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Withholding Tax\"/>
    </mc:Choice>
  </mc:AlternateContent>
  <bookViews>
    <workbookView xWindow="0" yWindow="0" windowWidth="20490" windowHeight="8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/>
  <c r="L31" i="1"/>
  <c r="L24" i="1"/>
  <c r="K30" i="1"/>
  <c r="K28" i="1"/>
  <c r="L28" i="1" s="1"/>
  <c r="K27" i="1"/>
  <c r="K26" i="1"/>
  <c r="K25" i="1"/>
  <c r="K22" i="1"/>
  <c r="K5" i="1"/>
  <c r="K21" i="1"/>
  <c r="K18" i="1"/>
  <c r="K16" i="1"/>
  <c r="K15" i="1"/>
  <c r="L14" i="1"/>
  <c r="K9" i="1"/>
  <c r="L9" i="1" s="1"/>
  <c r="J26" i="1"/>
  <c r="L26" i="1" s="1"/>
  <c r="J27" i="1"/>
  <c r="L27" i="1" s="1"/>
  <c r="J28" i="1"/>
  <c r="J30" i="1"/>
  <c r="L30" i="1" s="1"/>
  <c r="J9" i="1"/>
  <c r="J10" i="1"/>
  <c r="J12" i="1"/>
  <c r="J14" i="1"/>
  <c r="J15" i="1"/>
  <c r="L15" i="1" s="1"/>
  <c r="J16" i="1"/>
  <c r="L16" i="1" s="1"/>
  <c r="J18" i="1"/>
  <c r="J21" i="1"/>
  <c r="J22" i="1"/>
  <c r="L22" i="1" s="1"/>
  <c r="J24" i="1"/>
  <c r="J25" i="1"/>
  <c r="L25" i="1" s="1"/>
  <c r="J7" i="1"/>
  <c r="J8" i="1"/>
  <c r="L8" i="1"/>
  <c r="L10" i="1"/>
  <c r="L5" i="1"/>
  <c r="J5" i="1"/>
  <c r="E24" i="1"/>
  <c r="E10" i="1"/>
  <c r="E14" i="1"/>
  <c r="E12" i="1"/>
  <c r="E8" i="1"/>
  <c r="E20" i="1"/>
  <c r="E13" i="1"/>
  <c r="E11" i="1"/>
  <c r="L21" i="1" l="1"/>
  <c r="L18" i="1"/>
  <c r="L12" i="1"/>
  <c r="K7" i="1"/>
  <c r="L7" i="1" s="1"/>
</calcChain>
</file>

<file path=xl/sharedStrings.xml><?xml version="1.0" encoding="utf-8"?>
<sst xmlns="http://schemas.openxmlformats.org/spreadsheetml/2006/main" count="224" uniqueCount="94">
  <si>
    <t>No.</t>
  </si>
  <si>
    <t>Nature of payment</t>
  </si>
  <si>
    <t>Country</t>
  </si>
  <si>
    <t>Job perform in Malaysia</t>
  </si>
  <si>
    <t>Agreement</t>
  </si>
  <si>
    <t>Rental of booth space for tradeshow</t>
  </si>
  <si>
    <t>USD 14,400.00</t>
  </si>
  <si>
    <t>Singapore</t>
  </si>
  <si>
    <t>No</t>
  </si>
  <si>
    <t>Marketing Online Campaign</t>
  </si>
  <si>
    <t>SGD 16,746.72</t>
  </si>
  <si>
    <t>Advertisement in Magazine</t>
  </si>
  <si>
    <t>SGD 4,050.00</t>
  </si>
  <si>
    <t>Production cost for Bus Media</t>
  </si>
  <si>
    <t>SGD 49,998.96</t>
  </si>
  <si>
    <t>Translation Job</t>
  </si>
  <si>
    <t>MYR 1,004.90</t>
  </si>
  <si>
    <t>Marketing campaign - create website, marketing planning &amp; activities</t>
  </si>
  <si>
    <t>USD 21,761.50</t>
  </si>
  <si>
    <t>China</t>
  </si>
  <si>
    <t>Marketing Campaign - Email newsletter, dedicated webpage, newspaper advertising</t>
  </si>
  <si>
    <t>GBP 10,000.00</t>
  </si>
  <si>
    <t>United Kingdom</t>
  </si>
  <si>
    <t>Social media advertising</t>
  </si>
  <si>
    <t>NT 335,000.00</t>
  </si>
  <si>
    <t>Taiwan</t>
  </si>
  <si>
    <t>To create Penang content marketing for promotion</t>
  </si>
  <si>
    <t>USD 15,000.00</t>
  </si>
  <si>
    <t>Korea</t>
  </si>
  <si>
    <t>To design &amp; printing Penang Guide Book in Korea</t>
  </si>
  <si>
    <t>USD 1,050.00</t>
  </si>
  <si>
    <t>Supplier/Vendor</t>
  </si>
  <si>
    <t>Lion Travel Service Co. Ltd</t>
  </si>
  <si>
    <t>HanaTour Service Inc</t>
  </si>
  <si>
    <t>Daehong Communications</t>
  </si>
  <si>
    <t>Trailfinders Ltd</t>
  </si>
  <si>
    <t>Singapore Airlines Ltd</t>
  </si>
  <si>
    <t>Informa Exhibitions Pte Ltd</t>
  </si>
  <si>
    <t>Ink Publishing</t>
  </si>
  <si>
    <t>Veqta Translations</t>
  </si>
  <si>
    <t>Ctrip Business (Shanghai) Co Ltd</t>
  </si>
  <si>
    <t>Air Media International (S) Pte Ltd</t>
  </si>
  <si>
    <t>Unity Media Pte Ltd</t>
  </si>
  <si>
    <t xml:space="preserve">Rental of tram car in Hong Kong </t>
  </si>
  <si>
    <t>TKS Exhibition Services Ltd</t>
  </si>
  <si>
    <t>USD 17,028.00</t>
  </si>
  <si>
    <t>SGD 5,719.52</t>
  </si>
  <si>
    <t>Hong Kong</t>
  </si>
  <si>
    <t>USD 5,370.82</t>
  </si>
  <si>
    <t>Outdoor Advertising - Hong Kong Tram Car</t>
  </si>
  <si>
    <t>SGD 139,208.63</t>
  </si>
  <si>
    <t>Reed Exhibitions</t>
  </si>
  <si>
    <t xml:space="preserve">Exhibiting Delegates </t>
  </si>
  <si>
    <t>USD 3,600.00</t>
  </si>
  <si>
    <t>Yes</t>
  </si>
  <si>
    <t>Shanghai Spring International Travel Service (Group) Co Ltd</t>
  </si>
  <si>
    <t>Marketing campaign - promotion through social media, marketing plans and etc</t>
  </si>
  <si>
    <t>USD 39,189.15</t>
  </si>
  <si>
    <t>PT Indonesia AirAsia</t>
  </si>
  <si>
    <t>Purchase of Air Ticket for campaign winner</t>
  </si>
  <si>
    <t>Amount 
(MYR)</t>
  </si>
  <si>
    <t>Amount 
(Other currency)</t>
  </si>
  <si>
    <t>IDR4,471,000.00</t>
  </si>
  <si>
    <t>Indonesia</t>
  </si>
  <si>
    <t>MYR 4,794.89</t>
  </si>
  <si>
    <t>Consulate General of Malaysia Culture &amp; Tourism Section</t>
  </si>
  <si>
    <t>Participation fee for tradeshow</t>
  </si>
  <si>
    <t>USD1,449.88</t>
  </si>
  <si>
    <t>USD 24,500.00</t>
  </si>
  <si>
    <t>Verena Press Co Ltd</t>
  </si>
  <si>
    <t>Printing &amp; designing of brochure in Thailand</t>
  </si>
  <si>
    <t>THB 33,705.00</t>
  </si>
  <si>
    <t>Thailand</t>
  </si>
  <si>
    <t>IDR 12,177,000.00</t>
  </si>
  <si>
    <t>Thai Travel Agent Association</t>
  </si>
  <si>
    <t>THB 227,889.00</t>
  </si>
  <si>
    <t>N.C.C Management and Development Co. Ltd</t>
  </si>
  <si>
    <t>Cleaning service for booth</t>
  </si>
  <si>
    <t>THB 5,500.00</t>
  </si>
  <si>
    <t>N.C.C Image Co Ltd</t>
  </si>
  <si>
    <t xml:space="preserve">Electricity installation for booth </t>
  </si>
  <si>
    <t>THB 18,596.60</t>
  </si>
  <si>
    <t>Business Matching session for hoteliers</t>
  </si>
  <si>
    <t>USD1,350.00</t>
  </si>
  <si>
    <t>Exhibition Service Stand Meeting Pod</t>
  </si>
  <si>
    <t>Status</t>
  </si>
  <si>
    <t>Unpaid</t>
  </si>
  <si>
    <t>Paid 50%</t>
  </si>
  <si>
    <t>Paid 100%</t>
  </si>
  <si>
    <t>WHT/DTA</t>
  </si>
  <si>
    <t>WHT Amount
(RM)</t>
  </si>
  <si>
    <t>Penalty
5%</t>
  </si>
  <si>
    <t>NIL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</si>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</sst>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3" fontId="0" fillId="0" borderId="0" xfId="1" applyFont="1"/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43" fontId="2" fillId="0" borderId="6" xfId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3" fontId="3" fillId="0" borderId="2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43" fontId="3" fillId="0" borderId="8" xfId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43" fontId="3" fillId="0" borderId="8" xfId="0" applyNumberFormat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43" fontId="3" fillId="0" borderId="7" xfId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topLeftCell="D1" zoomScaleNormal="100" workbookViewId="0">
      <selection activeCell="R4" sqref="R4"/>
    </sheetView>
  </sheetViews>
  <sheetFormatPr defaultRowHeight="15" x14ac:dyDescent="0.25"/>
  <cols>
    <col min="1" max="1" width="4.140625" bestFit="1" customWidth="1"/>
    <col min="2" max="2" width="31.7109375" bestFit="1" customWidth="1"/>
    <col min="3" max="3" width="74.85546875" customWidth="1"/>
    <col min="4" max="4" width="15.7109375" style="4" customWidth="1"/>
    <col min="5" max="5" width="13.28515625" style="3" customWidth="1"/>
    <col min="6" max="6" width="15.42578125" bestFit="1" customWidth="1"/>
    <col min="7" max="7" width="13.42578125" customWidth="1"/>
    <col min="8" max="8" width="11" bestFit="1" customWidth="1"/>
    <col min="9" max="9" width="11" style="1" customWidth="1"/>
    <col min="10" max="10" width="11.5703125" style="1" bestFit="1" customWidth="1"/>
    <col min="11" max="11" width="11" style="12" customWidth="1"/>
    <col min="12" max="12" width="11.5703125" style="12" bestFit="1" customWidth="1"/>
    <col min="13" max="13" width="9.85546875" style="1" bestFit="1" customWidth="1"/>
  </cols>
  <sheetData>
    <row r="2" spans="1:13" ht="15.75" thickBot="1" x14ac:dyDescent="0.3"/>
    <row r="3" spans="1:13" s="2" customFormat="1" ht="45.75" thickBot="1" x14ac:dyDescent="0.3">
      <c r="A3" s="5" t="s">
        <v>0</v>
      </c>
      <c r="B3" s="6" t="s">
        <v>31</v>
      </c>
      <c r="C3" s="6" t="s">
        <v>1</v>
      </c>
      <c r="D3" s="7" t="s">
        <v>61</v>
      </c>
      <c r="E3" s="8" t="s">
        <v>60</v>
      </c>
      <c r="F3" s="6" t="s">
        <v>2</v>
      </c>
      <c r="G3" s="7" t="s">
        <v>3</v>
      </c>
      <c r="H3" s="6" t="s">
        <v>4</v>
      </c>
      <c r="I3" s="10" t="s">
        <v>89</v>
      </c>
      <c r="J3" s="11" t="s">
        <v>90</v>
      </c>
      <c r="K3" s="13" t="s">
        <v>91</v>
      </c>
      <c r="L3" s="13" t="s">
        <v>93</v>
      </c>
      <c r="M3" s="9" t="s">
        <v>85</v>
      </c>
    </row>
    <row r="4" spans="1:13" s="19" customFormat="1" ht="21" customHeight="1" x14ac:dyDescent="0.25">
      <c r="A4" s="14">
        <v>1</v>
      </c>
      <c r="B4" s="14" t="s">
        <v>42</v>
      </c>
      <c r="C4" s="14" t="s">
        <v>49</v>
      </c>
      <c r="D4" s="15" t="s">
        <v>50</v>
      </c>
      <c r="E4" s="16">
        <v>434567.58</v>
      </c>
      <c r="F4" s="17" t="s">
        <v>7</v>
      </c>
      <c r="G4" s="17" t="s">
        <v>8</v>
      </c>
      <c r="H4" s="17" t="s">
        <v>8</v>
      </c>
      <c r="I4" s="17" t="s">
        <v>92</v>
      </c>
      <c r="J4" s="17" t="s">
        <v>92</v>
      </c>
      <c r="K4" s="18" t="s">
        <v>92</v>
      </c>
      <c r="L4" s="18">
        <v>0</v>
      </c>
      <c r="M4" s="17" t="s">
        <v>88</v>
      </c>
    </row>
    <row r="5" spans="1:13" s="19" customFormat="1" ht="21" customHeight="1" x14ac:dyDescent="0.25">
      <c r="A5" s="20">
        <v>2</v>
      </c>
      <c r="B5" s="20" t="s">
        <v>55</v>
      </c>
      <c r="C5" s="20" t="s">
        <v>56</v>
      </c>
      <c r="D5" s="21" t="s">
        <v>57</v>
      </c>
      <c r="E5" s="22">
        <v>170719.69</v>
      </c>
      <c r="F5" s="23" t="s">
        <v>19</v>
      </c>
      <c r="G5" s="23" t="s">
        <v>8</v>
      </c>
      <c r="H5" s="23" t="s">
        <v>54</v>
      </c>
      <c r="I5" s="24">
        <v>0.1</v>
      </c>
      <c r="J5" s="25">
        <f>E5*I5</f>
        <v>17071.969000000001</v>
      </c>
      <c r="K5" s="26">
        <f>J5*5%</f>
        <v>853.59845000000007</v>
      </c>
      <c r="L5" s="26">
        <f>J5+K5</f>
        <v>17925.567450000002</v>
      </c>
      <c r="M5" s="23" t="s">
        <v>88</v>
      </c>
    </row>
    <row r="6" spans="1:13" s="19" customFormat="1" ht="21" customHeight="1" x14ac:dyDescent="0.25">
      <c r="A6" s="20">
        <v>3</v>
      </c>
      <c r="B6" s="20" t="s">
        <v>41</v>
      </c>
      <c r="C6" s="20" t="s">
        <v>13</v>
      </c>
      <c r="D6" s="21" t="s">
        <v>14</v>
      </c>
      <c r="E6" s="22">
        <v>156101.76000000001</v>
      </c>
      <c r="F6" s="23" t="s">
        <v>7</v>
      </c>
      <c r="G6" s="23" t="s">
        <v>8</v>
      </c>
      <c r="H6" s="23" t="s">
        <v>8</v>
      </c>
      <c r="I6" s="23" t="s">
        <v>92</v>
      </c>
      <c r="J6" s="25" t="s">
        <v>92</v>
      </c>
      <c r="K6" s="26" t="s">
        <v>92</v>
      </c>
      <c r="L6" s="26">
        <v>0</v>
      </c>
      <c r="M6" s="24" t="s">
        <v>87</v>
      </c>
    </row>
    <row r="7" spans="1:13" s="19" customFormat="1" ht="21" customHeight="1" x14ac:dyDescent="0.25">
      <c r="A7" s="20">
        <v>4</v>
      </c>
      <c r="B7" s="20" t="s">
        <v>51</v>
      </c>
      <c r="C7" s="20" t="s">
        <v>84</v>
      </c>
      <c r="D7" s="21" t="s">
        <v>68</v>
      </c>
      <c r="E7" s="22">
        <v>109840.85</v>
      </c>
      <c r="F7" s="23" t="s">
        <v>22</v>
      </c>
      <c r="G7" s="23" t="s">
        <v>54</v>
      </c>
      <c r="H7" s="23" t="s">
        <v>8</v>
      </c>
      <c r="I7" s="24">
        <v>0.08</v>
      </c>
      <c r="J7" s="25">
        <f t="shared" ref="J6:J30" si="0">E7*I7</f>
        <v>8787.268</v>
      </c>
      <c r="K7" s="26">
        <f>J7*5%</f>
        <v>439.36340000000001</v>
      </c>
      <c r="L7" s="26">
        <f t="shared" ref="L6:L30" si="1">J7+K7</f>
        <v>9226.6314000000002</v>
      </c>
      <c r="M7" s="23" t="s">
        <v>88</v>
      </c>
    </row>
    <row r="8" spans="1:13" s="19" customFormat="1" ht="21" customHeight="1" x14ac:dyDescent="0.25">
      <c r="A8" s="20">
        <v>5</v>
      </c>
      <c r="B8" s="20" t="s">
        <v>40</v>
      </c>
      <c r="C8" s="20" t="s">
        <v>17</v>
      </c>
      <c r="D8" s="21" t="s">
        <v>18</v>
      </c>
      <c r="E8" s="22">
        <f>4.353*21761.5</f>
        <v>94727.809499999988</v>
      </c>
      <c r="F8" s="23" t="s">
        <v>19</v>
      </c>
      <c r="G8" s="23" t="s">
        <v>8</v>
      </c>
      <c r="H8" s="23" t="s">
        <v>54</v>
      </c>
      <c r="I8" s="24">
        <v>0.1</v>
      </c>
      <c r="J8" s="25">
        <f t="shared" si="0"/>
        <v>9472.7809499999985</v>
      </c>
      <c r="K8" s="26">
        <v>0</v>
      </c>
      <c r="L8" s="26">
        <f t="shared" si="1"/>
        <v>9472.7809499999985</v>
      </c>
      <c r="M8" s="23" t="s">
        <v>86</v>
      </c>
    </row>
    <row r="9" spans="1:13" s="19" customFormat="1" ht="21" customHeight="1" x14ac:dyDescent="0.25">
      <c r="A9" s="20">
        <v>6</v>
      </c>
      <c r="B9" s="20" t="s">
        <v>44</v>
      </c>
      <c r="C9" s="20" t="s">
        <v>5</v>
      </c>
      <c r="D9" s="21" t="s">
        <v>45</v>
      </c>
      <c r="E9" s="22">
        <v>73412.820000000007</v>
      </c>
      <c r="F9" s="23" t="s">
        <v>47</v>
      </c>
      <c r="G9" s="23" t="s">
        <v>8</v>
      </c>
      <c r="H9" s="23" t="s">
        <v>8</v>
      </c>
      <c r="I9" s="24">
        <v>0.05</v>
      </c>
      <c r="J9" s="25">
        <f t="shared" si="0"/>
        <v>3670.6410000000005</v>
      </c>
      <c r="K9" s="26">
        <f>J9*5%</f>
        <v>183.53205000000003</v>
      </c>
      <c r="L9" s="26">
        <f t="shared" si="1"/>
        <v>3854.1730500000003</v>
      </c>
      <c r="M9" s="23" t="s">
        <v>88</v>
      </c>
    </row>
    <row r="10" spans="1:13" s="19" customFormat="1" ht="21" customHeight="1" x14ac:dyDescent="0.25">
      <c r="A10" s="20">
        <v>7</v>
      </c>
      <c r="B10" s="20" t="s">
        <v>34</v>
      </c>
      <c r="C10" s="20" t="s">
        <v>26</v>
      </c>
      <c r="D10" s="21" t="s">
        <v>27</v>
      </c>
      <c r="E10" s="22">
        <f>4.353*15000</f>
        <v>65295</v>
      </c>
      <c r="F10" s="23" t="s">
        <v>28</v>
      </c>
      <c r="G10" s="23" t="s">
        <v>8</v>
      </c>
      <c r="H10" s="23" t="s">
        <v>8</v>
      </c>
      <c r="I10" s="24">
        <v>0.1</v>
      </c>
      <c r="J10" s="25">
        <f t="shared" si="0"/>
        <v>6529.5</v>
      </c>
      <c r="K10" s="26">
        <v>0</v>
      </c>
      <c r="L10" s="26">
        <f t="shared" si="1"/>
        <v>6529.5</v>
      </c>
      <c r="M10" s="23" t="s">
        <v>86</v>
      </c>
    </row>
    <row r="11" spans="1:13" s="19" customFormat="1" ht="21" customHeight="1" x14ac:dyDescent="0.25">
      <c r="A11" s="20">
        <v>8</v>
      </c>
      <c r="B11" s="20" t="s">
        <v>37</v>
      </c>
      <c r="C11" s="20" t="s">
        <v>5</v>
      </c>
      <c r="D11" s="21" t="s">
        <v>6</v>
      </c>
      <c r="E11" s="22">
        <f>4.353*14400</f>
        <v>62683.199999999997</v>
      </c>
      <c r="F11" s="23" t="s">
        <v>7</v>
      </c>
      <c r="G11" s="23" t="s">
        <v>8</v>
      </c>
      <c r="H11" s="23" t="s">
        <v>8</v>
      </c>
      <c r="I11" s="23" t="s">
        <v>92</v>
      </c>
      <c r="J11" s="25" t="s">
        <v>92</v>
      </c>
      <c r="K11" s="26" t="s">
        <v>92</v>
      </c>
      <c r="L11" s="26">
        <v>0</v>
      </c>
      <c r="M11" s="23" t="s">
        <v>86</v>
      </c>
    </row>
    <row r="12" spans="1:13" s="19" customFormat="1" ht="21" customHeight="1" x14ac:dyDescent="0.25">
      <c r="A12" s="20">
        <v>9</v>
      </c>
      <c r="B12" s="20" t="s">
        <v>35</v>
      </c>
      <c r="C12" s="20" t="s">
        <v>20</v>
      </c>
      <c r="D12" s="21" t="s">
        <v>21</v>
      </c>
      <c r="E12" s="22">
        <f>5.6347*10000</f>
        <v>56346.999999999993</v>
      </c>
      <c r="F12" s="23" t="s">
        <v>22</v>
      </c>
      <c r="G12" s="23" t="s">
        <v>8</v>
      </c>
      <c r="H12" s="23" t="s">
        <v>8</v>
      </c>
      <c r="I12" s="24">
        <v>0.08</v>
      </c>
      <c r="J12" s="25">
        <f t="shared" si="0"/>
        <v>4507.7599999999993</v>
      </c>
      <c r="K12" s="26">
        <v>0</v>
      </c>
      <c r="L12" s="26">
        <f t="shared" si="1"/>
        <v>4507.7599999999993</v>
      </c>
      <c r="M12" s="23" t="s">
        <v>86</v>
      </c>
    </row>
    <row r="13" spans="1:13" s="19" customFormat="1" ht="21" customHeight="1" x14ac:dyDescent="0.25">
      <c r="A13" s="20">
        <v>10</v>
      </c>
      <c r="B13" s="20" t="s">
        <v>36</v>
      </c>
      <c r="C13" s="20" t="s">
        <v>9</v>
      </c>
      <c r="D13" s="21" t="s">
        <v>10</v>
      </c>
      <c r="E13" s="22">
        <f>3.158*16746.72</f>
        <v>52886.141760000006</v>
      </c>
      <c r="F13" s="23" t="s">
        <v>7</v>
      </c>
      <c r="G13" s="23" t="s">
        <v>8</v>
      </c>
      <c r="H13" s="23" t="s">
        <v>8</v>
      </c>
      <c r="I13" s="23" t="s">
        <v>92</v>
      </c>
      <c r="J13" s="25" t="s">
        <v>92</v>
      </c>
      <c r="K13" s="26">
        <v>0</v>
      </c>
      <c r="L13" s="26">
        <v>0</v>
      </c>
      <c r="M13" s="23" t="s">
        <v>86</v>
      </c>
    </row>
    <row r="14" spans="1:13" s="19" customFormat="1" ht="21" customHeight="1" x14ac:dyDescent="0.25">
      <c r="A14" s="20">
        <v>11</v>
      </c>
      <c r="B14" s="20" t="s">
        <v>32</v>
      </c>
      <c r="C14" s="20" t="s">
        <v>23</v>
      </c>
      <c r="D14" s="21" t="s">
        <v>24</v>
      </c>
      <c r="E14" s="22">
        <f>0.142762*335000</f>
        <v>47825.27</v>
      </c>
      <c r="F14" s="23" t="s">
        <v>25</v>
      </c>
      <c r="G14" s="23" t="s">
        <v>8</v>
      </c>
      <c r="H14" s="23" t="s">
        <v>8</v>
      </c>
      <c r="I14" s="27">
        <v>7.4999999999999997E-2</v>
      </c>
      <c r="J14" s="25">
        <f t="shared" si="0"/>
        <v>3586.8952499999996</v>
      </c>
      <c r="K14" s="26">
        <v>0</v>
      </c>
      <c r="L14" s="26">
        <f t="shared" si="1"/>
        <v>3586.8952499999996</v>
      </c>
      <c r="M14" s="23" t="s">
        <v>86</v>
      </c>
    </row>
    <row r="15" spans="1:13" s="19" customFormat="1" ht="21" customHeight="1" x14ac:dyDescent="0.25">
      <c r="A15" s="20">
        <v>12</v>
      </c>
      <c r="B15" s="20" t="s">
        <v>74</v>
      </c>
      <c r="C15" s="20" t="s">
        <v>5</v>
      </c>
      <c r="D15" s="21" t="s">
        <v>75</v>
      </c>
      <c r="E15" s="22">
        <v>30286.85</v>
      </c>
      <c r="F15" s="23" t="s">
        <v>72</v>
      </c>
      <c r="G15" s="23" t="s">
        <v>8</v>
      </c>
      <c r="H15" s="23" t="s">
        <v>8</v>
      </c>
      <c r="I15" s="24">
        <v>0.1</v>
      </c>
      <c r="J15" s="25">
        <f t="shared" si="0"/>
        <v>3028.6849999999999</v>
      </c>
      <c r="K15" s="26">
        <f>J15*5%</f>
        <v>151.43424999999999</v>
      </c>
      <c r="L15" s="26">
        <f t="shared" si="1"/>
        <v>3180.1192499999997</v>
      </c>
      <c r="M15" s="23" t="s">
        <v>88</v>
      </c>
    </row>
    <row r="16" spans="1:13" s="19" customFormat="1" ht="21" customHeight="1" x14ac:dyDescent="0.25">
      <c r="A16" s="20">
        <v>13</v>
      </c>
      <c r="B16" s="20" t="s">
        <v>33</v>
      </c>
      <c r="C16" s="20" t="s">
        <v>5</v>
      </c>
      <c r="D16" s="21" t="s">
        <v>48</v>
      </c>
      <c r="E16" s="22">
        <v>23155.22</v>
      </c>
      <c r="F16" s="23" t="s">
        <v>28</v>
      </c>
      <c r="G16" s="23" t="s">
        <v>8</v>
      </c>
      <c r="H16" s="23" t="s">
        <v>8</v>
      </c>
      <c r="I16" s="24">
        <v>0.1</v>
      </c>
      <c r="J16" s="25">
        <f t="shared" si="0"/>
        <v>2315.5220000000004</v>
      </c>
      <c r="K16" s="26">
        <f>J16*5%</f>
        <v>115.77610000000003</v>
      </c>
      <c r="L16" s="26">
        <f t="shared" si="1"/>
        <v>2431.2981000000004</v>
      </c>
      <c r="M16" s="23" t="s">
        <v>88</v>
      </c>
    </row>
    <row r="17" spans="1:13" s="19" customFormat="1" ht="21" customHeight="1" x14ac:dyDescent="0.25">
      <c r="A17" s="20">
        <v>14</v>
      </c>
      <c r="B17" s="20" t="s">
        <v>42</v>
      </c>
      <c r="C17" s="20" t="s">
        <v>43</v>
      </c>
      <c r="D17" s="21" t="s">
        <v>46</v>
      </c>
      <c r="E17" s="22">
        <v>17856.599999999999</v>
      </c>
      <c r="F17" s="23" t="s">
        <v>7</v>
      </c>
      <c r="G17" s="23" t="s">
        <v>8</v>
      </c>
      <c r="H17" s="23" t="s">
        <v>8</v>
      </c>
      <c r="I17" s="23" t="s">
        <v>92</v>
      </c>
      <c r="J17" s="25" t="s">
        <v>92</v>
      </c>
      <c r="K17" s="26">
        <v>0</v>
      </c>
      <c r="L17" s="26">
        <v>0</v>
      </c>
      <c r="M17" s="23" t="s">
        <v>88</v>
      </c>
    </row>
    <row r="18" spans="1:13" s="19" customFormat="1" ht="21" customHeight="1" x14ac:dyDescent="0.25">
      <c r="A18" s="20">
        <v>15</v>
      </c>
      <c r="B18" s="20" t="s">
        <v>51</v>
      </c>
      <c r="C18" s="20" t="s">
        <v>52</v>
      </c>
      <c r="D18" s="21" t="s">
        <v>53</v>
      </c>
      <c r="E18" s="22">
        <v>15616.8</v>
      </c>
      <c r="F18" s="23" t="s">
        <v>22</v>
      </c>
      <c r="G18" s="23" t="s">
        <v>54</v>
      </c>
      <c r="H18" s="23" t="s">
        <v>8</v>
      </c>
      <c r="I18" s="24">
        <v>0.08</v>
      </c>
      <c r="J18" s="25">
        <f t="shared" si="0"/>
        <v>1249.3440000000001</v>
      </c>
      <c r="K18" s="26">
        <f>J18*5%</f>
        <v>62.467200000000005</v>
      </c>
      <c r="L18" s="26">
        <f t="shared" si="1"/>
        <v>1311.8112000000001</v>
      </c>
      <c r="M18" s="23" t="s">
        <v>88</v>
      </c>
    </row>
    <row r="19" spans="1:13" s="19" customFormat="1" ht="21" customHeight="1" x14ac:dyDescent="0.25">
      <c r="A19" s="20">
        <v>16</v>
      </c>
      <c r="B19" s="20" t="s">
        <v>38</v>
      </c>
      <c r="C19" s="20" t="s">
        <v>11</v>
      </c>
      <c r="D19" s="21" t="s">
        <v>12</v>
      </c>
      <c r="E19" s="22">
        <v>13010.22</v>
      </c>
      <c r="F19" s="23" t="s">
        <v>7</v>
      </c>
      <c r="G19" s="23" t="s">
        <v>8</v>
      </c>
      <c r="H19" s="23" t="s">
        <v>8</v>
      </c>
      <c r="I19" s="23" t="s">
        <v>92</v>
      </c>
      <c r="J19" s="25" t="s">
        <v>92</v>
      </c>
      <c r="K19" s="26">
        <v>0</v>
      </c>
      <c r="L19" s="26">
        <v>0</v>
      </c>
      <c r="M19" s="23" t="s">
        <v>88</v>
      </c>
    </row>
    <row r="20" spans="1:13" s="19" customFormat="1" ht="21" customHeight="1" x14ac:dyDescent="0.25">
      <c r="A20" s="20">
        <v>17</v>
      </c>
      <c r="B20" s="20" t="s">
        <v>38</v>
      </c>
      <c r="C20" s="20" t="s">
        <v>11</v>
      </c>
      <c r="D20" s="21" t="s">
        <v>12</v>
      </c>
      <c r="E20" s="22">
        <f>3.158*4050</f>
        <v>12789.9</v>
      </c>
      <c r="F20" s="23" t="s">
        <v>7</v>
      </c>
      <c r="G20" s="23" t="s">
        <v>8</v>
      </c>
      <c r="H20" s="23" t="s">
        <v>8</v>
      </c>
      <c r="I20" s="23" t="s">
        <v>92</v>
      </c>
      <c r="J20" s="25" t="s">
        <v>92</v>
      </c>
      <c r="K20" s="26">
        <v>0</v>
      </c>
      <c r="L20" s="26">
        <v>0</v>
      </c>
      <c r="M20" s="23" t="s">
        <v>86</v>
      </c>
    </row>
    <row r="21" spans="1:13" s="19" customFormat="1" ht="21" customHeight="1" x14ac:dyDescent="0.25">
      <c r="A21" s="20">
        <v>18</v>
      </c>
      <c r="B21" s="20" t="s">
        <v>65</v>
      </c>
      <c r="C21" s="20" t="s">
        <v>66</v>
      </c>
      <c r="D21" s="21" t="s">
        <v>67</v>
      </c>
      <c r="E21" s="22">
        <v>6500.25</v>
      </c>
      <c r="F21" s="23" t="s">
        <v>19</v>
      </c>
      <c r="G21" s="23" t="s">
        <v>8</v>
      </c>
      <c r="H21" s="23" t="s">
        <v>8</v>
      </c>
      <c r="I21" s="24">
        <v>0.1</v>
      </c>
      <c r="J21" s="25">
        <f t="shared" si="0"/>
        <v>650.02500000000009</v>
      </c>
      <c r="K21" s="26">
        <f>J21*5%</f>
        <v>32.501250000000006</v>
      </c>
      <c r="L21" s="26">
        <f t="shared" si="1"/>
        <v>682.52625000000012</v>
      </c>
      <c r="M21" s="23" t="s">
        <v>88</v>
      </c>
    </row>
    <row r="22" spans="1:13" s="19" customFormat="1" ht="21" customHeight="1" x14ac:dyDescent="0.25">
      <c r="A22" s="20">
        <v>19</v>
      </c>
      <c r="B22" s="20" t="s">
        <v>74</v>
      </c>
      <c r="C22" s="20" t="s">
        <v>82</v>
      </c>
      <c r="D22" s="21" t="s">
        <v>83</v>
      </c>
      <c r="E22" s="22">
        <v>6079.05</v>
      </c>
      <c r="F22" s="23" t="s">
        <v>72</v>
      </c>
      <c r="G22" s="23" t="s">
        <v>8</v>
      </c>
      <c r="H22" s="23" t="s">
        <v>8</v>
      </c>
      <c r="I22" s="24">
        <v>0.1</v>
      </c>
      <c r="J22" s="25">
        <f t="shared" si="0"/>
        <v>607.90500000000009</v>
      </c>
      <c r="K22" s="26">
        <f>J22*5%</f>
        <v>30.395250000000004</v>
      </c>
      <c r="L22" s="26">
        <f t="shared" si="1"/>
        <v>638.30025000000012</v>
      </c>
      <c r="M22" s="23" t="s">
        <v>88</v>
      </c>
    </row>
    <row r="23" spans="1:13" s="19" customFormat="1" ht="21" customHeight="1" x14ac:dyDescent="0.25">
      <c r="A23" s="20">
        <v>20</v>
      </c>
      <c r="B23" s="20" t="s">
        <v>39</v>
      </c>
      <c r="C23" s="20" t="s">
        <v>15</v>
      </c>
      <c r="D23" s="21" t="s">
        <v>64</v>
      </c>
      <c r="E23" s="22">
        <v>4794.8900000000003</v>
      </c>
      <c r="F23" s="23" t="s">
        <v>7</v>
      </c>
      <c r="G23" s="23" t="s">
        <v>8</v>
      </c>
      <c r="H23" s="23" t="s">
        <v>8</v>
      </c>
      <c r="I23" s="23" t="s">
        <v>92</v>
      </c>
      <c r="J23" s="25" t="s">
        <v>92</v>
      </c>
      <c r="K23" s="26">
        <v>0</v>
      </c>
      <c r="L23" s="26">
        <v>0</v>
      </c>
      <c r="M23" s="23" t="s">
        <v>88</v>
      </c>
    </row>
    <row r="24" spans="1:13" s="19" customFormat="1" ht="21" customHeight="1" x14ac:dyDescent="0.25">
      <c r="A24" s="20">
        <v>21</v>
      </c>
      <c r="B24" s="20" t="s">
        <v>33</v>
      </c>
      <c r="C24" s="20" t="s">
        <v>29</v>
      </c>
      <c r="D24" s="21" t="s">
        <v>30</v>
      </c>
      <c r="E24" s="22">
        <f>4.353*1050</f>
        <v>4570.6499999999996</v>
      </c>
      <c r="F24" s="23" t="s">
        <v>28</v>
      </c>
      <c r="G24" s="23" t="s">
        <v>8</v>
      </c>
      <c r="H24" s="23" t="s">
        <v>8</v>
      </c>
      <c r="I24" s="24">
        <v>0.1</v>
      </c>
      <c r="J24" s="25">
        <f t="shared" si="0"/>
        <v>457.065</v>
      </c>
      <c r="K24" s="26">
        <v>0</v>
      </c>
      <c r="L24" s="26">
        <f t="shared" si="1"/>
        <v>457.065</v>
      </c>
      <c r="M24" s="23" t="s">
        <v>86</v>
      </c>
    </row>
    <row r="25" spans="1:13" s="19" customFormat="1" ht="21" customHeight="1" x14ac:dyDescent="0.25">
      <c r="A25" s="20">
        <v>22</v>
      </c>
      <c r="B25" s="20" t="s">
        <v>69</v>
      </c>
      <c r="C25" s="20" t="s">
        <v>70</v>
      </c>
      <c r="D25" s="21" t="s">
        <v>71</v>
      </c>
      <c r="E25" s="22">
        <v>4523.41</v>
      </c>
      <c r="F25" s="23" t="s">
        <v>72</v>
      </c>
      <c r="G25" s="23" t="s">
        <v>8</v>
      </c>
      <c r="H25" s="23" t="s">
        <v>8</v>
      </c>
      <c r="I25" s="24">
        <v>0.1</v>
      </c>
      <c r="J25" s="25">
        <f t="shared" si="0"/>
        <v>452.34100000000001</v>
      </c>
      <c r="K25" s="26">
        <f>J25*5%</f>
        <v>22.617050000000003</v>
      </c>
      <c r="L25" s="26">
        <f t="shared" si="1"/>
        <v>474.95805000000001</v>
      </c>
      <c r="M25" s="23" t="s">
        <v>88</v>
      </c>
    </row>
    <row r="26" spans="1:13" s="19" customFormat="1" ht="21" customHeight="1" x14ac:dyDescent="0.25">
      <c r="A26" s="20">
        <v>23</v>
      </c>
      <c r="B26" s="20" t="s">
        <v>58</v>
      </c>
      <c r="C26" s="20" t="s">
        <v>59</v>
      </c>
      <c r="D26" s="21" t="s">
        <v>73</v>
      </c>
      <c r="E26" s="22">
        <v>4274.13</v>
      </c>
      <c r="F26" s="23" t="s">
        <v>63</v>
      </c>
      <c r="G26" s="23" t="s">
        <v>8</v>
      </c>
      <c r="H26" s="23" t="s">
        <v>8</v>
      </c>
      <c r="I26" s="24">
        <v>0.1</v>
      </c>
      <c r="J26" s="25">
        <f t="shared" si="0"/>
        <v>427.41300000000001</v>
      </c>
      <c r="K26" s="26">
        <f>J26*5%</f>
        <v>21.370650000000001</v>
      </c>
      <c r="L26" s="26">
        <f t="shared" si="1"/>
        <v>448.78365000000002</v>
      </c>
      <c r="M26" s="23" t="s">
        <v>88</v>
      </c>
    </row>
    <row r="27" spans="1:13" s="19" customFormat="1" ht="21" customHeight="1" x14ac:dyDescent="0.25">
      <c r="A27" s="20">
        <v>24</v>
      </c>
      <c r="B27" s="20" t="s">
        <v>79</v>
      </c>
      <c r="C27" s="20" t="s">
        <v>80</v>
      </c>
      <c r="D27" s="21" t="s">
        <v>81</v>
      </c>
      <c r="E27" s="22">
        <v>2508.6799999999998</v>
      </c>
      <c r="F27" s="23" t="s">
        <v>72</v>
      </c>
      <c r="G27" s="23" t="s">
        <v>8</v>
      </c>
      <c r="H27" s="23" t="s">
        <v>8</v>
      </c>
      <c r="I27" s="24">
        <v>0.1</v>
      </c>
      <c r="J27" s="25">
        <f t="shared" si="0"/>
        <v>250.86799999999999</v>
      </c>
      <c r="K27" s="26">
        <f>J27*5%</f>
        <v>12.5434</v>
      </c>
      <c r="L27" s="26">
        <f t="shared" si="1"/>
        <v>263.41140000000001</v>
      </c>
      <c r="M27" s="23" t="s">
        <v>88</v>
      </c>
    </row>
    <row r="28" spans="1:13" s="19" customFormat="1" ht="21" customHeight="1" x14ac:dyDescent="0.25">
      <c r="A28" s="20">
        <v>25</v>
      </c>
      <c r="B28" s="20" t="s">
        <v>58</v>
      </c>
      <c r="C28" s="20" t="s">
        <v>59</v>
      </c>
      <c r="D28" s="21" t="s">
        <v>62</v>
      </c>
      <c r="E28" s="22">
        <v>1538.02</v>
      </c>
      <c r="F28" s="23" t="s">
        <v>63</v>
      </c>
      <c r="G28" s="23" t="s">
        <v>8</v>
      </c>
      <c r="H28" s="23" t="s">
        <v>8</v>
      </c>
      <c r="I28" s="24">
        <v>0.1</v>
      </c>
      <c r="J28" s="25">
        <f t="shared" si="0"/>
        <v>153.80200000000002</v>
      </c>
      <c r="K28" s="26">
        <f>J28*5%</f>
        <v>7.690100000000001</v>
      </c>
      <c r="L28" s="26">
        <f t="shared" si="1"/>
        <v>161.49210000000002</v>
      </c>
      <c r="M28" s="23" t="s">
        <v>88</v>
      </c>
    </row>
    <row r="29" spans="1:13" s="19" customFormat="1" ht="21" customHeight="1" x14ac:dyDescent="0.25">
      <c r="A29" s="20">
        <v>26</v>
      </c>
      <c r="B29" s="20" t="s">
        <v>39</v>
      </c>
      <c r="C29" s="20" t="s">
        <v>15</v>
      </c>
      <c r="D29" s="21" t="s">
        <v>16</v>
      </c>
      <c r="E29" s="22">
        <v>1004.9</v>
      </c>
      <c r="F29" s="23" t="s">
        <v>7</v>
      </c>
      <c r="G29" s="23" t="s">
        <v>8</v>
      </c>
      <c r="H29" s="23" t="s">
        <v>8</v>
      </c>
      <c r="I29" s="23" t="s">
        <v>92</v>
      </c>
      <c r="J29" s="25" t="s">
        <v>92</v>
      </c>
      <c r="K29" s="26">
        <v>0</v>
      </c>
      <c r="L29" s="26">
        <v>0</v>
      </c>
      <c r="M29" s="23" t="s">
        <v>86</v>
      </c>
    </row>
    <row r="30" spans="1:13" s="19" customFormat="1" ht="21" customHeight="1" x14ac:dyDescent="0.25">
      <c r="A30" s="28">
        <v>27</v>
      </c>
      <c r="B30" s="28" t="s">
        <v>76</v>
      </c>
      <c r="C30" s="28" t="s">
        <v>77</v>
      </c>
      <c r="D30" s="29" t="s">
        <v>78</v>
      </c>
      <c r="E30" s="30">
        <v>793.89</v>
      </c>
      <c r="F30" s="31" t="s">
        <v>72</v>
      </c>
      <c r="G30" s="31" t="s">
        <v>8</v>
      </c>
      <c r="H30" s="31" t="s">
        <v>8</v>
      </c>
      <c r="I30" s="32">
        <v>0.1</v>
      </c>
      <c r="J30" s="33">
        <f t="shared" si="0"/>
        <v>79.38900000000001</v>
      </c>
      <c r="K30" s="34">
        <f>J305%</f>
        <v>0</v>
      </c>
      <c r="L30" s="34">
        <f t="shared" si="1"/>
        <v>79.38900000000001</v>
      </c>
      <c r="M30" s="31" t="s">
        <v>88</v>
      </c>
    </row>
    <row r="31" spans="1:13" s="19" customFormat="1" ht="21" customHeight="1" thickBot="1" x14ac:dyDescent="0.3">
      <c r="A31" s="35"/>
      <c r="B31" s="36" t="s">
        <v>93</v>
      </c>
      <c r="C31" s="35"/>
      <c r="D31" s="37"/>
      <c r="E31" s="38"/>
      <c r="F31" s="35"/>
      <c r="G31" s="35"/>
      <c r="H31" s="35"/>
      <c r="I31" s="39"/>
      <c r="J31" s="40">
        <f t="shared" ref="J31:K31" si="2">SUM(J4:J30)</f>
        <v>63299.173200000012</v>
      </c>
      <c r="K31" s="40">
        <f t="shared" si="2"/>
        <v>1933.2891500000005</v>
      </c>
      <c r="L31" s="40">
        <f>SUM(L4:L30)</f>
        <v>65232.462350000002</v>
      </c>
      <c r="M31" s="39"/>
    </row>
    <row r="32" spans="1:13" ht="15.75" thickTop="1" x14ac:dyDescent="0.25"/>
  </sheetData>
  <sortState ref="B4:M30">
    <sortCondition descending="1" ref="E4:E30"/>
  </sortState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2017-07-06T08:54:54Z</cp:lastPrinted>
  <dcterms:created xsi:type="dcterms:W3CDTF">2017-07-06T07:55:55Z</dcterms:created>
  <dcterms:modified xsi:type="dcterms:W3CDTF">2017-07-06T09:03:53Z</dcterms:modified>
</cp:coreProperties>
</file>