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 activeTab="5"/>
  </bookViews>
  <sheets>
    <sheet name="Summary" sheetId="5" r:id="rId1"/>
    <sheet name="PPO" sheetId="1" r:id="rId2"/>
    <sheet name="SWITCH" sheetId="2" r:id="rId3"/>
    <sheet name="Bentley Music" sheetId="3" r:id="rId4"/>
    <sheet name="Penang Arts Council" sheetId="7" r:id="rId5"/>
    <sheet name="TIC" sheetId="4" r:id="rId6"/>
  </sheets>
  <definedNames>
    <definedName name="_xlnm.Print_Area" localSheetId="3">'Bentley Music'!$A$1:$G$43</definedName>
    <definedName name="_xlnm.Print_Area" localSheetId="4">'Penang Arts Council'!$A$1:$I$34</definedName>
    <definedName name="_xlnm.Print_Area" localSheetId="1">PPO!$A$1:$L$49</definedName>
    <definedName name="_xlnm.Print_Area" localSheetId="2">SWITCH!$A$1:$G$38</definedName>
    <definedName name="_xlnm.Print_Area" localSheetId="5">TIC!$A$1:$E$39</definedName>
  </definedNames>
  <calcPr calcId="145621"/>
</workbook>
</file>

<file path=xl/calcChain.xml><?xml version="1.0" encoding="utf-8"?>
<calcChain xmlns="http://schemas.openxmlformats.org/spreadsheetml/2006/main">
  <c r="D25" i="5" l="1"/>
  <c r="C25" i="5"/>
  <c r="D15" i="5"/>
  <c r="C15" i="5"/>
  <c r="D5" i="5"/>
  <c r="C5" i="5"/>
  <c r="C14" i="4"/>
  <c r="C49" i="1"/>
  <c r="M44" i="1"/>
  <c r="M46" i="1"/>
  <c r="M43" i="1"/>
  <c r="L42" i="1"/>
  <c r="M31" i="1"/>
  <c r="M30" i="1"/>
  <c r="L29" i="1"/>
  <c r="M15" i="1"/>
  <c r="M14" i="1"/>
  <c r="D12" i="1"/>
  <c r="M13" i="1"/>
  <c r="F12" i="1"/>
  <c r="B12" i="4"/>
  <c r="C13" i="4" s="1"/>
  <c r="G23" i="2"/>
  <c r="I29" i="1" l="1"/>
  <c r="F25" i="7" l="1"/>
  <c r="G26" i="7" s="1"/>
  <c r="C18" i="5" s="1"/>
  <c r="D25" i="7"/>
  <c r="F11" i="7"/>
  <c r="G12" i="7" s="1"/>
  <c r="C8" i="5" s="1"/>
  <c r="D11" i="7"/>
  <c r="B35" i="4"/>
  <c r="C37" i="4" s="1"/>
  <c r="D28" i="5" s="1"/>
  <c r="B25" i="4"/>
  <c r="C27" i="4" s="1"/>
  <c r="D9" i="5"/>
  <c r="F37" i="3"/>
  <c r="G38" i="3" s="1"/>
  <c r="C27" i="5" s="1"/>
  <c r="D37" i="3"/>
  <c r="F25" i="3"/>
  <c r="G26" i="3" s="1"/>
  <c r="C17" i="5" s="1"/>
  <c r="D25" i="3"/>
  <c r="F11" i="3"/>
  <c r="G12" i="3" s="1"/>
  <c r="C7" i="5" s="1"/>
  <c r="D11" i="3"/>
  <c r="F30" i="2"/>
  <c r="D30" i="2"/>
  <c r="F21" i="2"/>
  <c r="D16" i="5" s="1"/>
  <c r="D21" i="2"/>
  <c r="F9" i="2"/>
  <c r="G10" i="2" s="1"/>
  <c r="C6" i="5" s="1"/>
  <c r="D9" i="2"/>
  <c r="I42" i="1"/>
  <c r="F42" i="1"/>
  <c r="D42" i="1"/>
  <c r="F29" i="1"/>
  <c r="D29" i="1"/>
  <c r="M32" i="1" s="1"/>
  <c r="I12" i="1"/>
  <c r="D19" i="5" l="1"/>
  <c r="C39" i="4"/>
  <c r="G33" i="2"/>
  <c r="G12" i="2"/>
  <c r="G24" i="2"/>
  <c r="G11" i="2"/>
  <c r="D6" i="5" s="1"/>
  <c r="D10" i="5" s="1"/>
  <c r="G22" i="2"/>
  <c r="C16" i="5" s="1"/>
  <c r="G28" i="7"/>
  <c r="G14" i="7"/>
  <c r="G13" i="7"/>
  <c r="D8" i="5" s="1"/>
  <c r="G27" i="7"/>
  <c r="C26" i="4"/>
  <c r="C19" i="5" s="1"/>
  <c r="C9" i="5"/>
  <c r="C36" i="4"/>
  <c r="C28" i="5" s="1"/>
  <c r="G40" i="3"/>
  <c r="G28" i="3"/>
  <c r="G14" i="3"/>
  <c r="G13" i="3"/>
  <c r="D7" i="5" s="1"/>
  <c r="G27" i="3"/>
  <c r="D17" i="5" s="1"/>
  <c r="G39" i="3"/>
  <c r="D27" i="5" s="1"/>
  <c r="G32" i="2"/>
  <c r="G31" i="2"/>
  <c r="C26" i="5" s="1"/>
  <c r="C10" i="5" l="1"/>
  <c r="D18" i="5"/>
  <c r="D20" i="5" s="1"/>
  <c r="C34" i="7"/>
  <c r="C20" i="5"/>
  <c r="D26" i="5"/>
  <c r="D29" i="5" s="1"/>
  <c r="C36" i="2"/>
  <c r="C38" i="2" s="1"/>
  <c r="C29" i="5"/>
  <c r="C43" i="3"/>
  <c r="D32" i="5" l="1"/>
</calcChain>
</file>

<file path=xl/comments1.xml><?xml version="1.0" encoding="utf-8"?>
<comments xmlns="http://schemas.openxmlformats.org/spreadsheetml/2006/main">
  <authors>
    <author>user</author>
  </authors>
  <commentList>
    <comment ref="J25" authorId="0">
      <text>
        <r>
          <rPr>
            <b/>
            <sz val="9"/>
            <color indexed="81"/>
            <rFont val="Tahoma"/>
            <charset val="1"/>
          </rPr>
          <t>Sponsored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G19" authorId="0">
      <text>
        <r>
          <rPr>
            <sz val="9"/>
            <color indexed="81"/>
            <rFont val="Tahoma"/>
            <charset val="1"/>
          </rPr>
          <t>Redeemed</t>
        </r>
      </text>
    </comment>
  </commentList>
</comments>
</file>

<file path=xl/sharedStrings.xml><?xml version="1.0" encoding="utf-8"?>
<sst xmlns="http://schemas.openxmlformats.org/spreadsheetml/2006/main" count="308" uniqueCount="111">
  <si>
    <t xml:space="preserve">Date </t>
  </si>
  <si>
    <t>Taken/Returned</t>
  </si>
  <si>
    <t>Serial No.</t>
  </si>
  <si>
    <t>Quantity</t>
  </si>
  <si>
    <t xml:space="preserve">Taken </t>
  </si>
  <si>
    <t>00401 - 00500</t>
  </si>
  <si>
    <t>Taken</t>
  </si>
  <si>
    <t>00587 - 00616</t>
  </si>
  <si>
    <t>00617 - 00651</t>
  </si>
  <si>
    <t>Total:</t>
  </si>
  <si>
    <t>00401 - 00403</t>
  </si>
  <si>
    <t>00404 - 00410</t>
  </si>
  <si>
    <t>00411 - 00418</t>
  </si>
  <si>
    <t>Pending</t>
  </si>
  <si>
    <t>00451 - 00500</t>
  </si>
  <si>
    <t>00621 - 00651</t>
  </si>
  <si>
    <t>Qty</t>
  </si>
  <si>
    <t>UPDATES BY RAMESH
(B)</t>
  </si>
  <si>
    <t>UPDATES BY JANICE YEAP
(C)</t>
  </si>
  <si>
    <t>Total Ticket Sold (B + C)</t>
  </si>
  <si>
    <t>Price</t>
  </si>
  <si>
    <t xml:space="preserve">Total Ticket to be returned </t>
  </si>
  <si>
    <t>Total Money Received</t>
  </si>
  <si>
    <t>01006 - 01105</t>
  </si>
  <si>
    <t>01213 - 01232</t>
  </si>
  <si>
    <t>01255 - 01264</t>
  </si>
  <si>
    <t>01026 - 01030</t>
  </si>
  <si>
    <t>01031 - 01037</t>
  </si>
  <si>
    <t>01038 - 01039</t>
  </si>
  <si>
    <t>01040 - 01043</t>
  </si>
  <si>
    <t>01006 - 01023</t>
  </si>
  <si>
    <t>01086 - 01105</t>
  </si>
  <si>
    <t xml:space="preserve">Total Tickets to be returned </t>
  </si>
  <si>
    <t>01451 - 01500</t>
  </si>
  <si>
    <t>01486 - 01492</t>
  </si>
  <si>
    <t>01451 - 01461</t>
  </si>
  <si>
    <t>01490 - 01492</t>
  </si>
  <si>
    <t>Ticket returned to TIC on 25/09/2013</t>
  </si>
  <si>
    <t xml:space="preserve">Total Ticket Sales = </t>
  </si>
  <si>
    <t>TICKET SALES TRACKING (PPO)</t>
  </si>
  <si>
    <t>TICKET SALES TRACKING (SWITCH)</t>
  </si>
  <si>
    <t>00201 - 00400</t>
  </si>
  <si>
    <t>SALES UPDATES
(B)</t>
  </si>
  <si>
    <t>In/Out</t>
  </si>
  <si>
    <t xml:space="preserve">In  </t>
  </si>
  <si>
    <t xml:space="preserve">In </t>
  </si>
  <si>
    <t>00801 - 01005</t>
  </si>
  <si>
    <r>
      <t xml:space="preserve">DIE FLEDERMAUS OPERETTA - </t>
    </r>
    <r>
      <rPr>
        <b/>
        <sz val="14"/>
        <color theme="1"/>
        <rFont val="Calibri"/>
        <family val="2"/>
        <scheme val="minor"/>
      </rPr>
      <t>SWITCH</t>
    </r>
  </si>
  <si>
    <r>
      <t xml:space="preserve">TICKET - </t>
    </r>
    <r>
      <rPr>
        <b/>
        <sz val="14"/>
        <color theme="1"/>
        <rFont val="Calibri"/>
        <family val="2"/>
        <scheme val="minor"/>
      </rPr>
      <t>RM 100</t>
    </r>
    <r>
      <rPr>
        <b/>
        <sz val="11"/>
        <color theme="1"/>
        <rFont val="Calibri"/>
        <family val="2"/>
        <scheme val="minor"/>
      </rPr>
      <t xml:space="preserve">
(A)</t>
    </r>
  </si>
  <si>
    <r>
      <t xml:space="preserve">TICKET - </t>
    </r>
    <r>
      <rPr>
        <b/>
        <sz val="14"/>
        <color theme="1"/>
        <rFont val="Calibri"/>
        <family val="2"/>
        <scheme val="minor"/>
      </rPr>
      <t>RM 60</t>
    </r>
    <r>
      <rPr>
        <b/>
        <sz val="11"/>
        <color theme="1"/>
        <rFont val="Calibri"/>
        <family val="2"/>
        <scheme val="minor"/>
      </rPr>
      <t xml:space="preserve">
(A)</t>
    </r>
  </si>
  <si>
    <r>
      <t xml:space="preserve">TICKET - </t>
    </r>
    <r>
      <rPr>
        <b/>
        <sz val="14"/>
        <color theme="1"/>
        <rFont val="Calibri"/>
        <family val="2"/>
        <scheme val="minor"/>
      </rPr>
      <t>RM 20</t>
    </r>
    <r>
      <rPr>
        <b/>
        <sz val="11"/>
        <color theme="1"/>
        <rFont val="Calibri"/>
        <family val="2"/>
        <scheme val="minor"/>
      </rPr>
      <t xml:space="preserve">
(A)</t>
    </r>
  </si>
  <si>
    <t>01401 - 01450</t>
  </si>
  <si>
    <t xml:space="preserve">Total Ticket Sold </t>
  </si>
  <si>
    <r>
      <t xml:space="preserve">DIE FLEDERMAUS OPERETTA - </t>
    </r>
    <r>
      <rPr>
        <b/>
        <sz val="14"/>
        <color theme="1"/>
        <rFont val="Calibri"/>
        <family val="2"/>
        <scheme val="minor"/>
      </rPr>
      <t>PENANG PHILHARMONIC ORCHESTRA</t>
    </r>
  </si>
  <si>
    <t>TICKET SALES TRACKING (Bentley Music)</t>
  </si>
  <si>
    <t>00501 - 00520</t>
  </si>
  <si>
    <t>01528 - 01530</t>
  </si>
  <si>
    <t>00501 - 00504</t>
  </si>
  <si>
    <t>01106 - 01125</t>
  </si>
  <si>
    <t>01106 - 01118</t>
  </si>
  <si>
    <t>01125 -</t>
  </si>
  <si>
    <t>01501 - 01530</t>
  </si>
  <si>
    <t>01501 - 01517</t>
  </si>
  <si>
    <r>
      <t xml:space="preserve">DIE FLEDERMAUS OPERETTA - </t>
    </r>
    <r>
      <rPr>
        <b/>
        <sz val="14"/>
        <color theme="1"/>
        <rFont val="Calibri"/>
        <family val="2"/>
        <scheme val="minor"/>
      </rPr>
      <t>TOURIST INFORMATION CENTRE</t>
    </r>
  </si>
  <si>
    <t>TICKET SALES TRACKING (Tourist Information Centre)</t>
  </si>
  <si>
    <r>
      <t xml:space="preserve">DIE FLEDERMAUS OPERETTA - </t>
    </r>
    <r>
      <rPr>
        <b/>
        <sz val="14"/>
        <color theme="1"/>
        <rFont val="Calibri"/>
        <family val="2"/>
        <scheme val="minor"/>
      </rPr>
      <t>BENTLEY MUSIC</t>
    </r>
  </si>
  <si>
    <r>
      <t xml:space="preserve">SALES UPDATES
TICKET - </t>
    </r>
    <r>
      <rPr>
        <b/>
        <sz val="14"/>
        <color theme="1"/>
        <rFont val="Calibri"/>
        <family val="2"/>
        <scheme val="minor"/>
      </rPr>
      <t>RM 100</t>
    </r>
  </si>
  <si>
    <r>
      <t xml:space="preserve">SALES UPDATES
TICKET - </t>
    </r>
    <r>
      <rPr>
        <b/>
        <sz val="14"/>
        <color theme="1"/>
        <rFont val="Calibri"/>
        <family val="2"/>
        <scheme val="minor"/>
      </rPr>
      <t>RM 60</t>
    </r>
  </si>
  <si>
    <r>
      <t xml:space="preserve">SALES UPDATES
TICKET - </t>
    </r>
    <r>
      <rPr>
        <b/>
        <sz val="14"/>
        <color theme="1"/>
        <rFont val="Calibri"/>
        <family val="2"/>
        <scheme val="minor"/>
      </rPr>
      <t>RM 20</t>
    </r>
  </si>
  <si>
    <t>00571 - 00586</t>
  </si>
  <si>
    <t>00619 - 00620</t>
  </si>
  <si>
    <t>00671 - 00672</t>
  </si>
  <si>
    <t>01126 - 01138</t>
  </si>
  <si>
    <t>01189 - 01212</t>
  </si>
  <si>
    <t>01233 - 01236</t>
  </si>
  <si>
    <t>01265 - 01268</t>
  </si>
  <si>
    <t>01276 - 01285</t>
  </si>
  <si>
    <t>00673 - 00678</t>
  </si>
  <si>
    <t>00680 - 00681</t>
  </si>
  <si>
    <t>01286 - 01298</t>
  </si>
  <si>
    <t>01531 - 01545</t>
  </si>
  <si>
    <t>01483 - 01485</t>
  </si>
  <si>
    <t>01493 - 01500</t>
  </si>
  <si>
    <t>01546 - 01548</t>
  </si>
  <si>
    <t>PPO</t>
  </si>
  <si>
    <t>Switch</t>
  </si>
  <si>
    <t>Bentley Music</t>
  </si>
  <si>
    <t>TIC</t>
  </si>
  <si>
    <t>Outlets</t>
  </si>
  <si>
    <t>Total Sales</t>
  </si>
  <si>
    <t>Qty Sold</t>
  </si>
  <si>
    <t xml:space="preserve">Total Ticket sales for Die Fledermaus </t>
  </si>
  <si>
    <r>
      <t xml:space="preserve">DIE FLEDERMAUS OPERETTA - </t>
    </r>
    <r>
      <rPr>
        <b/>
        <sz val="14"/>
        <color theme="1"/>
        <rFont val="Calibri"/>
        <family val="2"/>
        <scheme val="minor"/>
      </rPr>
      <t>PENANG ARTS COUNCIL</t>
    </r>
  </si>
  <si>
    <t>TICKET SALES TRACKING (Penang Arts Council)</t>
  </si>
  <si>
    <t>00521 - 00570</t>
  </si>
  <si>
    <t>01139 - 01188</t>
  </si>
  <si>
    <t>Penang Arts Council</t>
  </si>
  <si>
    <t>Ticket Sales Summary</t>
  </si>
  <si>
    <t>01213 - 01214</t>
  </si>
  <si>
    <t>01218 - 01232</t>
  </si>
  <si>
    <t>Ticket returned to TIC on 27/09/2013 (00617 - 00620)</t>
  </si>
  <si>
    <t>01215 - 01217</t>
  </si>
  <si>
    <t>00654 - 00655</t>
  </si>
  <si>
    <t>00652 - 00653</t>
  </si>
  <si>
    <t>SOLD AT VENUE
(D)</t>
  </si>
  <si>
    <t>6</t>
  </si>
  <si>
    <t xml:space="preserve">Total Tickets returned </t>
  </si>
  <si>
    <t>Total Ticket returned after 27/09/2013</t>
  </si>
  <si>
    <t>Total Tickets returned after 25/09/2013</t>
  </si>
  <si>
    <t>Credit Card Charges (RM)</t>
  </si>
  <si>
    <t>Total Ticket Sales (RM)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</si>
</sst>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RM&quot;#,##0_);[Red]\(&quot;RM&quot;#,##0\)"/>
    <numFmt numFmtId="43" formatCode="_(* #,##0.00_);_(* \(#,##0.00\);_(* &quot;-&quot;??_);_(@_)"/>
    <numFmt numFmtId="164" formatCode="[$-14409]d/m/yyyy;@"/>
    <numFmt numFmtId="165" formatCode="&quot;RM&quot;#,##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6">
    <xf numFmtId="0" fontId="0" fillId="0" borderId="0" xfId="0"/>
    <xf numFmtId="165" fontId="2" fillId="0" borderId="0" xfId="0" applyNumberFormat="1" applyFont="1" applyAlignment="1">
      <alignment horizontal="center"/>
    </xf>
    <xf numFmtId="0" fontId="0" fillId="0" borderId="0" xfId="0"/>
    <xf numFmtId="164" fontId="0" fillId="0" borderId="0" xfId="0" applyNumberFormat="1"/>
    <xf numFmtId="6" fontId="0" fillId="0" borderId="0" xfId="0" applyNumberForma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6" fontId="1" fillId="0" borderId="0" xfId="0" applyNumberFormat="1" applyFont="1" applyAlignment="1">
      <alignment horizontal="center"/>
    </xf>
    <xf numFmtId="164" fontId="3" fillId="0" borderId="0" xfId="0" applyNumberFormat="1" applyFont="1"/>
    <xf numFmtId="1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" fontId="1" fillId="0" borderId="0" xfId="0" applyNumberFormat="1" applyFont="1" applyAlignment="1">
      <alignment horizontal="center"/>
    </xf>
    <xf numFmtId="6" fontId="1" fillId="0" borderId="0" xfId="0" applyNumberFormat="1" applyFont="1"/>
    <xf numFmtId="165" fontId="1" fillId="0" borderId="0" xfId="0" applyNumberFormat="1" applyFont="1"/>
    <xf numFmtId="164" fontId="4" fillId="0" borderId="0" xfId="0" applyNumberFormat="1" applyFont="1"/>
    <xf numFmtId="164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0" fillId="0" borderId="1" xfId="0" applyBorder="1"/>
    <xf numFmtId="164" fontId="1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164" fontId="1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/>
    <xf numFmtId="0" fontId="0" fillId="3" borderId="2" xfId="0" applyFill="1" applyBorder="1"/>
    <xf numFmtId="0" fontId="0" fillId="2" borderId="2" xfId="0" applyFill="1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0" fillId="3" borderId="4" xfId="0" applyFill="1" applyBorder="1"/>
    <xf numFmtId="165" fontId="0" fillId="3" borderId="1" xfId="0" applyNumberFormat="1" applyFill="1" applyBorder="1"/>
    <xf numFmtId="165" fontId="0" fillId="3" borderId="5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164" fontId="0" fillId="0" borderId="12" xfId="0" applyNumberFormat="1" applyBorder="1"/>
    <xf numFmtId="0" fontId="0" fillId="0" borderId="14" xfId="0" applyBorder="1"/>
    <xf numFmtId="0" fontId="1" fillId="0" borderId="16" xfId="0" applyFont="1" applyBorder="1" applyAlignment="1">
      <alignment vertical="center"/>
    </xf>
    <xf numFmtId="165" fontId="1" fillId="0" borderId="16" xfId="0" applyNumberFormat="1" applyFont="1" applyBorder="1" applyAlignment="1">
      <alignment vertical="center"/>
    </xf>
    <xf numFmtId="0" fontId="1" fillId="0" borderId="18" xfId="0" applyFont="1" applyBorder="1"/>
    <xf numFmtId="3" fontId="1" fillId="0" borderId="16" xfId="0" applyNumberFormat="1" applyFont="1" applyBorder="1" applyAlignment="1">
      <alignment vertical="center"/>
    </xf>
    <xf numFmtId="165" fontId="0" fillId="0" borderId="0" xfId="0" applyNumberFormat="1"/>
    <xf numFmtId="0" fontId="6" fillId="0" borderId="0" xfId="0" applyFont="1"/>
    <xf numFmtId="165" fontId="7" fillId="0" borderId="20" xfId="0" applyNumberFormat="1" applyFont="1" applyBorder="1" applyAlignment="1">
      <alignment horizontal="left"/>
    </xf>
    <xf numFmtId="164" fontId="1" fillId="3" borderId="12" xfId="0" applyNumberFormat="1" applyFont="1" applyFill="1" applyBorder="1" applyAlignment="1">
      <alignment horizontal="center"/>
    </xf>
    <xf numFmtId="164" fontId="1" fillId="3" borderId="13" xfId="0" applyNumberFormat="1" applyFont="1" applyFill="1" applyBorder="1" applyAlignment="1">
      <alignment horizontal="center"/>
    </xf>
    <xf numFmtId="0" fontId="0" fillId="3" borderId="12" xfId="0" applyFill="1" applyBorder="1"/>
    <xf numFmtId="165" fontId="0" fillId="3" borderId="13" xfId="0" applyNumberFormat="1" applyFill="1" applyBorder="1"/>
    <xf numFmtId="165" fontId="0" fillId="3" borderId="22" xfId="0" applyNumberFormat="1" applyFill="1" applyBorder="1"/>
    <xf numFmtId="0" fontId="1" fillId="0" borderId="14" xfId="0" applyFont="1" applyBorder="1"/>
    <xf numFmtId="0" fontId="1" fillId="0" borderId="17" xfId="0" applyFont="1" applyBorder="1"/>
    <xf numFmtId="165" fontId="1" fillId="0" borderId="19" xfId="0" applyNumberFormat="1" applyFont="1" applyBorder="1" applyAlignment="1">
      <alignment vertical="center"/>
    </xf>
    <xf numFmtId="0" fontId="0" fillId="0" borderId="12" xfId="0" applyBorder="1"/>
    <xf numFmtId="165" fontId="0" fillId="0" borderId="13" xfId="0" applyNumberFormat="1" applyBorder="1"/>
    <xf numFmtId="0" fontId="0" fillId="0" borderId="23" xfId="0" applyBorder="1"/>
    <xf numFmtId="165" fontId="0" fillId="0" borderId="15" xfId="0" applyNumberFormat="1" applyBorder="1"/>
    <xf numFmtId="0" fontId="1" fillId="0" borderId="24" xfId="0" applyFont="1" applyBorder="1" applyAlignment="1">
      <alignment horizontal="right"/>
    </xf>
    <xf numFmtId="0" fontId="1" fillId="0" borderId="25" xfId="1" applyNumberFormat="1" applyFont="1" applyBorder="1"/>
    <xf numFmtId="165" fontId="1" fillId="0" borderId="26" xfId="0" applyNumberFormat="1" applyFont="1" applyBorder="1"/>
    <xf numFmtId="6" fontId="1" fillId="0" borderId="27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0" fontId="8" fillId="0" borderId="20" xfId="0" applyFont="1" applyBorder="1"/>
    <xf numFmtId="165" fontId="8" fillId="0" borderId="20" xfId="0" applyNumberFormat="1" applyFont="1" applyBorder="1"/>
    <xf numFmtId="0" fontId="9" fillId="0" borderId="3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165" fontId="2" fillId="0" borderId="0" xfId="0" applyNumberFormat="1" applyFont="1" applyAlignment="1"/>
    <xf numFmtId="1" fontId="0" fillId="0" borderId="0" xfId="0" applyNumberFormat="1"/>
    <xf numFmtId="1" fontId="1" fillId="0" borderId="16" xfId="0" applyNumberFormat="1" applyFont="1" applyBorder="1" applyAlignment="1">
      <alignment vertical="center"/>
    </xf>
    <xf numFmtId="164" fontId="0" fillId="0" borderId="14" xfId="0" applyNumberFormat="1" applyBorder="1"/>
    <xf numFmtId="164" fontId="0" fillId="0" borderId="3" xfId="0" applyNumberFormat="1" applyBorder="1"/>
    <xf numFmtId="164" fontId="0" fillId="0" borderId="4" xfId="0" applyNumberFormat="1" applyBorder="1" applyAlignment="1">
      <alignment horizontal="center"/>
    </xf>
    <xf numFmtId="0" fontId="0" fillId="0" borderId="0" xfId="0" applyAlignment="1"/>
    <xf numFmtId="0" fontId="0" fillId="0" borderId="31" xfId="0" applyBorder="1"/>
    <xf numFmtId="0" fontId="0" fillId="0" borderId="32" xfId="0" applyBorder="1"/>
    <xf numFmtId="0" fontId="0" fillId="0" borderId="5" xfId="0" applyBorder="1"/>
    <xf numFmtId="0" fontId="0" fillId="3" borderId="5" xfId="0" applyFill="1" applyBorder="1"/>
    <xf numFmtId="0" fontId="0" fillId="2" borderId="5" xfId="0" applyFill="1" applyBorder="1"/>
    <xf numFmtId="1" fontId="0" fillId="0" borderId="3" xfId="0" applyNumberFormat="1" applyFont="1" applyBorder="1"/>
    <xf numFmtId="1" fontId="0" fillId="0" borderId="3" xfId="0" applyNumberFormat="1" applyBorder="1"/>
    <xf numFmtId="1" fontId="1" fillId="0" borderId="3" xfId="0" applyNumberFormat="1" applyFont="1" applyBorder="1" applyAlignment="1">
      <alignment horizontal="right"/>
    </xf>
    <xf numFmtId="1" fontId="1" fillId="0" borderId="16" xfId="0" applyNumberFormat="1" applyFont="1" applyBorder="1" applyAlignment="1">
      <alignment horizontal="right"/>
    </xf>
    <xf numFmtId="0" fontId="0" fillId="0" borderId="18" xfId="0" applyBorder="1"/>
    <xf numFmtId="1" fontId="0" fillId="0" borderId="18" xfId="0" applyNumberFormat="1" applyBorder="1"/>
    <xf numFmtId="165" fontId="0" fillId="2" borderId="1" xfId="0" applyNumberFormat="1" applyFill="1" applyBorder="1"/>
    <xf numFmtId="0" fontId="1" fillId="0" borderId="3" xfId="0" applyFont="1" applyBorder="1" applyAlignment="1">
      <alignment vertical="center"/>
    </xf>
    <xf numFmtId="165" fontId="1" fillId="0" borderId="3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164" fontId="1" fillId="5" borderId="1" xfId="0" applyNumberFormat="1" applyFont="1" applyFill="1" applyBorder="1" applyAlignment="1">
      <alignment horizontal="center"/>
    </xf>
    <xf numFmtId="1" fontId="1" fillId="5" borderId="1" xfId="0" applyNumberFormat="1" applyFont="1" applyFill="1" applyBorder="1" applyAlignment="1">
      <alignment horizontal="center"/>
    </xf>
    <xf numFmtId="164" fontId="1" fillId="5" borderId="13" xfId="0" applyNumberFormat="1" applyFon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ont="1" applyFill="1" applyBorder="1" applyAlignment="1">
      <alignment horizontal="right"/>
    </xf>
    <xf numFmtId="165" fontId="0" fillId="5" borderId="13" xfId="0" applyNumberFormat="1" applyFill="1" applyBorder="1"/>
    <xf numFmtId="164" fontId="0" fillId="5" borderId="13" xfId="0" applyNumberFormat="1" applyFill="1" applyBorder="1"/>
    <xf numFmtId="165" fontId="0" fillId="2" borderId="33" xfId="0" applyNumberFormat="1" applyFill="1" applyBorder="1"/>
    <xf numFmtId="0" fontId="0" fillId="2" borderId="33" xfId="0" applyFill="1" applyBorder="1"/>
    <xf numFmtId="0" fontId="0" fillId="2" borderId="35" xfId="0" applyFill="1" applyBorder="1"/>
    <xf numFmtId="1" fontId="0" fillId="5" borderId="1" xfId="0" applyNumberFormat="1" applyFill="1" applyBorder="1"/>
    <xf numFmtId="0" fontId="0" fillId="5" borderId="2" xfId="0" applyFill="1" applyBorder="1"/>
    <xf numFmtId="1" fontId="0" fillId="5" borderId="2" xfId="0" applyNumberFormat="1" applyFont="1" applyFill="1" applyBorder="1" applyAlignment="1">
      <alignment horizontal="right"/>
    </xf>
    <xf numFmtId="0" fontId="0" fillId="5" borderId="15" xfId="0" applyFill="1" applyBorder="1"/>
    <xf numFmtId="1" fontId="1" fillId="0" borderId="19" xfId="0" applyNumberFormat="1" applyFont="1" applyBorder="1" applyAlignment="1">
      <alignment vertical="center"/>
    </xf>
    <xf numFmtId="164" fontId="1" fillId="5" borderId="4" xfId="0" applyNumberFormat="1" applyFont="1" applyFill="1" applyBorder="1" applyAlignment="1">
      <alignment horizontal="center"/>
    </xf>
    <xf numFmtId="0" fontId="0" fillId="5" borderId="4" xfId="0" applyFill="1" applyBorder="1"/>
    <xf numFmtId="0" fontId="0" fillId="5" borderId="5" xfId="0" applyFill="1" applyBorder="1"/>
    <xf numFmtId="0" fontId="1" fillId="0" borderId="19" xfId="0" applyFont="1" applyBorder="1"/>
    <xf numFmtId="3" fontId="1" fillId="0" borderId="16" xfId="0" applyNumberFormat="1" applyFont="1" applyBorder="1"/>
    <xf numFmtId="165" fontId="1" fillId="0" borderId="16" xfId="0" applyNumberFormat="1" applyFont="1" applyBorder="1"/>
    <xf numFmtId="6" fontId="0" fillId="5" borderId="1" xfId="0" applyNumberFormat="1" applyFill="1" applyBorder="1"/>
    <xf numFmtId="1" fontId="0" fillId="5" borderId="2" xfId="0" applyNumberFormat="1" applyFill="1" applyBorder="1"/>
    <xf numFmtId="3" fontId="1" fillId="0" borderId="3" xfId="0" applyNumberFormat="1" applyFont="1" applyBorder="1" applyAlignment="1">
      <alignment vertical="center"/>
    </xf>
    <xf numFmtId="1" fontId="1" fillId="0" borderId="4" xfId="0" applyNumberFormat="1" applyFont="1" applyBorder="1"/>
    <xf numFmtId="6" fontId="1" fillId="0" borderId="4" xfId="0" applyNumberFormat="1" applyFont="1" applyBorder="1" applyAlignment="1">
      <alignment horizontal="right"/>
    </xf>
    <xf numFmtId="0" fontId="1" fillId="0" borderId="4" xfId="0" applyFont="1" applyBorder="1"/>
    <xf numFmtId="1" fontId="0" fillId="0" borderId="1" xfId="0" applyNumberFormat="1" applyBorder="1"/>
    <xf numFmtId="3" fontId="0" fillId="0" borderId="1" xfId="0" applyNumberFormat="1" applyBorder="1"/>
    <xf numFmtId="6" fontId="2" fillId="0" borderId="24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" fillId="5" borderId="10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1" fillId="5" borderId="34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6" fontId="1" fillId="0" borderId="6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0" borderId="33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right"/>
    </xf>
    <xf numFmtId="0" fontId="1" fillId="4" borderId="0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1" fillId="3" borderId="2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Border="1" applyAlignment="1">
      <alignment horizontal="left"/>
    </xf>
    <xf numFmtId="43" fontId="7" fillId="0" borderId="0" xfId="1" applyFont="1" applyBorder="1" applyAlignment="1">
      <alignment horizontal="left"/>
    </xf>
    <xf numFmtId="43" fontId="0" fillId="0" borderId="0" xfId="1" applyFont="1"/>
    <xf numFmtId="43" fontId="13" fillId="0" borderId="0" xfId="1" applyFont="1" applyBorder="1"/>
    <xf numFmtId="43" fontId="7" fillId="0" borderId="18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33</xdr:row>
      <xdr:rowOff>190499</xdr:rowOff>
    </xdr:from>
    <xdr:to>
      <xdr:col>3</xdr:col>
      <xdr:colOff>276225</xdr:colOff>
      <xdr:row>34</xdr:row>
      <xdr:rowOff>0</xdr:rowOff>
    </xdr:to>
    <xdr:sp macro="" textlink="">
      <xdr:nvSpPr>
        <xdr:cNvPr id="6" name="Right Brace 5"/>
        <xdr:cNvSpPr/>
      </xdr:nvSpPr>
      <xdr:spPr>
        <a:xfrm>
          <a:off x="3848100" y="8562974"/>
          <a:ext cx="276225" cy="3714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3"/>
  <sheetViews>
    <sheetView workbookViewId="0">
      <selection activeCell="C40" sqref="C40"/>
    </sheetView>
  </sheetViews>
  <sheetFormatPr defaultRowHeight="15" x14ac:dyDescent="0.25"/>
  <cols>
    <col min="2" max="2" width="23.85546875" customWidth="1"/>
    <col min="3" max="3" width="19.7109375" customWidth="1"/>
    <col min="4" max="4" width="17.7109375" style="45" customWidth="1"/>
  </cols>
  <sheetData>
    <row r="1" spans="2:4" s="2" customFormat="1" ht="18.75" x14ac:dyDescent="0.3">
      <c r="B1" s="124" t="s">
        <v>97</v>
      </c>
      <c r="C1" s="124"/>
      <c r="D1" s="124"/>
    </row>
    <row r="2" spans="2:4" s="2" customFormat="1" ht="15.75" thickBot="1" x14ac:dyDescent="0.3">
      <c r="D2" s="45"/>
    </row>
    <row r="3" spans="2:4" ht="16.5" thickBot="1" x14ac:dyDescent="0.3">
      <c r="B3" s="121">
        <v>100</v>
      </c>
      <c r="C3" s="122"/>
      <c r="D3" s="123"/>
    </row>
    <row r="4" spans="2:4" s="35" customFormat="1" x14ac:dyDescent="0.25">
      <c r="B4" s="63" t="s">
        <v>88</v>
      </c>
      <c r="C4" s="64" t="s">
        <v>90</v>
      </c>
      <c r="D4" s="65" t="s">
        <v>89</v>
      </c>
    </row>
    <row r="5" spans="2:4" x14ac:dyDescent="0.25">
      <c r="B5" s="56" t="s">
        <v>84</v>
      </c>
      <c r="C5" s="119">
        <f>PPO!M13</f>
        <v>137</v>
      </c>
      <c r="D5" s="57">
        <f>PPO!M14</f>
        <v>13595</v>
      </c>
    </row>
    <row r="6" spans="2:4" x14ac:dyDescent="0.25">
      <c r="B6" s="56" t="s">
        <v>85</v>
      </c>
      <c r="C6" s="21">
        <f>SWITCH!G10</f>
        <v>56</v>
      </c>
      <c r="D6" s="57">
        <f>SWITCH!G11</f>
        <v>5600</v>
      </c>
    </row>
    <row r="7" spans="2:4" x14ac:dyDescent="0.25">
      <c r="B7" s="56" t="s">
        <v>86</v>
      </c>
      <c r="C7" s="21">
        <f>'Bentley Music'!G12</f>
        <v>4</v>
      </c>
      <c r="D7" s="57">
        <f>'Bentley Music'!G13</f>
        <v>400</v>
      </c>
    </row>
    <row r="8" spans="2:4" s="2" customFormat="1" x14ac:dyDescent="0.25">
      <c r="B8" s="58" t="s">
        <v>96</v>
      </c>
      <c r="C8" s="26">
        <f>'Penang Arts Council'!G12</f>
        <v>50</v>
      </c>
      <c r="D8" s="59">
        <f>'Penang Arts Council'!G13</f>
        <v>5000</v>
      </c>
    </row>
    <row r="9" spans="2:4" ht="15.75" thickBot="1" x14ac:dyDescent="0.3">
      <c r="B9" s="58" t="s">
        <v>87</v>
      </c>
      <c r="C9" s="26">
        <f>TIC!C13</f>
        <v>24</v>
      </c>
      <c r="D9" s="59">
        <f>TIC!C14</f>
        <v>2320</v>
      </c>
    </row>
    <row r="10" spans="2:4" ht="15.75" thickBot="1" x14ac:dyDescent="0.3">
      <c r="B10" s="60" t="s">
        <v>9</v>
      </c>
      <c r="C10" s="61">
        <f>SUM(C5:C9)</f>
        <v>271</v>
      </c>
      <c r="D10" s="62">
        <f>SUM(D5:D9)</f>
        <v>26915</v>
      </c>
    </row>
    <row r="12" spans="2:4" ht="15.75" thickBot="1" x14ac:dyDescent="0.3"/>
    <row r="13" spans="2:4" ht="16.5" thickBot="1" x14ac:dyDescent="0.3">
      <c r="B13" s="121">
        <v>60</v>
      </c>
      <c r="C13" s="122"/>
      <c r="D13" s="123"/>
    </row>
    <row r="14" spans="2:4" x14ac:dyDescent="0.25">
      <c r="B14" s="63" t="s">
        <v>88</v>
      </c>
      <c r="C14" s="64" t="s">
        <v>90</v>
      </c>
      <c r="D14" s="65" t="s">
        <v>89</v>
      </c>
    </row>
    <row r="15" spans="2:4" x14ac:dyDescent="0.25">
      <c r="B15" s="56" t="s">
        <v>84</v>
      </c>
      <c r="C15" s="120">
        <f>PPO!M30</f>
        <v>96</v>
      </c>
      <c r="D15" s="57">
        <f>PPO!M31</f>
        <v>5697</v>
      </c>
    </row>
    <row r="16" spans="2:4" x14ac:dyDescent="0.25">
      <c r="B16" s="56" t="s">
        <v>85</v>
      </c>
      <c r="C16" s="21">
        <f>SWITCH!G22</f>
        <v>56</v>
      </c>
      <c r="D16" s="57">
        <f>SWITCH!G23</f>
        <v>3300</v>
      </c>
    </row>
    <row r="17" spans="2:4" x14ac:dyDescent="0.25">
      <c r="B17" s="56" t="s">
        <v>86</v>
      </c>
      <c r="C17" s="21">
        <f>'Bentley Music'!G26</f>
        <v>14</v>
      </c>
      <c r="D17" s="57">
        <f>'Bentley Music'!G27</f>
        <v>840</v>
      </c>
    </row>
    <row r="18" spans="2:4" s="2" customFormat="1" x14ac:dyDescent="0.25">
      <c r="B18" s="58" t="s">
        <v>96</v>
      </c>
      <c r="C18" s="26">
        <f>'Penang Arts Council'!G26</f>
        <v>50</v>
      </c>
      <c r="D18" s="59">
        <f>'Penang Arts Council'!G27</f>
        <v>3000</v>
      </c>
    </row>
    <row r="19" spans="2:4" ht="15.75" thickBot="1" x14ac:dyDescent="0.3">
      <c r="B19" s="58" t="s">
        <v>87</v>
      </c>
      <c r="C19" s="26">
        <f>TIC!C26</f>
        <v>55</v>
      </c>
      <c r="D19" s="59">
        <f>TIC!C27</f>
        <v>3300</v>
      </c>
    </row>
    <row r="20" spans="2:4" ht="15.75" thickBot="1" x14ac:dyDescent="0.3">
      <c r="B20" s="60" t="s">
        <v>9</v>
      </c>
      <c r="C20" s="61">
        <f>SUM(C15:C19)</f>
        <v>271</v>
      </c>
      <c r="D20" s="62">
        <f>SUM(D15:D19)</f>
        <v>16137</v>
      </c>
    </row>
    <row r="22" spans="2:4" ht="15.75" thickBot="1" x14ac:dyDescent="0.3"/>
    <row r="23" spans="2:4" ht="16.5" thickBot="1" x14ac:dyDescent="0.3">
      <c r="B23" s="121">
        <v>20</v>
      </c>
      <c r="C23" s="122"/>
      <c r="D23" s="123"/>
    </row>
    <row r="24" spans="2:4" x14ac:dyDescent="0.25">
      <c r="B24" s="63" t="s">
        <v>88</v>
      </c>
      <c r="C24" s="64" t="s">
        <v>90</v>
      </c>
      <c r="D24" s="65" t="s">
        <v>89</v>
      </c>
    </row>
    <row r="25" spans="2:4" x14ac:dyDescent="0.25">
      <c r="B25" s="56" t="s">
        <v>84</v>
      </c>
      <c r="C25" s="119">
        <f>PPO!M43</f>
        <v>25</v>
      </c>
      <c r="D25" s="57">
        <f>PPO!M44</f>
        <v>500</v>
      </c>
    </row>
    <row r="26" spans="2:4" x14ac:dyDescent="0.25">
      <c r="B26" s="56" t="s">
        <v>85</v>
      </c>
      <c r="C26" s="21">
        <f>SWITCH!G31</f>
        <v>26</v>
      </c>
      <c r="D26" s="57">
        <f>SWITCH!G32</f>
        <v>520</v>
      </c>
    </row>
    <row r="27" spans="2:4" x14ac:dyDescent="0.25">
      <c r="B27" s="56" t="s">
        <v>86</v>
      </c>
      <c r="C27" s="21">
        <f>'Bentley Music'!G38</f>
        <v>20</v>
      </c>
      <c r="D27" s="57">
        <f>'Bentley Music'!G39</f>
        <v>400</v>
      </c>
    </row>
    <row r="28" spans="2:4" ht="15.75" thickBot="1" x14ac:dyDescent="0.3">
      <c r="B28" s="58" t="s">
        <v>87</v>
      </c>
      <c r="C28" s="26">
        <f>TIC!C36</f>
        <v>18</v>
      </c>
      <c r="D28" s="59">
        <f>TIC!C37</f>
        <v>360</v>
      </c>
    </row>
    <row r="29" spans="2:4" ht="15.75" thickBot="1" x14ac:dyDescent="0.3">
      <c r="B29" s="60" t="s">
        <v>9</v>
      </c>
      <c r="C29" s="61">
        <f>SUM(C25:C28)</f>
        <v>89</v>
      </c>
      <c r="D29" s="62">
        <f>SUM(D25:D28)</f>
        <v>1780</v>
      </c>
    </row>
    <row r="32" spans="2:4" ht="19.5" thickBot="1" x14ac:dyDescent="0.35">
      <c r="B32" s="66" t="s">
        <v>91</v>
      </c>
      <c r="C32" s="66"/>
      <c r="D32" s="67">
        <f>D10+D20+D29</f>
        <v>44832</v>
      </c>
    </row>
    <row r="33" ht="15.75" thickTop="1" x14ac:dyDescent="0.25"/>
  </sheetData>
  <mergeCells count="4">
    <mergeCell ref="B3:D3"/>
    <mergeCell ref="B13:D13"/>
    <mergeCell ref="B23:D23"/>
    <mergeCell ref="B1:D1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0"/>
  <sheetViews>
    <sheetView topLeftCell="A25" zoomScaleNormal="100" workbookViewId="0">
      <selection activeCell="H57" sqref="H57"/>
    </sheetView>
  </sheetViews>
  <sheetFormatPr defaultRowHeight="15" x14ac:dyDescent="0.25"/>
  <cols>
    <col min="1" max="1" width="13.5703125" customWidth="1"/>
    <col min="2" max="2" width="19" customWidth="1"/>
    <col min="3" max="3" width="14.85546875" customWidth="1"/>
    <col min="4" max="4" width="12.5703125" customWidth="1"/>
    <col min="5" max="5" width="13.42578125" style="2" customWidth="1"/>
    <col min="7" max="7" width="9.140625" style="2"/>
    <col min="8" max="8" width="13.140625" customWidth="1"/>
    <col min="9" max="9" width="9.42578125" style="2" customWidth="1"/>
    <col min="10" max="10" width="9.5703125" bestFit="1" customWidth="1"/>
    <col min="11" max="11" width="13.140625" customWidth="1"/>
    <col min="12" max="12" width="9.42578125" style="71" customWidth="1"/>
    <col min="13" max="13" width="13.5703125" customWidth="1"/>
    <col min="14" max="14" width="12.5703125" bestFit="1" customWidth="1"/>
    <col min="15" max="15" width="9.5703125" bestFit="1" customWidth="1"/>
  </cols>
  <sheetData>
    <row r="1" spans="1:15" ht="18.75" x14ac:dyDescent="0.3">
      <c r="A1" s="7" t="s">
        <v>53</v>
      </c>
      <c r="K1" s="76"/>
      <c r="L1" s="76"/>
      <c r="M1" s="76"/>
      <c r="N1" s="76"/>
      <c r="O1" s="76"/>
    </row>
    <row r="2" spans="1:15" ht="15" customHeight="1" x14ac:dyDescent="0.25">
      <c r="A2" s="7"/>
      <c r="K2" s="76"/>
      <c r="L2" s="76"/>
      <c r="M2" s="76"/>
      <c r="N2" s="76"/>
      <c r="O2" s="76"/>
    </row>
    <row r="3" spans="1:15" x14ac:dyDescent="0.25">
      <c r="A3" s="7" t="s">
        <v>39</v>
      </c>
      <c r="K3" s="76"/>
      <c r="L3" s="76"/>
      <c r="M3" s="76"/>
      <c r="N3" s="76"/>
      <c r="O3" s="76"/>
    </row>
    <row r="4" spans="1:15" ht="15.75" thickBot="1" x14ac:dyDescent="0.3"/>
    <row r="5" spans="1:15" s="2" customFormat="1" ht="29.25" customHeight="1" x14ac:dyDescent="0.25">
      <c r="A5" s="134" t="s">
        <v>48</v>
      </c>
      <c r="B5" s="135"/>
      <c r="C5" s="135"/>
      <c r="D5" s="135"/>
      <c r="E5" s="129" t="s">
        <v>17</v>
      </c>
      <c r="F5" s="130"/>
      <c r="G5" s="131"/>
      <c r="H5" s="128" t="s">
        <v>18</v>
      </c>
      <c r="I5" s="128"/>
      <c r="J5" s="128"/>
      <c r="K5" s="126" t="s">
        <v>104</v>
      </c>
      <c r="L5" s="126"/>
      <c r="M5" s="127"/>
    </row>
    <row r="6" spans="1:15" x14ac:dyDescent="0.25">
      <c r="A6" s="37" t="s">
        <v>0</v>
      </c>
      <c r="B6" s="17" t="s">
        <v>1</v>
      </c>
      <c r="C6" s="17" t="s">
        <v>2</v>
      </c>
      <c r="D6" s="18" t="s">
        <v>3</v>
      </c>
      <c r="E6" s="24" t="s">
        <v>2</v>
      </c>
      <c r="F6" s="24" t="s">
        <v>16</v>
      </c>
      <c r="G6" s="24" t="s">
        <v>20</v>
      </c>
      <c r="H6" s="22" t="s">
        <v>2</v>
      </c>
      <c r="I6" s="22" t="s">
        <v>16</v>
      </c>
      <c r="J6" s="22" t="s">
        <v>20</v>
      </c>
      <c r="K6" s="92" t="s">
        <v>2</v>
      </c>
      <c r="L6" s="93" t="s">
        <v>16</v>
      </c>
      <c r="M6" s="94" t="s">
        <v>20</v>
      </c>
    </row>
    <row r="7" spans="1:15" ht="15.75" x14ac:dyDescent="0.25">
      <c r="A7" s="39">
        <v>41521</v>
      </c>
      <c r="B7" s="19" t="s">
        <v>4</v>
      </c>
      <c r="C7" s="20" t="s">
        <v>5</v>
      </c>
      <c r="D7" s="21">
        <v>100</v>
      </c>
      <c r="E7" s="25" t="s">
        <v>10</v>
      </c>
      <c r="F7" s="25">
        <v>3</v>
      </c>
      <c r="G7" s="33">
        <v>100</v>
      </c>
      <c r="H7" s="23" t="s">
        <v>14</v>
      </c>
      <c r="I7" s="23">
        <v>50</v>
      </c>
      <c r="J7" s="88">
        <v>100</v>
      </c>
      <c r="K7" s="95" t="s">
        <v>77</v>
      </c>
      <c r="L7" s="96" t="s">
        <v>105</v>
      </c>
      <c r="M7" s="97">
        <v>100</v>
      </c>
      <c r="N7" s="70"/>
      <c r="O7" s="70"/>
    </row>
    <row r="8" spans="1:15" x14ac:dyDescent="0.25">
      <c r="A8" s="39">
        <v>41542</v>
      </c>
      <c r="B8" s="19" t="s">
        <v>6</v>
      </c>
      <c r="C8" s="20" t="s">
        <v>7</v>
      </c>
      <c r="D8" s="21">
        <v>30</v>
      </c>
      <c r="E8" s="25" t="s">
        <v>11</v>
      </c>
      <c r="F8" s="25">
        <v>7</v>
      </c>
      <c r="G8" s="33">
        <v>85</v>
      </c>
      <c r="H8" s="23" t="s">
        <v>7</v>
      </c>
      <c r="I8" s="23">
        <v>30</v>
      </c>
      <c r="J8" s="88">
        <v>100</v>
      </c>
      <c r="K8" s="95" t="s">
        <v>78</v>
      </c>
      <c r="L8" s="96">
        <v>2</v>
      </c>
      <c r="M8" s="97">
        <v>100</v>
      </c>
      <c r="N8" s="8"/>
      <c r="O8" s="9"/>
    </row>
    <row r="9" spans="1:15" x14ac:dyDescent="0.25">
      <c r="A9" s="39">
        <v>41543</v>
      </c>
      <c r="B9" s="19" t="s">
        <v>6</v>
      </c>
      <c r="C9" s="20" t="s">
        <v>8</v>
      </c>
      <c r="D9" s="21">
        <v>35</v>
      </c>
      <c r="E9" s="25" t="s">
        <v>12</v>
      </c>
      <c r="F9" s="25">
        <v>8</v>
      </c>
      <c r="G9" s="33">
        <v>100</v>
      </c>
      <c r="H9" s="23" t="s">
        <v>15</v>
      </c>
      <c r="I9" s="23">
        <v>31</v>
      </c>
      <c r="J9" s="88">
        <v>100</v>
      </c>
      <c r="K9" s="95"/>
      <c r="L9" s="96"/>
      <c r="M9" s="98"/>
      <c r="N9" s="5"/>
      <c r="O9" s="2"/>
    </row>
    <row r="10" spans="1:15" x14ac:dyDescent="0.25">
      <c r="A10" s="39">
        <v>41545</v>
      </c>
      <c r="B10" s="19" t="s">
        <v>6</v>
      </c>
      <c r="C10" s="20" t="s">
        <v>77</v>
      </c>
      <c r="D10" s="21">
        <v>6</v>
      </c>
      <c r="E10" s="25"/>
      <c r="F10" s="25"/>
      <c r="G10" s="33"/>
      <c r="H10" s="23"/>
      <c r="I10" s="23"/>
      <c r="J10" s="23"/>
      <c r="K10" s="95"/>
      <c r="L10" s="96"/>
      <c r="M10" s="98"/>
      <c r="N10" s="5"/>
      <c r="O10" s="2"/>
    </row>
    <row r="11" spans="1:15" s="2" customFormat="1" x14ac:dyDescent="0.25">
      <c r="A11" s="73">
        <v>41545</v>
      </c>
      <c r="B11" s="74" t="s">
        <v>6</v>
      </c>
      <c r="C11" s="75" t="s">
        <v>78</v>
      </c>
      <c r="D11" s="26">
        <v>2</v>
      </c>
      <c r="E11" s="32"/>
      <c r="F11" s="27"/>
      <c r="G11" s="34"/>
      <c r="H11" s="23"/>
      <c r="I11" s="23"/>
      <c r="J11" s="23"/>
      <c r="K11" s="95"/>
      <c r="L11" s="96"/>
      <c r="M11" s="98"/>
      <c r="N11" s="5"/>
    </row>
    <row r="12" spans="1:15" x14ac:dyDescent="0.25">
      <c r="A12" s="77"/>
      <c r="B12" s="78"/>
      <c r="C12" s="79"/>
      <c r="D12" s="26">
        <f>SUM(D7:D11)</f>
        <v>173</v>
      </c>
      <c r="E12" s="80"/>
      <c r="F12" s="27">
        <f t="shared" ref="F12" si="0">SUM(F7:F10)</f>
        <v>18</v>
      </c>
      <c r="G12" s="34"/>
      <c r="H12" s="28"/>
      <c r="I12" s="28">
        <f>SUM(I7:I9)</f>
        <v>111</v>
      </c>
      <c r="J12" s="28"/>
      <c r="K12" s="95"/>
      <c r="L12" s="96">
        <v>8</v>
      </c>
      <c r="M12" s="98"/>
      <c r="N12" s="5"/>
      <c r="O12" s="2"/>
    </row>
    <row r="13" spans="1:15" ht="22.5" customHeight="1" x14ac:dyDescent="0.25">
      <c r="A13" s="132" t="s">
        <v>19</v>
      </c>
      <c r="B13" s="133"/>
      <c r="C13" s="133"/>
      <c r="D13" s="133"/>
      <c r="E13" s="29"/>
      <c r="F13" s="29"/>
      <c r="G13" s="29"/>
      <c r="H13" s="29"/>
      <c r="I13" s="29"/>
      <c r="J13" s="89"/>
      <c r="K13" s="30"/>
      <c r="L13" s="82"/>
      <c r="M13" s="72">
        <f>SUM(F12+L12+I12)</f>
        <v>137</v>
      </c>
      <c r="N13" s="5"/>
      <c r="O13" s="2"/>
    </row>
    <row r="14" spans="1:15" s="2" customFormat="1" ht="22.5" customHeight="1" x14ac:dyDescent="0.25">
      <c r="A14" s="132" t="s">
        <v>22</v>
      </c>
      <c r="B14" s="133"/>
      <c r="C14" s="133"/>
      <c r="D14" s="133"/>
      <c r="E14" s="29"/>
      <c r="F14" s="29"/>
      <c r="G14" s="29"/>
      <c r="H14" s="29"/>
      <c r="I14" s="29"/>
      <c r="J14" s="90"/>
      <c r="K14" s="30"/>
      <c r="L14" s="83"/>
      <c r="M14" s="42">
        <f>SUM(F7*G7)+(F8*G8)+(F9*G9)+(I7*J7)+(I8*J8)+(I9*J9)+(L7*M7)+(L8*M8)</f>
        <v>13595</v>
      </c>
      <c r="N14" s="5"/>
    </row>
    <row r="15" spans="1:15" ht="22.5" customHeight="1" x14ac:dyDescent="0.25">
      <c r="A15" s="132" t="s">
        <v>107</v>
      </c>
      <c r="B15" s="133"/>
      <c r="C15" s="133"/>
      <c r="D15" s="133"/>
      <c r="E15" s="29"/>
      <c r="F15" s="29"/>
      <c r="G15" s="29"/>
      <c r="H15" s="29"/>
      <c r="I15" s="29"/>
      <c r="J15" s="89"/>
      <c r="K15" s="30"/>
      <c r="L15" s="84"/>
      <c r="M15" s="85">
        <f>SUM(D12-(F12+I12+L12)-M16)</f>
        <v>32</v>
      </c>
      <c r="N15" s="8"/>
      <c r="O15" s="7"/>
    </row>
    <row r="16" spans="1:15" ht="22.5" customHeight="1" thickBot="1" x14ac:dyDescent="0.3">
      <c r="A16" s="137" t="s">
        <v>100</v>
      </c>
      <c r="B16" s="138"/>
      <c r="C16" s="138"/>
      <c r="D16" s="138"/>
      <c r="E16" s="43"/>
      <c r="F16" s="43"/>
      <c r="G16" s="43"/>
      <c r="H16" s="43"/>
      <c r="I16" s="43"/>
      <c r="J16" s="91"/>
      <c r="K16" s="86"/>
      <c r="L16" s="87"/>
      <c r="M16" s="110">
        <v>4</v>
      </c>
    </row>
    <row r="19" spans="1:15" ht="15.75" thickBot="1" x14ac:dyDescent="0.3">
      <c r="M19" s="16"/>
      <c r="N19" s="2"/>
      <c r="O19" s="2"/>
    </row>
    <row r="20" spans="1:15" ht="30" customHeight="1" x14ac:dyDescent="0.25">
      <c r="A20" s="134" t="s">
        <v>49</v>
      </c>
      <c r="B20" s="135"/>
      <c r="C20" s="135"/>
      <c r="D20" s="135"/>
      <c r="E20" s="129" t="s">
        <v>17</v>
      </c>
      <c r="F20" s="130"/>
      <c r="G20" s="131"/>
      <c r="H20" s="136" t="s">
        <v>18</v>
      </c>
      <c r="I20" s="136"/>
      <c r="J20" s="136"/>
      <c r="K20" s="125" t="s">
        <v>104</v>
      </c>
      <c r="L20" s="126"/>
      <c r="M20" s="127"/>
      <c r="N20" s="11"/>
      <c r="O20" s="4"/>
    </row>
    <row r="21" spans="1:15" x14ac:dyDescent="0.25">
      <c r="A21" s="37" t="s">
        <v>0</v>
      </c>
      <c r="B21" s="17" t="s">
        <v>1</v>
      </c>
      <c r="C21" s="17" t="s">
        <v>2</v>
      </c>
      <c r="D21" s="18" t="s">
        <v>3</v>
      </c>
      <c r="E21" s="24" t="s">
        <v>2</v>
      </c>
      <c r="F21" s="24" t="s">
        <v>16</v>
      </c>
      <c r="G21" s="24" t="s">
        <v>20</v>
      </c>
      <c r="H21" s="22" t="s">
        <v>2</v>
      </c>
      <c r="I21" s="22" t="s">
        <v>16</v>
      </c>
      <c r="J21" s="22" t="s">
        <v>20</v>
      </c>
      <c r="K21" s="107" t="s">
        <v>2</v>
      </c>
      <c r="L21" s="93" t="s">
        <v>16</v>
      </c>
      <c r="M21" s="94" t="s">
        <v>20</v>
      </c>
      <c r="N21" s="11"/>
      <c r="O21" s="4"/>
    </row>
    <row r="22" spans="1:15" x14ac:dyDescent="0.25">
      <c r="A22" s="39">
        <v>41521</v>
      </c>
      <c r="B22" s="19" t="s">
        <v>4</v>
      </c>
      <c r="C22" s="36" t="s">
        <v>23</v>
      </c>
      <c r="D22" s="21">
        <v>100</v>
      </c>
      <c r="E22" s="25" t="s">
        <v>26</v>
      </c>
      <c r="F22" s="25">
        <v>5</v>
      </c>
      <c r="G22" s="33">
        <v>51</v>
      </c>
      <c r="H22" s="23" t="s">
        <v>30</v>
      </c>
      <c r="I22" s="23">
        <v>18</v>
      </c>
      <c r="J22" s="88">
        <v>60</v>
      </c>
      <c r="K22" s="108" t="s">
        <v>79</v>
      </c>
      <c r="L22" s="96">
        <v>13</v>
      </c>
      <c r="M22" s="97">
        <v>60</v>
      </c>
      <c r="N22" s="11"/>
      <c r="O22" s="4"/>
    </row>
    <row r="23" spans="1:15" x14ac:dyDescent="0.25">
      <c r="A23" s="39">
        <v>41542</v>
      </c>
      <c r="B23" s="19" t="s">
        <v>6</v>
      </c>
      <c r="C23" s="36" t="s">
        <v>24</v>
      </c>
      <c r="D23" s="21">
        <v>20</v>
      </c>
      <c r="E23" s="25" t="s">
        <v>27</v>
      </c>
      <c r="F23" s="25">
        <v>7</v>
      </c>
      <c r="G23" s="33">
        <v>60</v>
      </c>
      <c r="H23" s="23" t="s">
        <v>31</v>
      </c>
      <c r="I23" s="23">
        <v>20</v>
      </c>
      <c r="J23" s="88">
        <v>60</v>
      </c>
      <c r="K23" s="108"/>
      <c r="L23" s="96"/>
      <c r="M23" s="97"/>
      <c r="N23" s="13"/>
      <c r="O23" s="14"/>
    </row>
    <row r="24" spans="1:15" x14ac:dyDescent="0.25">
      <c r="A24" s="39">
        <v>41543</v>
      </c>
      <c r="B24" s="19" t="s">
        <v>6</v>
      </c>
      <c r="C24" s="36" t="s">
        <v>25</v>
      </c>
      <c r="D24" s="21">
        <v>10</v>
      </c>
      <c r="E24" s="25" t="s">
        <v>28</v>
      </c>
      <c r="F24" s="25">
        <v>2</v>
      </c>
      <c r="G24" s="33">
        <v>51</v>
      </c>
      <c r="H24" s="23" t="s">
        <v>98</v>
      </c>
      <c r="I24" s="23">
        <v>2</v>
      </c>
      <c r="J24" s="88">
        <v>60</v>
      </c>
      <c r="K24" s="108"/>
      <c r="L24" s="96"/>
      <c r="M24" s="98"/>
      <c r="N24" s="11"/>
      <c r="O24" s="4"/>
    </row>
    <row r="25" spans="1:15" s="2" customFormat="1" x14ac:dyDescent="0.25">
      <c r="A25" s="39">
        <v>41545</v>
      </c>
      <c r="B25" s="19" t="s">
        <v>6</v>
      </c>
      <c r="C25" s="36" t="s">
        <v>79</v>
      </c>
      <c r="D25" s="21">
        <v>13</v>
      </c>
      <c r="E25" s="25" t="s">
        <v>29</v>
      </c>
      <c r="F25" s="25">
        <v>4</v>
      </c>
      <c r="G25" s="33">
        <v>60</v>
      </c>
      <c r="H25" s="23" t="s">
        <v>101</v>
      </c>
      <c r="I25" s="23">
        <v>3</v>
      </c>
      <c r="J25" s="88">
        <v>0</v>
      </c>
      <c r="K25" s="108"/>
      <c r="L25" s="96"/>
      <c r="M25" s="98"/>
      <c r="N25" s="11"/>
      <c r="O25" s="4"/>
    </row>
    <row r="26" spans="1:15" s="2" customFormat="1" x14ac:dyDescent="0.25">
      <c r="A26" s="39"/>
      <c r="B26" s="19"/>
      <c r="C26" s="36"/>
      <c r="D26" s="21"/>
      <c r="E26" s="25"/>
      <c r="F26" s="25"/>
      <c r="G26" s="33"/>
      <c r="H26" s="23" t="s">
        <v>99</v>
      </c>
      <c r="I26" s="23">
        <v>15</v>
      </c>
      <c r="J26" s="88">
        <v>60</v>
      </c>
      <c r="K26" s="108"/>
      <c r="L26" s="96"/>
      <c r="M26" s="98"/>
      <c r="N26" s="11"/>
      <c r="O26" s="4"/>
    </row>
    <row r="27" spans="1:15" s="2" customFormat="1" x14ac:dyDescent="0.25">
      <c r="A27" s="39"/>
      <c r="B27" s="19"/>
      <c r="C27" s="36"/>
      <c r="D27" s="21"/>
      <c r="E27" s="25"/>
      <c r="F27" s="25"/>
      <c r="G27" s="33"/>
      <c r="H27" s="23" t="s">
        <v>25</v>
      </c>
      <c r="I27" s="23">
        <v>10</v>
      </c>
      <c r="J27" s="88">
        <v>60</v>
      </c>
      <c r="K27" s="108"/>
      <c r="L27" s="96"/>
      <c r="M27" s="98"/>
      <c r="N27" s="11"/>
      <c r="O27" s="4"/>
    </row>
    <row r="28" spans="1:15" x14ac:dyDescent="0.25">
      <c r="A28" s="39"/>
      <c r="B28" s="19"/>
      <c r="C28" s="20"/>
      <c r="D28" s="21"/>
      <c r="E28" s="25"/>
      <c r="F28" s="25"/>
      <c r="G28" s="33"/>
      <c r="H28" s="23"/>
      <c r="I28" s="23"/>
      <c r="J28" s="23"/>
      <c r="K28" s="108"/>
      <c r="L28" s="102"/>
      <c r="M28" s="98"/>
      <c r="N28" s="11"/>
      <c r="O28" s="12"/>
    </row>
    <row r="29" spans="1:15" x14ac:dyDescent="0.25">
      <c r="A29" s="77"/>
      <c r="B29" s="78"/>
      <c r="C29" s="79"/>
      <c r="D29" s="26">
        <f>SUM(D22:D28)</f>
        <v>143</v>
      </c>
      <c r="E29" s="80"/>
      <c r="F29" s="27">
        <f>SUM(F22:F28)</f>
        <v>18</v>
      </c>
      <c r="G29" s="34"/>
      <c r="H29" s="23"/>
      <c r="I29" s="23">
        <f>SUM(I22:I27)</f>
        <v>68</v>
      </c>
      <c r="J29" s="23"/>
      <c r="K29" s="109"/>
      <c r="L29" s="104">
        <f>SUM(L22:L28)</f>
        <v>13</v>
      </c>
      <c r="M29" s="105"/>
      <c r="N29" s="11"/>
      <c r="O29" s="2"/>
    </row>
    <row r="30" spans="1:15" ht="22.5" customHeight="1" x14ac:dyDescent="0.25">
      <c r="A30" s="132" t="s">
        <v>19</v>
      </c>
      <c r="B30" s="133"/>
      <c r="C30" s="133"/>
      <c r="D30" s="133"/>
      <c r="E30" s="29"/>
      <c r="F30" s="29"/>
      <c r="G30" s="29"/>
      <c r="H30" s="29"/>
      <c r="I30" s="29"/>
      <c r="J30" s="89"/>
      <c r="K30" s="30"/>
      <c r="L30" s="83"/>
      <c r="M30" s="111">
        <f>SUM(F29+(I29-3)+L29)</f>
        <v>96</v>
      </c>
      <c r="N30" s="11"/>
      <c r="O30" s="2"/>
    </row>
    <row r="31" spans="1:15" ht="22.5" customHeight="1" x14ac:dyDescent="0.25">
      <c r="A31" s="132" t="s">
        <v>22</v>
      </c>
      <c r="B31" s="133"/>
      <c r="C31" s="133"/>
      <c r="D31" s="133"/>
      <c r="E31" s="29"/>
      <c r="F31" s="29"/>
      <c r="G31" s="29"/>
      <c r="H31" s="29"/>
      <c r="I31" s="29"/>
      <c r="J31" s="90"/>
      <c r="K31" s="30"/>
      <c r="L31" s="83"/>
      <c r="M31" s="112">
        <f>SUM(F22*G22)+(F23*G23)+(F24*G24)+(F25*G25)+(I22*J22)+(I23*J23)+(I24*J24)+(I25*J25)+(I26*J26)+(I27*J27)+(L22*M22)</f>
        <v>5697</v>
      </c>
      <c r="N31" s="11"/>
      <c r="O31" s="2"/>
    </row>
    <row r="32" spans="1:15" ht="22.5" customHeight="1" thickBot="1" x14ac:dyDescent="0.3">
      <c r="A32" s="137" t="s">
        <v>106</v>
      </c>
      <c r="B32" s="138"/>
      <c r="C32" s="138"/>
      <c r="D32" s="138"/>
      <c r="E32" s="43"/>
      <c r="F32" s="43"/>
      <c r="G32" s="43"/>
      <c r="H32" s="43"/>
      <c r="I32" s="43"/>
      <c r="J32" s="91"/>
      <c r="K32" s="86"/>
      <c r="L32" s="87"/>
      <c r="M32" s="106">
        <f>SUM(D29-(F29+I29+L29))</f>
        <v>44</v>
      </c>
      <c r="N32" s="11"/>
      <c r="O32" s="4"/>
    </row>
    <row r="33" spans="1:15" x14ac:dyDescent="0.25">
      <c r="M33" s="3"/>
      <c r="N33" s="11"/>
      <c r="O33" s="12"/>
    </row>
    <row r="34" spans="1:15" x14ac:dyDescent="0.25">
      <c r="M34" s="6"/>
      <c r="N34" s="13"/>
      <c r="O34" s="15"/>
    </row>
    <row r="35" spans="1:15" ht="15.75" thickBot="1" x14ac:dyDescent="0.3">
      <c r="M35" s="2"/>
      <c r="N35" s="11"/>
      <c r="O35" s="2"/>
    </row>
    <row r="36" spans="1:15" ht="30.75" customHeight="1" x14ac:dyDescent="0.25">
      <c r="A36" s="134" t="s">
        <v>50</v>
      </c>
      <c r="B36" s="135"/>
      <c r="C36" s="135"/>
      <c r="D36" s="135"/>
      <c r="E36" s="129" t="s">
        <v>17</v>
      </c>
      <c r="F36" s="130"/>
      <c r="G36" s="131"/>
      <c r="H36" s="139" t="s">
        <v>18</v>
      </c>
      <c r="I36" s="140"/>
      <c r="J36" s="141"/>
      <c r="K36" s="125" t="s">
        <v>104</v>
      </c>
      <c r="L36" s="126"/>
      <c r="M36" s="127"/>
      <c r="N36" s="11"/>
      <c r="O36" s="2"/>
    </row>
    <row r="37" spans="1:15" x14ac:dyDescent="0.25">
      <c r="A37" s="37" t="s">
        <v>0</v>
      </c>
      <c r="B37" s="17" t="s">
        <v>1</v>
      </c>
      <c r="C37" s="17" t="s">
        <v>2</v>
      </c>
      <c r="D37" s="18" t="s">
        <v>3</v>
      </c>
      <c r="E37" s="24" t="s">
        <v>2</v>
      </c>
      <c r="F37" s="24" t="s">
        <v>16</v>
      </c>
      <c r="G37" s="24" t="s">
        <v>20</v>
      </c>
      <c r="H37" s="22" t="s">
        <v>2</v>
      </c>
      <c r="I37" s="22" t="s">
        <v>16</v>
      </c>
      <c r="J37" s="38" t="s">
        <v>20</v>
      </c>
      <c r="K37" s="107" t="s">
        <v>2</v>
      </c>
      <c r="L37" s="93" t="s">
        <v>16</v>
      </c>
      <c r="M37" s="94" t="s">
        <v>20</v>
      </c>
      <c r="N37" s="11"/>
      <c r="O37" s="2"/>
    </row>
    <row r="38" spans="1:15" x14ac:dyDescent="0.25">
      <c r="A38" s="39">
        <v>41521</v>
      </c>
      <c r="B38" s="19" t="s">
        <v>4</v>
      </c>
      <c r="C38" s="36" t="s">
        <v>33</v>
      </c>
      <c r="D38" s="21">
        <v>50</v>
      </c>
      <c r="E38" s="25" t="s">
        <v>35</v>
      </c>
      <c r="F38" s="25">
        <v>11</v>
      </c>
      <c r="G38" s="33">
        <v>20</v>
      </c>
      <c r="H38" s="23"/>
      <c r="I38" s="23"/>
      <c r="J38" s="99"/>
      <c r="K38" s="95" t="s">
        <v>82</v>
      </c>
      <c r="L38" s="102">
        <v>8</v>
      </c>
      <c r="M38" s="113">
        <v>20</v>
      </c>
    </row>
    <row r="39" spans="1:15" x14ac:dyDescent="0.25">
      <c r="A39" s="39">
        <v>41544</v>
      </c>
      <c r="B39" s="19" t="s">
        <v>6</v>
      </c>
      <c r="C39" s="36" t="s">
        <v>34</v>
      </c>
      <c r="D39" s="21">
        <v>7</v>
      </c>
      <c r="E39" s="25" t="s">
        <v>36</v>
      </c>
      <c r="F39" s="25">
        <v>3</v>
      </c>
      <c r="G39" s="33">
        <v>20</v>
      </c>
      <c r="H39" s="23"/>
      <c r="I39" s="23"/>
      <c r="J39" s="99"/>
      <c r="K39" s="95" t="s">
        <v>83</v>
      </c>
      <c r="L39" s="102">
        <v>3</v>
      </c>
      <c r="M39" s="113">
        <v>20</v>
      </c>
    </row>
    <row r="40" spans="1:15" s="2" customFormat="1" x14ac:dyDescent="0.25">
      <c r="A40" s="39">
        <v>41545</v>
      </c>
      <c r="B40" s="19" t="s">
        <v>6</v>
      </c>
      <c r="C40" s="36" t="s">
        <v>82</v>
      </c>
      <c r="D40" s="21">
        <v>8</v>
      </c>
      <c r="E40" s="25"/>
      <c r="F40" s="25"/>
      <c r="G40" s="33"/>
      <c r="H40" s="23"/>
      <c r="I40" s="23"/>
      <c r="J40" s="99"/>
      <c r="K40" s="95"/>
      <c r="L40" s="102"/>
      <c r="M40" s="95"/>
    </row>
    <row r="41" spans="1:15" x14ac:dyDescent="0.25">
      <c r="A41" s="39">
        <v>41545</v>
      </c>
      <c r="B41" s="19" t="s">
        <v>6</v>
      </c>
      <c r="C41" s="20" t="s">
        <v>83</v>
      </c>
      <c r="D41" s="21">
        <v>3</v>
      </c>
      <c r="E41" s="25"/>
      <c r="F41" s="25"/>
      <c r="G41" s="33"/>
      <c r="H41" s="23"/>
      <c r="I41" s="23"/>
      <c r="J41" s="100"/>
      <c r="K41" s="95"/>
      <c r="L41" s="102"/>
      <c r="M41" s="95"/>
    </row>
    <row r="42" spans="1:15" x14ac:dyDescent="0.25">
      <c r="A42" s="77"/>
      <c r="B42" s="78"/>
      <c r="C42" s="79"/>
      <c r="D42" s="26">
        <f>SUM(D38:D41)</f>
        <v>68</v>
      </c>
      <c r="E42" s="80"/>
      <c r="F42" s="27">
        <f>SUM(F38:F41)</f>
        <v>14</v>
      </c>
      <c r="G42" s="34"/>
      <c r="H42" s="81"/>
      <c r="I42" s="28">
        <f>SUM(I38:I39)</f>
        <v>0</v>
      </c>
      <c r="J42" s="101"/>
      <c r="K42" s="103"/>
      <c r="L42" s="114">
        <f>SUM(L38:L41)</f>
        <v>11</v>
      </c>
      <c r="M42" s="103"/>
    </row>
    <row r="43" spans="1:15" ht="22.5" customHeight="1" x14ac:dyDescent="0.25">
      <c r="A43" s="142" t="s">
        <v>19</v>
      </c>
      <c r="B43" s="133"/>
      <c r="C43" s="133"/>
      <c r="D43" s="133"/>
      <c r="E43" s="29"/>
      <c r="F43" s="29"/>
      <c r="G43" s="29"/>
      <c r="H43" s="29"/>
      <c r="I43" s="29"/>
      <c r="J43" s="89"/>
      <c r="K43" s="30"/>
      <c r="L43" s="83"/>
      <c r="M43" s="116">
        <f>SUM(F42+I42+L42)</f>
        <v>25</v>
      </c>
    </row>
    <row r="44" spans="1:15" ht="22.5" customHeight="1" x14ac:dyDescent="0.25">
      <c r="A44" s="142" t="s">
        <v>22</v>
      </c>
      <c r="B44" s="133"/>
      <c r="C44" s="133"/>
      <c r="D44" s="133"/>
      <c r="E44" s="29"/>
      <c r="F44" s="29"/>
      <c r="G44" s="29"/>
      <c r="H44" s="29"/>
      <c r="I44" s="29"/>
      <c r="J44" s="90"/>
      <c r="K44" s="30"/>
      <c r="L44" s="83"/>
      <c r="M44" s="117">
        <f>SUM(F38*G38)+(F39*G39)+(L38*M38)+(L39*M39)</f>
        <v>500</v>
      </c>
    </row>
    <row r="45" spans="1:15" s="2" customFormat="1" ht="22.5" customHeight="1" x14ac:dyDescent="0.25">
      <c r="A45" s="142" t="s">
        <v>37</v>
      </c>
      <c r="B45" s="133"/>
      <c r="C45" s="133"/>
      <c r="D45" s="133"/>
      <c r="E45" s="29"/>
      <c r="F45" s="29"/>
      <c r="G45" s="29"/>
      <c r="H45" s="29"/>
      <c r="I45" s="29"/>
      <c r="J45" s="115"/>
      <c r="K45" s="30"/>
      <c r="L45" s="83"/>
      <c r="M45" s="118">
        <v>39</v>
      </c>
    </row>
    <row r="46" spans="1:15" ht="22.5" customHeight="1" x14ac:dyDescent="0.25">
      <c r="A46" s="142" t="s">
        <v>108</v>
      </c>
      <c r="B46" s="133"/>
      <c r="C46" s="133"/>
      <c r="D46" s="133"/>
      <c r="E46" s="29"/>
      <c r="F46" s="29"/>
      <c r="G46" s="29"/>
      <c r="H46" s="29"/>
      <c r="I46" s="29"/>
      <c r="J46" s="115"/>
      <c r="K46" s="30"/>
      <c r="L46" s="83"/>
      <c r="M46" s="116">
        <f>SUM(D42-F42-I42-L42-M45)</f>
        <v>4</v>
      </c>
    </row>
    <row r="49" spans="1:4" ht="21.75" thickBot="1" x14ac:dyDescent="0.4">
      <c r="A49" s="143" t="s">
        <v>38</v>
      </c>
      <c r="B49" s="143"/>
      <c r="C49" s="47">
        <f>M14+M31+M44</f>
        <v>19792</v>
      </c>
      <c r="D49" s="46"/>
    </row>
    <row r="50" spans="1:4" ht="15.75" thickTop="1" x14ac:dyDescent="0.25"/>
  </sheetData>
  <mergeCells count="24">
    <mergeCell ref="A45:D45"/>
    <mergeCell ref="A46:D46"/>
    <mergeCell ref="A49:B49"/>
    <mergeCell ref="A36:D36"/>
    <mergeCell ref="A43:D43"/>
    <mergeCell ref="A44:D44"/>
    <mergeCell ref="A30:D30"/>
    <mergeCell ref="A31:D31"/>
    <mergeCell ref="A32:D32"/>
    <mergeCell ref="K36:M36"/>
    <mergeCell ref="H5:J5"/>
    <mergeCell ref="E5:G5"/>
    <mergeCell ref="A14:D14"/>
    <mergeCell ref="A20:D20"/>
    <mergeCell ref="E20:G20"/>
    <mergeCell ref="H20:J20"/>
    <mergeCell ref="A15:D15"/>
    <mergeCell ref="A16:D16"/>
    <mergeCell ref="A5:D5"/>
    <mergeCell ref="A13:D13"/>
    <mergeCell ref="K5:M5"/>
    <mergeCell ref="K20:M20"/>
    <mergeCell ref="E36:G36"/>
    <mergeCell ref="H36:J36"/>
  </mergeCells>
  <pageMargins left="0.7" right="0.7" top="0.75" bottom="0.75" header="0.3" footer="0.3"/>
  <pageSetup paperSize="9" scale="85" orientation="landscape" horizontalDpi="300" verticalDpi="300" r:id="rId1"/>
  <rowBreaks count="1" manualBreakCount="1">
    <brk id="3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"/>
  <sheetViews>
    <sheetView view="pageBreakPreview" zoomScale="60" zoomScaleNormal="100" workbookViewId="0">
      <selection activeCell="A5" sqref="A5:D5"/>
    </sheetView>
  </sheetViews>
  <sheetFormatPr defaultRowHeight="15" x14ac:dyDescent="0.25"/>
  <cols>
    <col min="1" max="1" width="13.5703125" style="2" customWidth="1"/>
    <col min="2" max="2" width="19" style="2" customWidth="1"/>
    <col min="3" max="3" width="14.85546875" style="2" customWidth="1"/>
    <col min="4" max="4" width="12.5703125" style="2" customWidth="1"/>
    <col min="5" max="5" width="13.42578125" style="2" customWidth="1"/>
    <col min="6" max="8" width="9.140625" style="2"/>
    <col min="9" max="9" width="21" style="2" bestFit="1" customWidth="1"/>
    <col min="10" max="10" width="27" style="2" bestFit="1" customWidth="1"/>
    <col min="11" max="11" width="12.5703125" style="2" bestFit="1" customWidth="1"/>
    <col min="12" max="12" width="9.5703125" style="2" bestFit="1" customWidth="1"/>
    <col min="13" max="16384" width="9.140625" style="2"/>
  </cols>
  <sheetData>
    <row r="1" spans="1:12" ht="18.75" x14ac:dyDescent="0.3">
      <c r="A1" s="7" t="s">
        <v>47</v>
      </c>
    </row>
    <row r="2" spans="1:12" ht="15" customHeight="1" x14ac:dyDescent="0.25">
      <c r="A2" s="7"/>
      <c r="I2" s="144"/>
      <c r="J2" s="145"/>
      <c r="K2" s="145"/>
    </row>
    <row r="3" spans="1:12" x14ac:dyDescent="0.25">
      <c r="A3" s="7" t="s">
        <v>40</v>
      </c>
    </row>
    <row r="4" spans="1:12" ht="15.75" thickBot="1" x14ac:dyDescent="0.3"/>
    <row r="5" spans="1:12" ht="29.25" customHeight="1" x14ac:dyDescent="0.25">
      <c r="A5" s="134" t="s">
        <v>48</v>
      </c>
      <c r="B5" s="135"/>
      <c r="C5" s="135"/>
      <c r="D5" s="135"/>
      <c r="E5" s="129" t="s">
        <v>42</v>
      </c>
      <c r="F5" s="130"/>
      <c r="G5" s="131"/>
    </row>
    <row r="6" spans="1:12" x14ac:dyDescent="0.25">
      <c r="A6" s="37" t="s">
        <v>0</v>
      </c>
      <c r="B6" s="17" t="s">
        <v>43</v>
      </c>
      <c r="C6" s="17" t="s">
        <v>2</v>
      </c>
      <c r="D6" s="18" t="s">
        <v>3</v>
      </c>
      <c r="E6" s="24" t="s">
        <v>2</v>
      </c>
      <c r="F6" s="24" t="s">
        <v>16</v>
      </c>
      <c r="G6" s="24" t="s">
        <v>20</v>
      </c>
    </row>
    <row r="7" spans="1:12" ht="15.75" x14ac:dyDescent="0.25">
      <c r="A7" s="39">
        <v>41519</v>
      </c>
      <c r="B7" s="20" t="s">
        <v>44</v>
      </c>
      <c r="C7" s="20" t="s">
        <v>41</v>
      </c>
      <c r="D7" s="21">
        <v>200</v>
      </c>
      <c r="E7" s="25" t="s">
        <v>13</v>
      </c>
      <c r="F7" s="25">
        <v>56</v>
      </c>
      <c r="G7" s="33">
        <v>100</v>
      </c>
      <c r="I7" s="146"/>
      <c r="J7" s="146"/>
      <c r="K7" s="146"/>
      <c r="L7" s="146"/>
    </row>
    <row r="8" spans="1:12" x14ac:dyDescent="0.25">
      <c r="A8" s="39"/>
      <c r="B8" s="19"/>
      <c r="C8" s="20"/>
      <c r="D8" s="21"/>
      <c r="E8" s="25"/>
      <c r="F8" s="25"/>
      <c r="G8" s="33"/>
      <c r="I8" s="3"/>
      <c r="J8" s="3"/>
      <c r="K8" s="5"/>
    </row>
    <row r="9" spans="1:12" x14ac:dyDescent="0.25">
      <c r="A9" s="40"/>
      <c r="B9" s="30"/>
      <c r="C9" s="31"/>
      <c r="D9" s="26">
        <f>SUM(D7:D8)</f>
        <v>200</v>
      </c>
      <c r="E9" s="32"/>
      <c r="F9" s="27">
        <f>SUM(F7:F8)</f>
        <v>56</v>
      </c>
      <c r="G9" s="34"/>
      <c r="I9" s="3"/>
      <c r="J9" s="3"/>
      <c r="K9" s="5"/>
    </row>
    <row r="10" spans="1:12" ht="22.5" customHeight="1" x14ac:dyDescent="0.25">
      <c r="A10" s="132" t="s">
        <v>52</v>
      </c>
      <c r="B10" s="133"/>
      <c r="C10" s="133"/>
      <c r="D10" s="133"/>
      <c r="E10" s="29"/>
      <c r="F10" s="29"/>
      <c r="G10" s="41">
        <f>F9</f>
        <v>56</v>
      </c>
      <c r="I10" s="3"/>
      <c r="J10" s="3"/>
      <c r="K10" s="5"/>
    </row>
    <row r="11" spans="1:12" ht="22.5" customHeight="1" x14ac:dyDescent="0.25">
      <c r="A11" s="132" t="s">
        <v>22</v>
      </c>
      <c r="B11" s="133"/>
      <c r="C11" s="133"/>
      <c r="D11" s="133"/>
      <c r="E11" s="29"/>
      <c r="F11" s="29"/>
      <c r="G11" s="42">
        <f>F9*G7</f>
        <v>5600</v>
      </c>
      <c r="I11" s="3"/>
      <c r="J11" s="3"/>
      <c r="K11" s="5"/>
    </row>
    <row r="12" spans="1:12" ht="22.5" customHeight="1" x14ac:dyDescent="0.25">
      <c r="A12" s="132" t="s">
        <v>21</v>
      </c>
      <c r="B12" s="133"/>
      <c r="C12" s="133"/>
      <c r="D12" s="133"/>
      <c r="E12" s="29"/>
      <c r="F12" s="29"/>
      <c r="G12" s="41">
        <f>D9-F9</f>
        <v>144</v>
      </c>
      <c r="I12" s="6"/>
      <c r="J12" s="6"/>
      <c r="K12" s="8"/>
      <c r="L12" s="7"/>
    </row>
    <row r="15" spans="1:12" ht="15.75" thickBot="1" x14ac:dyDescent="0.3">
      <c r="J15" s="16"/>
    </row>
    <row r="16" spans="1:12" ht="30" customHeight="1" x14ac:dyDescent="0.25">
      <c r="A16" s="134" t="s">
        <v>49</v>
      </c>
      <c r="B16" s="135"/>
      <c r="C16" s="135"/>
      <c r="D16" s="135"/>
      <c r="E16" s="129" t="s">
        <v>42</v>
      </c>
      <c r="F16" s="130"/>
      <c r="G16" s="131"/>
      <c r="J16" s="3"/>
      <c r="K16" s="11"/>
      <c r="L16" s="4"/>
    </row>
    <row r="17" spans="1:12" x14ac:dyDescent="0.25">
      <c r="A17" s="37" t="s">
        <v>0</v>
      </c>
      <c r="B17" s="17" t="s">
        <v>43</v>
      </c>
      <c r="C17" s="17" t="s">
        <v>2</v>
      </c>
      <c r="D17" s="18" t="s">
        <v>3</v>
      </c>
      <c r="E17" s="24" t="s">
        <v>2</v>
      </c>
      <c r="F17" s="24" t="s">
        <v>16</v>
      </c>
      <c r="G17" s="24" t="s">
        <v>20</v>
      </c>
      <c r="J17" s="3"/>
      <c r="K17" s="11"/>
      <c r="L17" s="4"/>
    </row>
    <row r="18" spans="1:12" x14ac:dyDescent="0.25">
      <c r="A18" s="39">
        <v>41519</v>
      </c>
      <c r="B18" s="20" t="s">
        <v>45</v>
      </c>
      <c r="C18" s="36" t="s">
        <v>46</v>
      </c>
      <c r="D18" s="21">
        <v>205</v>
      </c>
      <c r="E18" s="25" t="s">
        <v>13</v>
      </c>
      <c r="F18" s="25">
        <v>55</v>
      </c>
      <c r="G18" s="33">
        <v>60</v>
      </c>
      <c r="J18" s="3"/>
      <c r="K18" s="11"/>
      <c r="L18" s="4"/>
    </row>
    <row r="19" spans="1:12" x14ac:dyDescent="0.25">
      <c r="A19" s="39"/>
      <c r="B19" s="19"/>
      <c r="C19" s="36"/>
      <c r="D19" s="21"/>
      <c r="E19" s="25"/>
      <c r="F19" s="25">
        <v>1</v>
      </c>
      <c r="G19" s="33">
        <v>0</v>
      </c>
      <c r="J19" s="6"/>
      <c r="K19" s="13"/>
      <c r="L19" s="14"/>
    </row>
    <row r="20" spans="1:12" x14ac:dyDescent="0.25">
      <c r="A20" s="39"/>
      <c r="B20" s="19"/>
      <c r="C20" s="20"/>
      <c r="D20" s="21"/>
      <c r="E20" s="25"/>
      <c r="F20" s="25"/>
      <c r="G20" s="33"/>
      <c r="J20" s="3"/>
      <c r="K20" s="11"/>
      <c r="L20" s="12"/>
    </row>
    <row r="21" spans="1:12" x14ac:dyDescent="0.25">
      <c r="A21" s="40"/>
      <c r="B21" s="30"/>
      <c r="C21" s="31"/>
      <c r="D21" s="26">
        <f>SUM(D18:D20)</f>
        <v>205</v>
      </c>
      <c r="E21" s="32"/>
      <c r="F21" s="27">
        <f>SUM(F18:F20)</f>
        <v>56</v>
      </c>
      <c r="G21" s="34"/>
      <c r="K21" s="11"/>
    </row>
    <row r="22" spans="1:12" ht="22.5" customHeight="1" x14ac:dyDescent="0.25">
      <c r="A22" s="132" t="s">
        <v>52</v>
      </c>
      <c r="B22" s="133"/>
      <c r="C22" s="133"/>
      <c r="D22" s="133"/>
      <c r="E22" s="29"/>
      <c r="F22" s="29"/>
      <c r="G22" s="41">
        <f>F21</f>
        <v>56</v>
      </c>
      <c r="K22" s="11"/>
    </row>
    <row r="23" spans="1:12" ht="22.5" customHeight="1" x14ac:dyDescent="0.25">
      <c r="A23" s="132" t="s">
        <v>22</v>
      </c>
      <c r="B23" s="133"/>
      <c r="C23" s="133"/>
      <c r="D23" s="133"/>
      <c r="E23" s="29"/>
      <c r="F23" s="29"/>
      <c r="G23" s="42">
        <f>SUM(F18*G18)+(F19*G19)</f>
        <v>3300</v>
      </c>
      <c r="J23" s="16"/>
      <c r="K23" s="11"/>
    </row>
    <row r="24" spans="1:12" ht="22.5" customHeight="1" x14ac:dyDescent="0.25">
      <c r="A24" s="132" t="s">
        <v>32</v>
      </c>
      <c r="B24" s="133"/>
      <c r="C24" s="133"/>
      <c r="D24" s="133"/>
      <c r="E24" s="29"/>
      <c r="F24" s="29"/>
      <c r="G24" s="41">
        <f>D21-F21</f>
        <v>149</v>
      </c>
      <c r="J24" s="3"/>
      <c r="K24" s="11"/>
      <c r="L24" s="4"/>
    </row>
    <row r="25" spans="1:12" ht="15.75" thickBot="1" x14ac:dyDescent="0.3">
      <c r="K25" s="11"/>
    </row>
    <row r="26" spans="1:12" ht="30.75" customHeight="1" x14ac:dyDescent="0.25">
      <c r="A26" s="134" t="s">
        <v>50</v>
      </c>
      <c r="B26" s="135"/>
      <c r="C26" s="135"/>
      <c r="D26" s="135"/>
      <c r="E26" s="129" t="s">
        <v>42</v>
      </c>
      <c r="F26" s="130"/>
      <c r="G26" s="131"/>
      <c r="K26" s="11"/>
    </row>
    <row r="27" spans="1:12" x14ac:dyDescent="0.25">
      <c r="A27" s="37" t="s">
        <v>0</v>
      </c>
      <c r="B27" s="17" t="s">
        <v>43</v>
      </c>
      <c r="C27" s="17" t="s">
        <v>2</v>
      </c>
      <c r="D27" s="18" t="s">
        <v>3</v>
      </c>
      <c r="E27" s="24" t="s">
        <v>2</v>
      </c>
      <c r="F27" s="24" t="s">
        <v>16</v>
      </c>
      <c r="G27" s="24" t="s">
        <v>20</v>
      </c>
      <c r="K27" s="11"/>
    </row>
    <row r="28" spans="1:12" x14ac:dyDescent="0.25">
      <c r="A28" s="39">
        <v>41519</v>
      </c>
      <c r="B28" s="20" t="s">
        <v>45</v>
      </c>
      <c r="C28" s="36" t="s">
        <v>51</v>
      </c>
      <c r="D28" s="21">
        <v>50</v>
      </c>
      <c r="E28" s="25" t="s">
        <v>13</v>
      </c>
      <c r="F28" s="25">
        <v>26</v>
      </c>
      <c r="G28" s="33">
        <v>20</v>
      </c>
    </row>
    <row r="29" spans="1:12" x14ac:dyDescent="0.25">
      <c r="A29" s="39"/>
      <c r="B29" s="19"/>
      <c r="C29" s="36"/>
      <c r="D29" s="21"/>
      <c r="E29" s="25"/>
      <c r="F29" s="25"/>
      <c r="G29" s="33"/>
    </row>
    <row r="30" spans="1:12" x14ac:dyDescent="0.25">
      <c r="A30" s="40"/>
      <c r="B30" s="30"/>
      <c r="C30" s="31"/>
      <c r="D30" s="26">
        <f>SUM(D28:D29)</f>
        <v>50</v>
      </c>
      <c r="E30" s="32"/>
      <c r="F30" s="27">
        <f>SUM(F28:F29)</f>
        <v>26</v>
      </c>
      <c r="G30" s="34"/>
    </row>
    <row r="31" spans="1:12" ht="22.5" customHeight="1" x14ac:dyDescent="0.25">
      <c r="A31" s="132" t="s">
        <v>52</v>
      </c>
      <c r="B31" s="133"/>
      <c r="C31" s="133"/>
      <c r="D31" s="133"/>
      <c r="E31" s="29"/>
      <c r="F31" s="29"/>
      <c r="G31" s="41">
        <f>F30</f>
        <v>26</v>
      </c>
    </row>
    <row r="32" spans="1:12" ht="22.5" customHeight="1" x14ac:dyDescent="0.25">
      <c r="A32" s="132" t="s">
        <v>22</v>
      </c>
      <c r="B32" s="133"/>
      <c r="C32" s="133"/>
      <c r="D32" s="133"/>
      <c r="E32" s="29"/>
      <c r="F32" s="29"/>
      <c r="G32" s="42">
        <f>F30*G28</f>
        <v>520</v>
      </c>
    </row>
    <row r="33" spans="1:7" ht="22.5" customHeight="1" x14ac:dyDescent="0.25">
      <c r="A33" s="132" t="s">
        <v>32</v>
      </c>
      <c r="B33" s="133"/>
      <c r="C33" s="133"/>
      <c r="D33" s="133"/>
      <c r="E33" s="29"/>
      <c r="F33" s="29"/>
      <c r="G33" s="44">
        <f>D30-F30</f>
        <v>24</v>
      </c>
    </row>
    <row r="36" spans="1:7" ht="21" x14ac:dyDescent="0.35">
      <c r="A36" s="151" t="s">
        <v>110</v>
      </c>
      <c r="B36" s="151"/>
      <c r="C36" s="152">
        <f>G32+G23+G11</f>
        <v>9420</v>
      </c>
    </row>
    <row r="37" spans="1:7" ht="21" x14ac:dyDescent="0.35">
      <c r="A37" s="151" t="s">
        <v>109</v>
      </c>
      <c r="B37" s="151"/>
      <c r="C37" s="154">
        <v>-42</v>
      </c>
      <c r="D37" s="150"/>
    </row>
    <row r="38" spans="1:7" ht="21.75" thickBot="1" x14ac:dyDescent="0.4">
      <c r="C38" s="155">
        <f>C36+C37</f>
        <v>9378</v>
      </c>
    </row>
    <row r="39" spans="1:7" x14ac:dyDescent="0.25">
      <c r="C39" s="153"/>
    </row>
    <row r="40" spans="1:7" x14ac:dyDescent="0.25">
      <c r="C40" s="153"/>
    </row>
  </sheetData>
  <mergeCells count="19">
    <mergeCell ref="A37:B37"/>
    <mergeCell ref="A33:D33"/>
    <mergeCell ref="A36:B36"/>
    <mergeCell ref="A26:D26"/>
    <mergeCell ref="E26:G26"/>
    <mergeCell ref="A31:D31"/>
    <mergeCell ref="A32:D32"/>
    <mergeCell ref="A22:D22"/>
    <mergeCell ref="A23:D23"/>
    <mergeCell ref="A24:D24"/>
    <mergeCell ref="A11:D11"/>
    <mergeCell ref="A12:D12"/>
    <mergeCell ref="A16:D16"/>
    <mergeCell ref="E16:G16"/>
    <mergeCell ref="I2:K2"/>
    <mergeCell ref="A5:D5"/>
    <mergeCell ref="E5:G5"/>
    <mergeCell ref="I7:L7"/>
    <mergeCell ref="A10:D10"/>
  </mergeCells>
  <pageMargins left="0.70866141732283472" right="0.70866141732283472" top="0.74803149606299213" bottom="0.74803149606299213" header="0.31496062992125984" footer="0.31496062992125984"/>
  <pageSetup paperSize="9" scale="92" orientation="portrait" horizontalDpi="300" verticalDpi="300" r:id="rId1"/>
  <colBreaks count="1" manualBreakCount="1">
    <brk id="7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opLeftCell="A22" zoomScaleNormal="100" workbookViewId="0">
      <selection activeCell="G39" sqref="G39"/>
    </sheetView>
  </sheetViews>
  <sheetFormatPr defaultRowHeight="15" x14ac:dyDescent="0.25"/>
  <cols>
    <col min="1" max="1" width="13.5703125" style="2" customWidth="1"/>
    <col min="2" max="2" width="19" style="2" customWidth="1"/>
    <col min="3" max="3" width="14.85546875" style="2" customWidth="1"/>
    <col min="4" max="4" width="12.5703125" style="2" customWidth="1"/>
    <col min="5" max="5" width="13.42578125" style="2" customWidth="1"/>
    <col min="6" max="8" width="9.140625" style="2"/>
    <col min="9" max="9" width="21" style="2" bestFit="1" customWidth="1"/>
    <col min="10" max="10" width="27" style="2" bestFit="1" customWidth="1"/>
    <col min="11" max="11" width="12.5703125" style="2" bestFit="1" customWidth="1"/>
    <col min="12" max="12" width="9.5703125" style="2" bestFit="1" customWidth="1"/>
    <col min="13" max="16384" width="9.140625" style="2"/>
  </cols>
  <sheetData>
    <row r="1" spans="1:12" ht="18.75" x14ac:dyDescent="0.3">
      <c r="A1" s="7" t="s">
        <v>65</v>
      </c>
    </row>
    <row r="2" spans="1:12" ht="15" customHeight="1" x14ac:dyDescent="0.25">
      <c r="A2" s="7"/>
      <c r="I2" s="144"/>
      <c r="J2" s="145"/>
      <c r="K2" s="145"/>
    </row>
    <row r="3" spans="1:12" x14ac:dyDescent="0.25">
      <c r="A3" s="7" t="s">
        <v>54</v>
      </c>
    </row>
    <row r="4" spans="1:12" ht="15.75" thickBot="1" x14ac:dyDescent="0.3"/>
    <row r="5" spans="1:12" ht="29.25" customHeight="1" x14ac:dyDescent="0.25">
      <c r="A5" s="134" t="s">
        <v>48</v>
      </c>
      <c r="B5" s="135"/>
      <c r="C5" s="135"/>
      <c r="D5" s="135"/>
      <c r="E5" s="129" t="s">
        <v>42</v>
      </c>
      <c r="F5" s="130"/>
      <c r="G5" s="131"/>
    </row>
    <row r="6" spans="1:12" x14ac:dyDescent="0.25">
      <c r="A6" s="37" t="s">
        <v>0</v>
      </c>
      <c r="B6" s="17" t="s">
        <v>43</v>
      </c>
      <c r="C6" s="17" t="s">
        <v>2</v>
      </c>
      <c r="D6" s="18" t="s">
        <v>3</v>
      </c>
      <c r="E6" s="24" t="s">
        <v>2</v>
      </c>
      <c r="F6" s="24" t="s">
        <v>16</v>
      </c>
      <c r="G6" s="24" t="s">
        <v>20</v>
      </c>
    </row>
    <row r="7" spans="1:12" ht="15.75" x14ac:dyDescent="0.25">
      <c r="A7" s="39">
        <v>41521</v>
      </c>
      <c r="B7" s="20" t="s">
        <v>44</v>
      </c>
      <c r="C7" s="20" t="s">
        <v>55</v>
      </c>
      <c r="D7" s="21">
        <v>20</v>
      </c>
      <c r="E7" s="25" t="s">
        <v>57</v>
      </c>
      <c r="F7" s="25">
        <v>4</v>
      </c>
      <c r="G7" s="33">
        <v>100</v>
      </c>
      <c r="I7" s="146"/>
      <c r="J7" s="146"/>
      <c r="K7" s="146"/>
      <c r="L7" s="146"/>
    </row>
    <row r="8" spans="1:12" x14ac:dyDescent="0.25">
      <c r="A8" s="39"/>
      <c r="B8" s="19"/>
      <c r="C8" s="20"/>
      <c r="D8" s="21"/>
      <c r="E8" s="25"/>
      <c r="F8" s="25"/>
      <c r="G8" s="33"/>
      <c r="I8" s="8"/>
      <c r="J8" s="8"/>
      <c r="K8" s="8"/>
      <c r="L8" s="9"/>
    </row>
    <row r="9" spans="1:12" x14ac:dyDescent="0.25">
      <c r="A9" s="39"/>
      <c r="B9" s="19"/>
      <c r="C9" s="20"/>
      <c r="D9" s="21"/>
      <c r="E9" s="25"/>
      <c r="F9" s="25"/>
      <c r="G9" s="33"/>
      <c r="I9" s="3"/>
      <c r="J9" s="3"/>
      <c r="K9" s="5"/>
    </row>
    <row r="10" spans="1:12" x14ac:dyDescent="0.25">
      <c r="A10" s="39"/>
      <c r="B10" s="19"/>
      <c r="C10" s="20"/>
      <c r="D10" s="21"/>
      <c r="E10" s="25"/>
      <c r="F10" s="25"/>
      <c r="G10" s="33"/>
      <c r="I10" s="3"/>
      <c r="J10" s="3"/>
      <c r="K10" s="5"/>
    </row>
    <row r="11" spans="1:12" x14ac:dyDescent="0.25">
      <c r="A11" s="40"/>
      <c r="B11" s="30"/>
      <c r="C11" s="31"/>
      <c r="D11" s="26">
        <f>SUM(D7:D10)</f>
        <v>20</v>
      </c>
      <c r="E11" s="32"/>
      <c r="F11" s="27">
        <f t="shared" ref="F11" si="0">SUM(F7:F10)</f>
        <v>4</v>
      </c>
      <c r="G11" s="34"/>
      <c r="I11" s="3"/>
      <c r="J11" s="3"/>
      <c r="K11" s="5"/>
    </row>
    <row r="12" spans="1:12" ht="22.5" customHeight="1" x14ac:dyDescent="0.25">
      <c r="A12" s="132" t="s">
        <v>52</v>
      </c>
      <c r="B12" s="133"/>
      <c r="C12" s="133"/>
      <c r="D12" s="133"/>
      <c r="E12" s="29"/>
      <c r="F12" s="29"/>
      <c r="G12" s="41">
        <f>F11</f>
        <v>4</v>
      </c>
      <c r="I12" s="3"/>
      <c r="J12" s="3"/>
      <c r="K12" s="5"/>
    </row>
    <row r="13" spans="1:12" ht="22.5" customHeight="1" x14ac:dyDescent="0.25">
      <c r="A13" s="132" t="s">
        <v>22</v>
      </c>
      <c r="B13" s="133"/>
      <c r="C13" s="133"/>
      <c r="D13" s="133"/>
      <c r="E13" s="29"/>
      <c r="F13" s="29"/>
      <c r="G13" s="42">
        <f>F11*G7</f>
        <v>400</v>
      </c>
      <c r="I13" s="3"/>
      <c r="J13" s="3"/>
      <c r="K13" s="5"/>
    </row>
    <row r="14" spans="1:12" ht="22.5" customHeight="1" x14ac:dyDescent="0.25">
      <c r="A14" s="132" t="s">
        <v>21</v>
      </c>
      <c r="B14" s="133"/>
      <c r="C14" s="133"/>
      <c r="D14" s="133"/>
      <c r="E14" s="29"/>
      <c r="F14" s="29"/>
      <c r="G14" s="41">
        <f>D11-F11</f>
        <v>16</v>
      </c>
      <c r="I14" s="6"/>
      <c r="J14" s="6"/>
      <c r="K14" s="8"/>
      <c r="L14" s="7"/>
    </row>
    <row r="17" spans="1:12" ht="15.75" thickBot="1" x14ac:dyDescent="0.3">
      <c r="J17" s="16"/>
    </row>
    <row r="18" spans="1:12" ht="30" customHeight="1" x14ac:dyDescent="0.25">
      <c r="A18" s="134" t="s">
        <v>49</v>
      </c>
      <c r="B18" s="135"/>
      <c r="C18" s="135"/>
      <c r="D18" s="135"/>
      <c r="E18" s="129" t="s">
        <v>42</v>
      </c>
      <c r="F18" s="130"/>
      <c r="G18" s="131"/>
      <c r="J18" s="3"/>
      <c r="K18" s="11"/>
      <c r="L18" s="4"/>
    </row>
    <row r="19" spans="1:12" x14ac:dyDescent="0.25">
      <c r="A19" s="37" t="s">
        <v>0</v>
      </c>
      <c r="B19" s="17" t="s">
        <v>43</v>
      </c>
      <c r="C19" s="17" t="s">
        <v>2</v>
      </c>
      <c r="D19" s="18" t="s">
        <v>3</v>
      </c>
      <c r="E19" s="24" t="s">
        <v>2</v>
      </c>
      <c r="F19" s="24" t="s">
        <v>16</v>
      </c>
      <c r="G19" s="24" t="s">
        <v>20</v>
      </c>
      <c r="J19" s="3"/>
      <c r="K19" s="11"/>
      <c r="L19" s="4"/>
    </row>
    <row r="20" spans="1:12" x14ac:dyDescent="0.25">
      <c r="A20" s="39">
        <v>41521</v>
      </c>
      <c r="B20" s="20" t="s">
        <v>45</v>
      </c>
      <c r="C20" s="36" t="s">
        <v>58</v>
      </c>
      <c r="D20" s="21">
        <v>20</v>
      </c>
      <c r="E20" s="25" t="s">
        <v>59</v>
      </c>
      <c r="F20" s="25">
        <v>13</v>
      </c>
      <c r="G20" s="33">
        <v>60</v>
      </c>
      <c r="J20" s="3"/>
      <c r="K20" s="11"/>
      <c r="L20" s="4"/>
    </row>
    <row r="21" spans="1:12" x14ac:dyDescent="0.25">
      <c r="A21" s="39"/>
      <c r="B21" s="19"/>
      <c r="C21" s="36"/>
      <c r="D21" s="21"/>
      <c r="E21" s="25" t="s">
        <v>60</v>
      </c>
      <c r="F21" s="25">
        <v>1</v>
      </c>
      <c r="G21" s="33"/>
      <c r="J21" s="6"/>
      <c r="K21" s="13"/>
      <c r="L21" s="14"/>
    </row>
    <row r="22" spans="1:12" x14ac:dyDescent="0.25">
      <c r="A22" s="39"/>
      <c r="B22" s="19"/>
      <c r="C22" s="36"/>
      <c r="D22" s="21"/>
      <c r="E22" s="25"/>
      <c r="F22" s="25"/>
      <c r="G22" s="33"/>
      <c r="J22" s="10"/>
      <c r="K22" s="11"/>
      <c r="L22" s="4"/>
    </row>
    <row r="23" spans="1:12" x14ac:dyDescent="0.25">
      <c r="A23" s="39"/>
      <c r="B23" s="19"/>
      <c r="C23" s="36"/>
      <c r="D23" s="21"/>
      <c r="E23" s="25"/>
      <c r="F23" s="25"/>
      <c r="G23" s="33"/>
      <c r="J23" s="10"/>
      <c r="K23" s="11"/>
      <c r="L23" s="4"/>
    </row>
    <row r="24" spans="1:12" x14ac:dyDescent="0.25">
      <c r="A24" s="39"/>
      <c r="B24" s="19"/>
      <c r="C24" s="20"/>
      <c r="D24" s="21"/>
      <c r="E24" s="25"/>
      <c r="F24" s="25"/>
      <c r="G24" s="33"/>
      <c r="J24" s="3"/>
      <c r="K24" s="11"/>
      <c r="L24" s="12"/>
    </row>
    <row r="25" spans="1:12" x14ac:dyDescent="0.25">
      <c r="A25" s="40"/>
      <c r="B25" s="30"/>
      <c r="C25" s="31"/>
      <c r="D25" s="26">
        <f>SUM(D20:D24)</f>
        <v>20</v>
      </c>
      <c r="E25" s="32"/>
      <c r="F25" s="27">
        <f>SUM(F20:F24)</f>
        <v>14</v>
      </c>
      <c r="G25" s="34"/>
      <c r="K25" s="11"/>
    </row>
    <row r="26" spans="1:12" ht="22.5" customHeight="1" x14ac:dyDescent="0.25">
      <c r="A26" s="132" t="s">
        <v>52</v>
      </c>
      <c r="B26" s="133"/>
      <c r="C26" s="133"/>
      <c r="D26" s="133"/>
      <c r="E26" s="29"/>
      <c r="F26" s="29"/>
      <c r="G26" s="41">
        <f>F25</f>
        <v>14</v>
      </c>
      <c r="K26" s="11"/>
    </row>
    <row r="27" spans="1:12" ht="22.5" customHeight="1" x14ac:dyDescent="0.25">
      <c r="A27" s="132" t="s">
        <v>22</v>
      </c>
      <c r="B27" s="133"/>
      <c r="C27" s="133"/>
      <c r="D27" s="133"/>
      <c r="E27" s="29"/>
      <c r="F27" s="29"/>
      <c r="G27" s="42">
        <f>F25*G20</f>
        <v>840</v>
      </c>
      <c r="J27" s="16"/>
      <c r="K27" s="11"/>
    </row>
    <row r="28" spans="1:12" ht="22.5" customHeight="1" x14ac:dyDescent="0.25">
      <c r="A28" s="132" t="s">
        <v>32</v>
      </c>
      <c r="B28" s="133"/>
      <c r="C28" s="133"/>
      <c r="D28" s="133"/>
      <c r="E28" s="29"/>
      <c r="F28" s="29"/>
      <c r="G28" s="41">
        <f>D25-F25</f>
        <v>6</v>
      </c>
      <c r="J28" s="3"/>
      <c r="K28" s="11"/>
      <c r="L28" s="4"/>
    </row>
    <row r="29" spans="1:12" x14ac:dyDescent="0.25">
      <c r="J29" s="3"/>
      <c r="K29" s="11"/>
      <c r="L29" s="12"/>
    </row>
    <row r="30" spans="1:12" x14ac:dyDescent="0.25">
      <c r="J30" s="6"/>
      <c r="K30" s="13"/>
      <c r="L30" s="15"/>
    </row>
    <row r="31" spans="1:12" ht="15.75" thickBot="1" x14ac:dyDescent="0.3">
      <c r="K31" s="11"/>
    </row>
    <row r="32" spans="1:12" ht="30.75" customHeight="1" x14ac:dyDescent="0.25">
      <c r="A32" s="134" t="s">
        <v>50</v>
      </c>
      <c r="B32" s="135"/>
      <c r="C32" s="135"/>
      <c r="D32" s="135"/>
      <c r="E32" s="129" t="s">
        <v>42</v>
      </c>
      <c r="F32" s="130"/>
      <c r="G32" s="131"/>
      <c r="K32" s="11"/>
    </row>
    <row r="33" spans="1:11" x14ac:dyDescent="0.25">
      <c r="A33" s="37" t="s">
        <v>0</v>
      </c>
      <c r="B33" s="17" t="s">
        <v>43</v>
      </c>
      <c r="C33" s="17" t="s">
        <v>2</v>
      </c>
      <c r="D33" s="18" t="s">
        <v>3</v>
      </c>
      <c r="E33" s="24" t="s">
        <v>2</v>
      </c>
      <c r="F33" s="24" t="s">
        <v>16</v>
      </c>
      <c r="G33" s="24" t="s">
        <v>20</v>
      </c>
      <c r="K33" s="11"/>
    </row>
    <row r="34" spans="1:11" x14ac:dyDescent="0.25">
      <c r="A34" s="39">
        <v>41521</v>
      </c>
      <c r="B34" s="20" t="s">
        <v>45</v>
      </c>
      <c r="C34" s="36" t="s">
        <v>61</v>
      </c>
      <c r="D34" s="21">
        <v>30</v>
      </c>
      <c r="E34" s="25" t="s">
        <v>62</v>
      </c>
      <c r="F34" s="25">
        <v>17</v>
      </c>
      <c r="G34" s="33">
        <v>20</v>
      </c>
    </row>
    <row r="35" spans="1:11" x14ac:dyDescent="0.25">
      <c r="A35" s="39"/>
      <c r="B35" s="19"/>
      <c r="C35" s="36"/>
      <c r="D35" s="21"/>
      <c r="E35" s="25" t="s">
        <v>56</v>
      </c>
      <c r="F35" s="25">
        <v>3</v>
      </c>
      <c r="G35" s="33">
        <v>20</v>
      </c>
    </row>
    <row r="36" spans="1:11" x14ac:dyDescent="0.25">
      <c r="A36" s="39"/>
      <c r="B36" s="19"/>
      <c r="C36" s="20"/>
      <c r="D36" s="21"/>
      <c r="E36" s="25"/>
      <c r="F36" s="25"/>
      <c r="G36" s="33"/>
    </row>
    <row r="37" spans="1:11" x14ac:dyDescent="0.25">
      <c r="A37" s="40"/>
      <c r="B37" s="30"/>
      <c r="C37" s="31"/>
      <c r="D37" s="26">
        <f>SUM(D34:D36)</f>
        <v>30</v>
      </c>
      <c r="E37" s="32"/>
      <c r="F37" s="27">
        <f>SUM(F34:F36)</f>
        <v>20</v>
      </c>
      <c r="G37" s="34"/>
    </row>
    <row r="38" spans="1:11" ht="22.5" customHeight="1" x14ac:dyDescent="0.25">
      <c r="A38" s="132" t="s">
        <v>52</v>
      </c>
      <c r="B38" s="133"/>
      <c r="C38" s="133"/>
      <c r="D38" s="133"/>
      <c r="E38" s="29"/>
      <c r="F38" s="29"/>
      <c r="G38" s="41">
        <f>F37</f>
        <v>20</v>
      </c>
    </row>
    <row r="39" spans="1:11" ht="22.5" customHeight="1" x14ac:dyDescent="0.25">
      <c r="A39" s="132" t="s">
        <v>22</v>
      </c>
      <c r="B39" s="133"/>
      <c r="C39" s="133"/>
      <c r="D39" s="133"/>
      <c r="E39" s="29"/>
      <c r="F39" s="29"/>
      <c r="G39" s="42">
        <f>F37*G34</f>
        <v>400</v>
      </c>
    </row>
    <row r="40" spans="1:11" ht="22.5" customHeight="1" x14ac:dyDescent="0.25">
      <c r="A40" s="132" t="s">
        <v>32</v>
      </c>
      <c r="B40" s="133"/>
      <c r="C40" s="133"/>
      <c r="D40" s="133"/>
      <c r="E40" s="29"/>
      <c r="F40" s="29"/>
      <c r="G40" s="44">
        <f>D37-F37</f>
        <v>10</v>
      </c>
    </row>
    <row r="43" spans="1:11" ht="21.75" thickBot="1" x14ac:dyDescent="0.4">
      <c r="A43" s="143" t="s">
        <v>38</v>
      </c>
      <c r="B43" s="143"/>
      <c r="C43" s="47">
        <f>G39+G27+G13</f>
        <v>1640</v>
      </c>
      <c r="D43" s="46"/>
    </row>
    <row r="44" spans="1:11" ht="15.75" thickTop="1" x14ac:dyDescent="0.25"/>
  </sheetData>
  <mergeCells count="18">
    <mergeCell ref="A40:D40"/>
    <mergeCell ref="A43:B43"/>
    <mergeCell ref="A28:D28"/>
    <mergeCell ref="A32:D32"/>
    <mergeCell ref="E32:G32"/>
    <mergeCell ref="A38:D38"/>
    <mergeCell ref="A39:D39"/>
    <mergeCell ref="A14:D14"/>
    <mergeCell ref="A18:D18"/>
    <mergeCell ref="E18:G18"/>
    <mergeCell ref="A26:D26"/>
    <mergeCell ref="A27:D27"/>
    <mergeCell ref="A13:D13"/>
    <mergeCell ref="I2:K2"/>
    <mergeCell ref="A5:D5"/>
    <mergeCell ref="E5:G5"/>
    <mergeCell ref="I7:L7"/>
    <mergeCell ref="A12:D12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300" verticalDpi="300" r:id="rId1"/>
  <rowBreaks count="1" manualBreakCount="1">
    <brk id="29" max="6" man="1"/>
  </rowBreaks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16" zoomScaleNormal="100" workbookViewId="0">
      <selection activeCell="F38" sqref="F38"/>
    </sheetView>
  </sheetViews>
  <sheetFormatPr defaultRowHeight="15" x14ac:dyDescent="0.25"/>
  <cols>
    <col min="1" max="1" width="13.5703125" style="2" customWidth="1"/>
    <col min="2" max="2" width="19" style="2" customWidth="1"/>
    <col min="3" max="3" width="14.85546875" style="2" customWidth="1"/>
    <col min="4" max="4" width="12.5703125" style="2" customWidth="1"/>
    <col min="5" max="5" width="13.42578125" style="2" customWidth="1"/>
    <col min="6" max="8" width="9.140625" style="2"/>
    <col min="9" max="9" width="21" style="2" bestFit="1" customWidth="1"/>
    <col min="10" max="10" width="27" style="2" bestFit="1" customWidth="1"/>
    <col min="11" max="11" width="12.5703125" style="2" bestFit="1" customWidth="1"/>
    <col min="12" max="12" width="9.5703125" style="2" bestFit="1" customWidth="1"/>
    <col min="13" max="16384" width="9.140625" style="2"/>
  </cols>
  <sheetData>
    <row r="1" spans="1:12" ht="18.75" x14ac:dyDescent="0.3">
      <c r="A1" s="7" t="s">
        <v>92</v>
      </c>
    </row>
    <row r="2" spans="1:12" ht="15" customHeight="1" x14ac:dyDescent="0.25">
      <c r="A2" s="7"/>
      <c r="I2" s="144"/>
      <c r="J2" s="145"/>
      <c r="K2" s="145"/>
    </row>
    <row r="3" spans="1:12" x14ac:dyDescent="0.25">
      <c r="A3" s="7" t="s">
        <v>93</v>
      </c>
    </row>
    <row r="4" spans="1:12" ht="15.75" thickBot="1" x14ac:dyDescent="0.3"/>
    <row r="5" spans="1:12" ht="29.25" customHeight="1" x14ac:dyDescent="0.25">
      <c r="A5" s="134" t="s">
        <v>48</v>
      </c>
      <c r="B5" s="135"/>
      <c r="C5" s="135"/>
      <c r="D5" s="135"/>
      <c r="E5" s="129" t="s">
        <v>42</v>
      </c>
      <c r="F5" s="130"/>
      <c r="G5" s="131"/>
    </row>
    <row r="6" spans="1:12" x14ac:dyDescent="0.25">
      <c r="A6" s="37" t="s">
        <v>0</v>
      </c>
      <c r="B6" s="17" t="s">
        <v>43</v>
      </c>
      <c r="C6" s="17" t="s">
        <v>2</v>
      </c>
      <c r="D6" s="18" t="s">
        <v>3</v>
      </c>
      <c r="E6" s="24" t="s">
        <v>2</v>
      </c>
      <c r="F6" s="24" t="s">
        <v>16</v>
      </c>
      <c r="G6" s="24" t="s">
        <v>20</v>
      </c>
    </row>
    <row r="7" spans="1:12" ht="15.75" x14ac:dyDescent="0.25">
      <c r="A7" s="39">
        <v>41527</v>
      </c>
      <c r="B7" s="20" t="s">
        <v>44</v>
      </c>
      <c r="C7" s="20" t="s">
        <v>94</v>
      </c>
      <c r="D7" s="21">
        <v>50</v>
      </c>
      <c r="E7" s="25" t="s">
        <v>94</v>
      </c>
      <c r="F7" s="25">
        <v>50</v>
      </c>
      <c r="G7" s="33">
        <v>100</v>
      </c>
      <c r="I7" s="146"/>
      <c r="J7" s="146"/>
      <c r="K7" s="146"/>
      <c r="L7" s="146"/>
    </row>
    <row r="8" spans="1:12" x14ac:dyDescent="0.25">
      <c r="A8" s="39"/>
      <c r="B8" s="19"/>
      <c r="C8" s="20"/>
      <c r="D8" s="21"/>
      <c r="E8" s="25"/>
      <c r="F8" s="25"/>
      <c r="G8" s="33">
        <v>100</v>
      </c>
      <c r="I8" s="8"/>
      <c r="J8" s="8"/>
      <c r="K8" s="8"/>
      <c r="L8" s="9"/>
    </row>
    <row r="9" spans="1:12" x14ac:dyDescent="0.25">
      <c r="A9" s="39"/>
      <c r="B9" s="19"/>
      <c r="C9" s="20"/>
      <c r="D9" s="21"/>
      <c r="E9" s="25"/>
      <c r="F9" s="25"/>
      <c r="G9" s="33"/>
      <c r="I9" s="3"/>
      <c r="J9" s="3"/>
      <c r="K9" s="5"/>
    </row>
    <row r="10" spans="1:12" x14ac:dyDescent="0.25">
      <c r="A10" s="39"/>
      <c r="B10" s="19"/>
      <c r="C10" s="20"/>
      <c r="D10" s="21"/>
      <c r="E10" s="25"/>
      <c r="F10" s="25"/>
      <c r="G10" s="33"/>
      <c r="I10" s="3"/>
      <c r="J10" s="3"/>
      <c r="K10" s="5"/>
    </row>
    <row r="11" spans="1:12" x14ac:dyDescent="0.25">
      <c r="A11" s="40"/>
      <c r="B11" s="30"/>
      <c r="C11" s="31"/>
      <c r="D11" s="26">
        <f>SUM(D7:D10)</f>
        <v>50</v>
      </c>
      <c r="E11" s="32"/>
      <c r="F11" s="27">
        <f t="shared" ref="F11" si="0">SUM(F7:F10)</f>
        <v>50</v>
      </c>
      <c r="G11" s="34"/>
      <c r="I11" s="3"/>
      <c r="J11" s="3"/>
      <c r="K11" s="5"/>
    </row>
    <row r="12" spans="1:12" ht="22.5" customHeight="1" x14ac:dyDescent="0.25">
      <c r="A12" s="132" t="s">
        <v>52</v>
      </c>
      <c r="B12" s="133"/>
      <c r="C12" s="133"/>
      <c r="D12" s="133"/>
      <c r="E12" s="29"/>
      <c r="F12" s="29"/>
      <c r="G12" s="41">
        <f>F11</f>
        <v>50</v>
      </c>
      <c r="I12" s="3"/>
      <c r="J12" s="3"/>
      <c r="K12" s="5"/>
    </row>
    <row r="13" spans="1:12" ht="22.5" customHeight="1" x14ac:dyDescent="0.25">
      <c r="A13" s="132" t="s">
        <v>22</v>
      </c>
      <c r="B13" s="133"/>
      <c r="C13" s="133"/>
      <c r="D13" s="133"/>
      <c r="E13" s="29"/>
      <c r="F13" s="29"/>
      <c r="G13" s="42">
        <f>F11*G7</f>
        <v>5000</v>
      </c>
      <c r="I13" s="3"/>
      <c r="J13" s="3"/>
      <c r="K13" s="5"/>
    </row>
    <row r="14" spans="1:12" ht="22.5" customHeight="1" x14ac:dyDescent="0.25">
      <c r="A14" s="132" t="s">
        <v>21</v>
      </c>
      <c r="B14" s="133"/>
      <c r="C14" s="133"/>
      <c r="D14" s="133"/>
      <c r="E14" s="29"/>
      <c r="F14" s="29"/>
      <c r="G14" s="41">
        <f>D11-F11</f>
        <v>0</v>
      </c>
      <c r="I14" s="6"/>
      <c r="J14" s="6"/>
      <c r="K14" s="8"/>
      <c r="L14" s="7"/>
    </row>
    <row r="17" spans="1:12" ht="15.75" thickBot="1" x14ac:dyDescent="0.3">
      <c r="J17" s="16"/>
    </row>
    <row r="18" spans="1:12" ht="30" customHeight="1" x14ac:dyDescent="0.25">
      <c r="A18" s="134" t="s">
        <v>49</v>
      </c>
      <c r="B18" s="135"/>
      <c r="C18" s="135"/>
      <c r="D18" s="135"/>
      <c r="E18" s="129" t="s">
        <v>42</v>
      </c>
      <c r="F18" s="130"/>
      <c r="G18" s="131"/>
      <c r="J18" s="3"/>
      <c r="K18" s="11"/>
      <c r="L18" s="4"/>
    </row>
    <row r="19" spans="1:12" x14ac:dyDescent="0.25">
      <c r="A19" s="37" t="s">
        <v>0</v>
      </c>
      <c r="B19" s="17" t="s">
        <v>43</v>
      </c>
      <c r="C19" s="17" t="s">
        <v>2</v>
      </c>
      <c r="D19" s="18" t="s">
        <v>3</v>
      </c>
      <c r="E19" s="24" t="s">
        <v>2</v>
      </c>
      <c r="F19" s="24" t="s">
        <v>16</v>
      </c>
      <c r="G19" s="24" t="s">
        <v>20</v>
      </c>
      <c r="J19" s="3"/>
      <c r="K19" s="11"/>
      <c r="L19" s="4"/>
    </row>
    <row r="20" spans="1:12" x14ac:dyDescent="0.25">
      <c r="A20" s="39">
        <v>41527</v>
      </c>
      <c r="B20" s="20" t="s">
        <v>45</v>
      </c>
      <c r="C20" s="36" t="s">
        <v>95</v>
      </c>
      <c r="D20" s="21">
        <v>50</v>
      </c>
      <c r="E20" s="25" t="s">
        <v>95</v>
      </c>
      <c r="F20" s="25">
        <v>50</v>
      </c>
      <c r="G20" s="33">
        <v>60</v>
      </c>
      <c r="J20" s="3"/>
      <c r="K20" s="11"/>
      <c r="L20" s="4"/>
    </row>
    <row r="21" spans="1:12" x14ac:dyDescent="0.25">
      <c r="A21" s="39"/>
      <c r="B21" s="19"/>
      <c r="C21" s="36"/>
      <c r="D21" s="21"/>
      <c r="E21" s="25"/>
      <c r="F21" s="25"/>
      <c r="G21" s="33"/>
      <c r="J21" s="6"/>
      <c r="K21" s="13"/>
      <c r="L21" s="14"/>
    </row>
    <row r="22" spans="1:12" x14ac:dyDescent="0.25">
      <c r="A22" s="39"/>
      <c r="B22" s="19"/>
      <c r="C22" s="36"/>
      <c r="D22" s="21"/>
      <c r="E22" s="25"/>
      <c r="F22" s="25"/>
      <c r="G22" s="33"/>
      <c r="J22" s="10"/>
      <c r="K22" s="11"/>
      <c r="L22" s="4"/>
    </row>
    <row r="23" spans="1:12" x14ac:dyDescent="0.25">
      <c r="A23" s="39"/>
      <c r="B23" s="19"/>
      <c r="C23" s="36"/>
      <c r="D23" s="21"/>
      <c r="E23" s="25"/>
      <c r="F23" s="25"/>
      <c r="G23" s="33"/>
      <c r="J23" s="10"/>
      <c r="K23" s="11"/>
      <c r="L23" s="4"/>
    </row>
    <row r="24" spans="1:12" x14ac:dyDescent="0.25">
      <c r="A24" s="39"/>
      <c r="B24" s="19"/>
      <c r="C24" s="20"/>
      <c r="D24" s="21"/>
      <c r="E24" s="25"/>
      <c r="F24" s="25"/>
      <c r="G24" s="33"/>
      <c r="J24" s="3"/>
      <c r="K24" s="11"/>
      <c r="L24" s="12"/>
    </row>
    <row r="25" spans="1:12" x14ac:dyDescent="0.25">
      <c r="A25" s="40"/>
      <c r="B25" s="30"/>
      <c r="C25" s="31"/>
      <c r="D25" s="26">
        <f>SUM(D20:D24)</f>
        <v>50</v>
      </c>
      <c r="E25" s="32"/>
      <c r="F25" s="27">
        <f>SUM(F20:F24)</f>
        <v>50</v>
      </c>
      <c r="G25" s="34"/>
      <c r="K25" s="11"/>
    </row>
    <row r="26" spans="1:12" ht="22.5" customHeight="1" x14ac:dyDescent="0.25">
      <c r="A26" s="132" t="s">
        <v>52</v>
      </c>
      <c r="B26" s="133"/>
      <c r="C26" s="133"/>
      <c r="D26" s="133"/>
      <c r="E26" s="29"/>
      <c r="F26" s="29"/>
      <c r="G26" s="41">
        <f>F25</f>
        <v>50</v>
      </c>
      <c r="K26" s="11"/>
    </row>
    <row r="27" spans="1:12" ht="22.5" customHeight="1" x14ac:dyDescent="0.25">
      <c r="A27" s="132" t="s">
        <v>22</v>
      </c>
      <c r="B27" s="133"/>
      <c r="C27" s="133"/>
      <c r="D27" s="133"/>
      <c r="E27" s="29"/>
      <c r="F27" s="29"/>
      <c r="G27" s="42">
        <f>F25*G20</f>
        <v>3000</v>
      </c>
      <c r="J27" s="16"/>
      <c r="K27" s="11"/>
    </row>
    <row r="28" spans="1:12" ht="22.5" customHeight="1" x14ac:dyDescent="0.25">
      <c r="A28" s="132" t="s">
        <v>32</v>
      </c>
      <c r="B28" s="133"/>
      <c r="C28" s="133"/>
      <c r="D28" s="133"/>
      <c r="E28" s="29"/>
      <c r="F28" s="29"/>
      <c r="G28" s="41">
        <f>D25-F25</f>
        <v>0</v>
      </c>
      <c r="J28" s="3"/>
      <c r="K28" s="11"/>
      <c r="L28" s="4"/>
    </row>
    <row r="29" spans="1:12" x14ac:dyDescent="0.25">
      <c r="J29" s="3"/>
      <c r="K29" s="11"/>
      <c r="L29" s="12"/>
    </row>
    <row r="30" spans="1:12" x14ac:dyDescent="0.25">
      <c r="J30" s="6"/>
      <c r="K30" s="13"/>
      <c r="L30" s="15"/>
    </row>
    <row r="31" spans="1:12" x14ac:dyDescent="0.25">
      <c r="K31" s="11"/>
    </row>
    <row r="34" spans="1:4" ht="21.75" thickBot="1" x14ac:dyDescent="0.4">
      <c r="A34" s="143" t="s">
        <v>38</v>
      </c>
      <c r="B34" s="143"/>
      <c r="C34" s="47">
        <f>G27+G13</f>
        <v>8000</v>
      </c>
      <c r="D34" s="46"/>
    </row>
    <row r="35" spans="1:4" ht="15.75" thickTop="1" x14ac:dyDescent="0.25"/>
  </sheetData>
  <mergeCells count="13">
    <mergeCell ref="A34:B34"/>
    <mergeCell ref="A28:D28"/>
    <mergeCell ref="A14:D14"/>
    <mergeCell ref="A18:D18"/>
    <mergeCell ref="E18:G18"/>
    <mergeCell ref="A26:D26"/>
    <mergeCell ref="A27:D27"/>
    <mergeCell ref="I2:K2"/>
    <mergeCell ref="A5:D5"/>
    <mergeCell ref="E5:G5"/>
    <mergeCell ref="I7:L7"/>
    <mergeCell ref="A12:D12"/>
    <mergeCell ref="A13:D13"/>
  </mergeCells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view="pageBreakPreview" zoomScale="60" zoomScaleNormal="100" workbookViewId="0">
      <selection activeCell="H25" sqref="H25"/>
    </sheetView>
  </sheetViews>
  <sheetFormatPr defaultRowHeight="15" x14ac:dyDescent="0.25"/>
  <cols>
    <col min="1" max="1" width="22.85546875" style="2" customWidth="1"/>
    <col min="2" max="2" width="15.28515625" style="2" customWidth="1"/>
    <col min="3" max="3" width="19.5703125" style="2" customWidth="1"/>
    <col min="4" max="4" width="9.140625" style="2"/>
    <col min="5" max="5" width="21" style="2" bestFit="1" customWidth="1"/>
    <col min="6" max="6" width="27" style="2" bestFit="1" customWidth="1"/>
    <col min="7" max="7" width="12.5703125" style="2" bestFit="1" customWidth="1"/>
    <col min="8" max="8" width="9.5703125" style="2" bestFit="1" customWidth="1"/>
    <col min="9" max="16384" width="9.140625" style="2"/>
  </cols>
  <sheetData>
    <row r="1" spans="1:8" ht="18.75" x14ac:dyDescent="0.3">
      <c r="A1" s="7" t="s">
        <v>63</v>
      </c>
    </row>
    <row r="2" spans="1:8" ht="15" customHeight="1" x14ac:dyDescent="0.25">
      <c r="E2" s="144"/>
      <c r="F2" s="145"/>
      <c r="G2" s="145"/>
    </row>
    <row r="3" spans="1:8" x14ac:dyDescent="0.25">
      <c r="A3" s="7" t="s">
        <v>64</v>
      </c>
    </row>
    <row r="4" spans="1:8" ht="10.5" customHeight="1" thickBot="1" x14ac:dyDescent="0.3"/>
    <row r="5" spans="1:8" ht="39" customHeight="1" x14ac:dyDescent="0.25">
      <c r="A5" s="147" t="s">
        <v>66</v>
      </c>
      <c r="B5" s="148"/>
      <c r="C5" s="149"/>
    </row>
    <row r="6" spans="1:8" x14ac:dyDescent="0.25">
      <c r="A6" s="48" t="s">
        <v>2</v>
      </c>
      <c r="B6" s="24" t="s">
        <v>16</v>
      </c>
      <c r="C6" s="49" t="s">
        <v>20</v>
      </c>
    </row>
    <row r="7" spans="1:8" ht="15.75" x14ac:dyDescent="0.25">
      <c r="A7" s="50" t="s">
        <v>69</v>
      </c>
      <c r="B7" s="25">
        <v>16</v>
      </c>
      <c r="C7" s="51">
        <v>100</v>
      </c>
      <c r="E7" s="146"/>
      <c r="F7" s="146"/>
      <c r="G7" s="146"/>
      <c r="H7" s="146"/>
    </row>
    <row r="8" spans="1:8" ht="15.75" x14ac:dyDescent="0.25">
      <c r="A8" s="50" t="s">
        <v>70</v>
      </c>
      <c r="B8" s="25">
        <v>2</v>
      </c>
      <c r="C8" s="51">
        <v>100</v>
      </c>
      <c r="E8" s="1"/>
      <c r="F8" s="1"/>
      <c r="G8" s="1"/>
      <c r="H8" s="1"/>
    </row>
    <row r="9" spans="1:8" x14ac:dyDescent="0.25">
      <c r="A9" s="50" t="s">
        <v>103</v>
      </c>
      <c r="B9" s="25">
        <v>2</v>
      </c>
      <c r="C9" s="51">
        <v>100</v>
      </c>
      <c r="E9" s="8"/>
      <c r="F9" s="8"/>
      <c r="G9" s="8"/>
      <c r="H9" s="9"/>
    </row>
    <row r="10" spans="1:8" x14ac:dyDescent="0.25">
      <c r="A10" s="50" t="s">
        <v>102</v>
      </c>
      <c r="B10" s="25">
        <v>2</v>
      </c>
      <c r="C10" s="51">
        <v>60</v>
      </c>
      <c r="E10" s="8"/>
      <c r="F10" s="8"/>
      <c r="G10" s="8"/>
      <c r="H10" s="9"/>
    </row>
    <row r="11" spans="1:8" x14ac:dyDescent="0.25">
      <c r="A11" s="50" t="s">
        <v>71</v>
      </c>
      <c r="B11" s="25">
        <v>2</v>
      </c>
      <c r="C11" s="51">
        <v>100</v>
      </c>
      <c r="E11" s="3"/>
      <c r="F11" s="3"/>
      <c r="G11" s="5"/>
    </row>
    <row r="12" spans="1:8" ht="15" customHeight="1" x14ac:dyDescent="0.25">
      <c r="A12" s="50"/>
      <c r="B12" s="27">
        <f>SUM(B7:B11)</f>
        <v>24</v>
      </c>
      <c r="C12" s="52"/>
      <c r="D12" s="68"/>
      <c r="E12" s="69"/>
      <c r="F12" s="3"/>
      <c r="G12" s="5"/>
    </row>
    <row r="13" spans="1:8" ht="22.5" customHeight="1" x14ac:dyDescent="0.25">
      <c r="A13" s="53" t="s">
        <v>52</v>
      </c>
      <c r="B13" s="29"/>
      <c r="C13" s="41">
        <f>B12</f>
        <v>24</v>
      </c>
      <c r="E13" s="3"/>
    </row>
    <row r="14" spans="1:8" ht="22.5" customHeight="1" thickBot="1" x14ac:dyDescent="0.3">
      <c r="A14" s="54" t="s">
        <v>22</v>
      </c>
      <c r="B14" s="43"/>
      <c r="C14" s="55">
        <f>SUM(B7*C7)+(B8*C8)+(B9*C9)+(B10*C10)+(B11*C11)</f>
        <v>2320</v>
      </c>
      <c r="E14" s="3"/>
    </row>
    <row r="17" spans="1:8" ht="15.75" thickBot="1" x14ac:dyDescent="0.3">
      <c r="F17" s="16"/>
    </row>
    <row r="18" spans="1:8" ht="39" customHeight="1" x14ac:dyDescent="0.3">
      <c r="A18" s="129" t="s">
        <v>67</v>
      </c>
      <c r="B18" s="130"/>
      <c r="C18" s="131"/>
      <c r="F18" s="3"/>
      <c r="G18" s="11"/>
      <c r="H18" s="4"/>
    </row>
    <row r="19" spans="1:8" x14ac:dyDescent="0.25">
      <c r="A19" s="24" t="s">
        <v>2</v>
      </c>
      <c r="B19" s="24" t="s">
        <v>16</v>
      </c>
      <c r="C19" s="24" t="s">
        <v>20</v>
      </c>
      <c r="F19" s="3"/>
      <c r="G19" s="11"/>
      <c r="H19" s="4"/>
    </row>
    <row r="20" spans="1:8" x14ac:dyDescent="0.25">
      <c r="A20" s="25" t="s">
        <v>72</v>
      </c>
      <c r="B20" s="25">
        <v>13</v>
      </c>
      <c r="C20" s="33">
        <v>60</v>
      </c>
      <c r="F20" s="3"/>
      <c r="G20" s="11"/>
      <c r="H20" s="4"/>
    </row>
    <row r="21" spans="1:8" x14ac:dyDescent="0.25">
      <c r="A21" s="25" t="s">
        <v>73</v>
      </c>
      <c r="B21" s="25">
        <v>24</v>
      </c>
      <c r="C21" s="33">
        <v>60</v>
      </c>
      <c r="F21" s="6"/>
      <c r="G21" s="13"/>
      <c r="H21" s="14"/>
    </row>
    <row r="22" spans="1:8" x14ac:dyDescent="0.25">
      <c r="A22" s="25" t="s">
        <v>74</v>
      </c>
      <c r="B22" s="25">
        <v>4</v>
      </c>
      <c r="C22" s="33">
        <v>60</v>
      </c>
      <c r="F22" s="10"/>
      <c r="G22" s="11"/>
      <c r="H22" s="4"/>
    </row>
    <row r="23" spans="1:8" x14ac:dyDescent="0.25">
      <c r="A23" s="25" t="s">
        <v>75</v>
      </c>
      <c r="B23" s="25">
        <v>4</v>
      </c>
      <c r="C23" s="33">
        <v>60</v>
      </c>
      <c r="F23" s="10"/>
      <c r="G23" s="11"/>
      <c r="H23" s="4"/>
    </row>
    <row r="24" spans="1:8" x14ac:dyDescent="0.25">
      <c r="A24" s="25" t="s">
        <v>76</v>
      </c>
      <c r="B24" s="25">
        <v>10</v>
      </c>
      <c r="C24" s="33">
        <v>60</v>
      </c>
      <c r="F24" s="3"/>
      <c r="G24" s="11"/>
      <c r="H24" s="12"/>
    </row>
    <row r="25" spans="1:8" x14ac:dyDescent="0.25">
      <c r="A25" s="32"/>
      <c r="B25" s="27">
        <f>SUM(B20:B24)</f>
        <v>55</v>
      </c>
      <c r="C25" s="34"/>
      <c r="G25" s="11"/>
    </row>
    <row r="26" spans="1:8" ht="22.5" customHeight="1" x14ac:dyDescent="0.25">
      <c r="A26" s="29" t="s">
        <v>52</v>
      </c>
      <c r="B26" s="29"/>
      <c r="C26" s="41">
        <f>B25</f>
        <v>55</v>
      </c>
      <c r="G26" s="11"/>
    </row>
    <row r="27" spans="1:8" ht="22.5" customHeight="1" x14ac:dyDescent="0.25">
      <c r="A27" s="29" t="s">
        <v>22</v>
      </c>
      <c r="B27" s="29"/>
      <c r="C27" s="42">
        <f>B25*C20</f>
        <v>3300</v>
      </c>
      <c r="F27" s="16"/>
      <c r="G27" s="11"/>
    </row>
    <row r="28" spans="1:8" x14ac:dyDescent="0.25">
      <c r="F28" s="3"/>
      <c r="G28" s="11"/>
      <c r="H28" s="12"/>
    </row>
    <row r="29" spans="1:8" x14ac:dyDescent="0.25">
      <c r="F29" s="6"/>
      <c r="G29" s="13"/>
      <c r="H29" s="15"/>
    </row>
    <row r="30" spans="1:8" ht="15.75" thickBot="1" x14ac:dyDescent="0.3">
      <c r="G30" s="11"/>
    </row>
    <row r="31" spans="1:8" ht="39" customHeight="1" x14ac:dyDescent="0.3">
      <c r="A31" s="129" t="s">
        <v>68</v>
      </c>
      <c r="B31" s="130"/>
      <c r="C31" s="131"/>
      <c r="G31" s="11"/>
    </row>
    <row r="32" spans="1:8" x14ac:dyDescent="0.25">
      <c r="A32" s="24" t="s">
        <v>2</v>
      </c>
      <c r="B32" s="24" t="s">
        <v>16</v>
      </c>
      <c r="C32" s="24" t="s">
        <v>20</v>
      </c>
      <c r="G32" s="11"/>
    </row>
    <row r="33" spans="1:3" x14ac:dyDescent="0.25">
      <c r="A33" s="25" t="s">
        <v>80</v>
      </c>
      <c r="B33" s="25">
        <v>15</v>
      </c>
      <c r="C33" s="33">
        <v>20</v>
      </c>
    </row>
    <row r="34" spans="1:3" x14ac:dyDescent="0.25">
      <c r="A34" s="25" t="s">
        <v>81</v>
      </c>
      <c r="B34" s="25">
        <v>3</v>
      </c>
      <c r="C34" s="33">
        <v>20</v>
      </c>
    </row>
    <row r="35" spans="1:3" x14ac:dyDescent="0.25">
      <c r="A35" s="32"/>
      <c r="B35" s="27">
        <f>SUM(B33:B34)</f>
        <v>18</v>
      </c>
      <c r="C35" s="34"/>
    </row>
    <row r="36" spans="1:3" ht="22.5" customHeight="1" x14ac:dyDescent="0.25">
      <c r="A36" s="29" t="s">
        <v>52</v>
      </c>
      <c r="B36" s="29"/>
      <c r="C36" s="41">
        <f>B35</f>
        <v>18</v>
      </c>
    </row>
    <row r="37" spans="1:3" ht="22.5" customHeight="1" x14ac:dyDescent="0.25">
      <c r="A37" s="29" t="s">
        <v>22</v>
      </c>
      <c r="B37" s="29"/>
      <c r="C37" s="42">
        <f>B35*C33</f>
        <v>360</v>
      </c>
    </row>
    <row r="39" spans="1:3" ht="21.75" thickBot="1" x14ac:dyDescent="0.4">
      <c r="A39" s="143" t="s">
        <v>38</v>
      </c>
      <c r="B39" s="143"/>
      <c r="C39" s="47">
        <f>SUM(C14+C27+C37)</f>
        <v>5980</v>
      </c>
    </row>
    <row r="40" spans="1:3" ht="15.75" thickTop="1" x14ac:dyDescent="0.25"/>
  </sheetData>
  <mergeCells count="6">
    <mergeCell ref="A39:B39"/>
    <mergeCell ref="A31:C31"/>
    <mergeCell ref="A18:C18"/>
    <mergeCell ref="E2:G2"/>
    <mergeCell ref="A5:C5"/>
    <mergeCell ref="E7:H7"/>
  </mergeCells>
  <pageMargins left="0.7" right="0.7" top="0.75" bottom="0.75" header="0.3" footer="0.3"/>
  <pageSetup paperSize="9" scale="9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Summary</vt:lpstr>
      <vt:lpstr>PPO</vt:lpstr>
      <vt:lpstr>SWITCH</vt:lpstr>
      <vt:lpstr>Bentley Music</vt:lpstr>
      <vt:lpstr>Penang Arts Council</vt:lpstr>
      <vt:lpstr>TIC</vt:lpstr>
      <vt:lpstr>'Bentley Music'!Print_Area</vt:lpstr>
      <vt:lpstr>'Penang Arts Council'!Print_Area</vt:lpstr>
      <vt:lpstr>PPO!Print_Area</vt:lpstr>
      <vt:lpstr>SWITCH!Print_Area</vt:lpstr>
      <vt:lpstr>TIC!Print_Area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2013-11-01T01:47:34Z</cp:lastPrinted>
  <dcterms:created xsi:type="dcterms:W3CDTF">2013-10-02T02:13:44Z</dcterms:created>
  <dcterms:modified xsi:type="dcterms:W3CDTF">2013-11-01T01:47:52Z</dcterms:modified>
</cp:coreProperties>
</file>