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STMMD Tracking\"/>
    </mc:Choice>
  </mc:AlternateContent>
  <xr:revisionPtr revIDLastSave="0" documentId="13_ncr:1_{68DC8C51-CB2D-4F94-94C5-5D15A5E1B917}" xr6:coauthVersionLast="45" xr6:coauthVersionMax="45" xr10:uidLastSave="{00000000-0000-0000-0000-000000000000}"/>
  <bookViews>
    <workbookView xWindow="-120" yWindow="-120" windowWidth="20730" windowHeight="11160" activeTab="5" xr2:uid="{00000000-000D-0000-FFFF-FFFF00000000}"/>
  </bookViews>
  <sheets>
    <sheet name="2015" sheetId="1" r:id="rId1"/>
    <sheet name="2016" sheetId="2" r:id="rId2"/>
    <sheet name="2017" sheetId="3" r:id="rId3"/>
    <sheet name="2018" sheetId="7" r:id="rId4"/>
    <sheet name="2019" sheetId="8" r:id="rId5"/>
    <sheet name="2020" sheetId="9" r:id="rId6"/>
    <sheet name="Sheet1" sheetId="6" r:id="rId7"/>
    <sheet name="RHB" sheetId="5" state="hidden" r:id="rId8"/>
    <sheet name="Sheet4" sheetId="4" r:id="rId9"/>
  </sheets>
  <externalReferences>
    <externalReference r:id="rId10"/>
  </externalReferences>
  <definedNames>
    <definedName name="_xlnm.Print_Area" localSheetId="2">'2017'!$A$82:$F$104</definedName>
    <definedName name="_xlnm.Print_Area" localSheetId="3">'2018'!$A$41:$F$63</definedName>
    <definedName name="_xlnm.Print_Area" localSheetId="4">'2019'!$A$24:$F$46</definedName>
    <definedName name="_xlnm.Print_Area" localSheetId="5">'2020'!$A$29:$F$51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8" i="9" l="1"/>
  <c r="N28" i="9"/>
  <c r="N26" i="8" l="1"/>
  <c r="M26" i="8"/>
  <c r="O21" i="8"/>
  <c r="H19" i="8"/>
  <c r="H20" i="8"/>
  <c r="K6" i="9"/>
  <c r="K7" i="9" s="1"/>
  <c r="K8" i="9" s="1"/>
  <c r="K9" i="9" s="1"/>
  <c r="K10" i="9" s="1"/>
  <c r="N31" i="9"/>
  <c r="J28" i="9"/>
  <c r="I28" i="9"/>
  <c r="G28" i="9"/>
  <c r="H6" i="9"/>
  <c r="M23" i="8"/>
  <c r="N23" i="8"/>
  <c r="K11" i="9" l="1"/>
  <c r="K12" i="9" s="1"/>
  <c r="K13" i="9" s="1"/>
  <c r="L6" i="9"/>
  <c r="O6" i="9" s="1"/>
  <c r="H7" i="9"/>
  <c r="H8" i="9" s="1"/>
  <c r="H9" i="9" s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23" i="9" s="1"/>
  <c r="H24" i="9" s="1"/>
  <c r="N88" i="3"/>
  <c r="N87" i="3"/>
  <c r="M87" i="3"/>
  <c r="O6" i="7"/>
  <c r="R6" i="7" s="1"/>
  <c r="N40" i="7"/>
  <c r="O10" i="7"/>
  <c r="H25" i="9" l="1"/>
  <c r="L9" i="9"/>
  <c r="O9" i="9" s="1"/>
  <c r="L10" i="9"/>
  <c r="O10" i="9" s="1"/>
  <c r="L13" i="9"/>
  <c r="O13" i="9" s="1"/>
  <c r="K14" i="9"/>
  <c r="K15" i="9" s="1"/>
  <c r="K16" i="9" s="1"/>
  <c r="K17" i="9" s="1"/>
  <c r="K18" i="9" s="1"/>
  <c r="K19" i="9" s="1"/>
  <c r="K20" i="9" s="1"/>
  <c r="K21" i="9" s="1"/>
  <c r="K22" i="9" s="1"/>
  <c r="L7" i="9"/>
  <c r="O7" i="9" s="1"/>
  <c r="G40" i="7"/>
  <c r="H26" i="9" l="1"/>
  <c r="L22" i="9"/>
  <c r="O22" i="9" s="1"/>
  <c r="K23" i="9"/>
  <c r="L8" i="9"/>
  <c r="O8" i="9" s="1"/>
  <c r="L11" i="9"/>
  <c r="O11" i="9" s="1"/>
  <c r="F42" i="8"/>
  <c r="J23" i="8"/>
  <c r="I23" i="8"/>
  <c r="G23" i="8"/>
  <c r="M40" i="7"/>
  <c r="N43" i="7" s="1"/>
  <c r="F59" i="7"/>
  <c r="J40" i="7"/>
  <c r="I40" i="7"/>
  <c r="B26" i="7" a="1"/>
  <c r="B26" i="7" s="1"/>
  <c r="I81" i="3"/>
  <c r="L23" i="9" l="1"/>
  <c r="O23" i="9" s="1"/>
  <c r="K24" i="9"/>
  <c r="L12" i="9"/>
  <c r="O12" i="9" s="1"/>
  <c r="F44" i="8"/>
  <c r="F46" i="8" s="1"/>
  <c r="F61" i="7"/>
  <c r="F63" i="7" s="1"/>
  <c r="K25" i="9" l="1"/>
  <c r="L24" i="9"/>
  <c r="O24" i="9" s="1"/>
  <c r="L14" i="9"/>
  <c r="N81" i="3"/>
  <c r="K26" i="9" l="1"/>
  <c r="L26" i="9" s="1"/>
  <c r="O26" i="9" s="1"/>
  <c r="L25" i="9"/>
  <c r="O25" i="9" s="1"/>
  <c r="O14" i="9"/>
  <c r="F100" i="3"/>
  <c r="G81" i="3"/>
  <c r="M81" i="3"/>
  <c r="N84" i="3" s="1"/>
  <c r="L15" i="9" l="1"/>
  <c r="O15" i="9" s="1"/>
  <c r="L16" i="9"/>
  <c r="O16" i="9" s="1"/>
  <c r="L17" i="9"/>
  <c r="O17" i="9" s="1"/>
  <c r="F102" i="3"/>
  <c r="F104" i="3" s="1"/>
  <c r="L18" i="9" l="1"/>
  <c r="O18" i="9" s="1"/>
  <c r="J81" i="3"/>
  <c r="L19" i="9" l="1"/>
  <c r="O19" i="9" s="1"/>
  <c r="B67" i="3" a="1"/>
  <c r="B67" i="3" s="1"/>
  <c r="L20" i="9" l="1"/>
  <c r="O20" i="9" s="1"/>
  <c r="F5" i="5"/>
  <c r="F6" i="5" s="1"/>
  <c r="F7" i="5" s="1"/>
  <c r="F8" i="5" s="1"/>
  <c r="F9" i="5" s="1"/>
  <c r="F10" i="5" s="1"/>
  <c r="F11" i="5" s="1"/>
  <c r="F12" i="5" s="1"/>
  <c r="F13" i="5" s="1"/>
  <c r="F14" i="5" s="1"/>
  <c r="F15" i="5" s="1"/>
  <c r="F16" i="5" s="1"/>
  <c r="F17" i="5" s="1"/>
  <c r="F18" i="5" s="1"/>
  <c r="F19" i="5" s="1"/>
  <c r="L21" i="9" l="1"/>
  <c r="O21" i="9" s="1"/>
  <c r="L6" i="3"/>
  <c r="O6" i="3" s="1"/>
  <c r="H7" i="3" l="1"/>
  <c r="K7" i="3"/>
  <c r="K8" i="3" s="1"/>
  <c r="K9" i="3" s="1"/>
  <c r="K10" i="3" s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M7" i="2"/>
  <c r="L8" i="2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I8" i="2"/>
  <c r="I9" i="2" s="1"/>
  <c r="I10" i="2" s="1"/>
  <c r="L7" i="3" l="1"/>
  <c r="O7" i="3" s="1"/>
  <c r="K21" i="3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H8" i="3"/>
  <c r="H9" i="3" s="1"/>
  <c r="H10" i="3" s="1"/>
  <c r="M8" i="2"/>
  <c r="I11" i="2"/>
  <c r="M10" i="2"/>
  <c r="M9" i="2"/>
  <c r="K48" i="3" l="1"/>
  <c r="K49" i="3" s="1"/>
  <c r="K50" i="3" s="1"/>
  <c r="K51" i="3" s="1"/>
  <c r="K52" i="3" s="1"/>
  <c r="K53" i="3" s="1"/>
  <c r="K6" i="7"/>
  <c r="K7" i="7" s="1"/>
  <c r="K8" i="7" s="1"/>
  <c r="K9" i="7" s="1"/>
  <c r="K10" i="7" s="1"/>
  <c r="K11" i="7" s="1"/>
  <c r="K12" i="7" s="1"/>
  <c r="K13" i="7" s="1"/>
  <c r="K14" i="7" s="1"/>
  <c r="K15" i="7" s="1"/>
  <c r="K16" i="7" s="1"/>
  <c r="K17" i="7" s="1"/>
  <c r="K18" i="7" s="1"/>
  <c r="K19" i="7" s="1"/>
  <c r="K20" i="7" s="1"/>
  <c r="K21" i="7" s="1"/>
  <c r="K22" i="7" s="1"/>
  <c r="K23" i="7" s="1"/>
  <c r="K24" i="7" s="1"/>
  <c r="K25" i="7" s="1"/>
  <c r="K26" i="7" s="1"/>
  <c r="K27" i="7" s="1"/>
  <c r="K28" i="7" s="1"/>
  <c r="K29" i="7" s="1"/>
  <c r="K30" i="7" s="1"/>
  <c r="K31" i="7" s="1"/>
  <c r="K32" i="7" s="1"/>
  <c r="K33" i="7" s="1"/>
  <c r="K34" i="7" s="1"/>
  <c r="K35" i="7" s="1"/>
  <c r="K36" i="7" s="1"/>
  <c r="K37" i="7" s="1"/>
  <c r="L10" i="3"/>
  <c r="O10" i="3" s="1"/>
  <c r="H11" i="3"/>
  <c r="L8" i="3"/>
  <c r="O8" i="3" s="1"/>
  <c r="L9" i="3"/>
  <c r="O9" i="3" s="1"/>
  <c r="I12" i="2"/>
  <c r="M11" i="2"/>
  <c r="L37" i="7" l="1"/>
  <c r="O37" i="7" s="1"/>
  <c r="K38" i="7"/>
  <c r="K6" i="8" s="1"/>
  <c r="K7" i="8" s="1"/>
  <c r="K8" i="8" s="1"/>
  <c r="K54" i="3"/>
  <c r="L11" i="3"/>
  <c r="O11" i="3" s="1"/>
  <c r="H12" i="3"/>
  <c r="I13" i="2"/>
  <c r="M12" i="2"/>
  <c r="K9" i="8" l="1"/>
  <c r="K55" i="3"/>
  <c r="H13" i="3"/>
  <c r="L12" i="3"/>
  <c r="O12" i="3" s="1"/>
  <c r="I14" i="2"/>
  <c r="M13" i="2"/>
  <c r="L9" i="8" l="1"/>
  <c r="O9" i="8" s="1"/>
  <c r="K10" i="8"/>
  <c r="K11" i="8" s="1"/>
  <c r="K12" i="8" s="1"/>
  <c r="K13" i="8" s="1"/>
  <c r="K14" i="8" s="1"/>
  <c r="K15" i="8" s="1"/>
  <c r="K16" i="8" s="1"/>
  <c r="K17" i="8" s="1"/>
  <c r="K18" i="8" s="1"/>
  <c r="K19" i="8" s="1"/>
  <c r="K56" i="3"/>
  <c r="L13" i="3"/>
  <c r="O13" i="3" s="1"/>
  <c r="H14" i="3"/>
  <c r="I15" i="2"/>
  <c r="M14" i="2"/>
  <c r="K20" i="8" l="1"/>
  <c r="K21" i="8" s="1"/>
  <c r="L19" i="8"/>
  <c r="O19" i="8" s="1"/>
  <c r="K57" i="3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H15" i="3"/>
  <c r="L14" i="3"/>
  <c r="O14" i="3" s="1"/>
  <c r="I16" i="2"/>
  <c r="M15" i="2"/>
  <c r="K79" i="3" l="1"/>
  <c r="L78" i="3"/>
  <c r="O78" i="3" s="1"/>
  <c r="H16" i="3"/>
  <c r="H17" i="3" s="1"/>
  <c r="L15" i="3"/>
  <c r="O15" i="3" s="1"/>
  <c r="I17" i="2"/>
  <c r="M16" i="2"/>
  <c r="L17" i="3" l="1"/>
  <c r="O17" i="3" s="1"/>
  <c r="H19" i="3"/>
  <c r="L19" i="3" s="1"/>
  <c r="O19" i="3" s="1"/>
  <c r="H18" i="3"/>
  <c r="L16" i="3"/>
  <c r="O16" i="3" s="1"/>
  <c r="I18" i="2"/>
  <c r="M17" i="2"/>
  <c r="H20" i="3" l="1"/>
  <c r="L18" i="3"/>
  <c r="O18" i="3" s="1"/>
  <c r="I19" i="2"/>
  <c r="M18" i="2"/>
  <c r="H21" i="3" l="1"/>
  <c r="H22" i="3" s="1"/>
  <c r="L20" i="3"/>
  <c r="O20" i="3" s="1"/>
  <c r="I20" i="2"/>
  <c r="M19" i="2"/>
  <c r="H23" i="3" l="1"/>
  <c r="L23" i="3" s="1"/>
  <c r="O23" i="3" s="1"/>
  <c r="L22" i="3"/>
  <c r="O22" i="3" s="1"/>
  <c r="L21" i="3"/>
  <c r="O21" i="3" s="1"/>
  <c r="I21" i="2"/>
  <c r="M20" i="2"/>
  <c r="H24" i="3" l="1"/>
  <c r="I22" i="2"/>
  <c r="M21" i="2"/>
  <c r="H25" i="3" l="1"/>
  <c r="H26" i="3" s="1"/>
  <c r="H27" i="3" s="1"/>
  <c r="L24" i="3"/>
  <c r="O24" i="3" s="1"/>
  <c r="I23" i="2"/>
  <c r="M22" i="2"/>
  <c r="L25" i="3" l="1"/>
  <c r="O25" i="3" s="1"/>
  <c r="I24" i="2"/>
  <c r="M24" i="2" s="1"/>
  <c r="M23" i="2"/>
  <c r="L26" i="3" l="1"/>
  <c r="O26" i="3" s="1"/>
  <c r="H28" i="3" l="1"/>
  <c r="L27" i="3"/>
  <c r="O27" i="3" s="1"/>
  <c r="H29" i="3" l="1"/>
  <c r="L28" i="3"/>
  <c r="O28" i="3" s="1"/>
  <c r="L29" i="3" l="1"/>
  <c r="O29" i="3" s="1"/>
  <c r="H30" i="3"/>
  <c r="L30" i="3" l="1"/>
  <c r="O30" i="3" s="1"/>
  <c r="H31" i="3"/>
  <c r="L31" i="3" l="1"/>
  <c r="O31" i="3" s="1"/>
  <c r="H32" i="3"/>
  <c r="L32" i="3" l="1"/>
  <c r="O32" i="3" s="1"/>
  <c r="H33" i="3"/>
  <c r="H34" i="3" l="1"/>
  <c r="L33" i="3"/>
  <c r="O33" i="3" s="1"/>
  <c r="L34" i="3" l="1"/>
  <c r="O34" i="3" s="1"/>
  <c r="H35" i="3"/>
  <c r="L35" i="3" l="1"/>
  <c r="O35" i="3" s="1"/>
  <c r="H36" i="3"/>
  <c r="L36" i="3" l="1"/>
  <c r="O36" i="3" s="1"/>
  <c r="H37" i="3"/>
  <c r="L37" i="3" l="1"/>
  <c r="O37" i="3" s="1"/>
  <c r="H38" i="3"/>
  <c r="L38" i="3" l="1"/>
  <c r="O38" i="3" s="1"/>
  <c r="H39" i="3"/>
  <c r="L39" i="3" l="1"/>
  <c r="O39" i="3" s="1"/>
  <c r="H40" i="3"/>
  <c r="L40" i="3" l="1"/>
  <c r="O40" i="3" s="1"/>
  <c r="H41" i="3"/>
  <c r="H42" i="3" l="1"/>
  <c r="L41" i="3"/>
  <c r="O41" i="3" s="1"/>
  <c r="H43" i="3" l="1"/>
  <c r="L42" i="3"/>
  <c r="O42" i="3" s="1"/>
  <c r="L43" i="3" l="1"/>
  <c r="O43" i="3" s="1"/>
  <c r="H44" i="3"/>
  <c r="H45" i="3" l="1"/>
  <c r="L44" i="3"/>
  <c r="O44" i="3" s="1"/>
  <c r="H46" i="3" l="1"/>
  <c r="L45" i="3"/>
  <c r="O45" i="3" s="1"/>
  <c r="H47" i="3" l="1"/>
  <c r="H6" i="7" s="1"/>
  <c r="L46" i="3"/>
  <c r="O46" i="3" s="1"/>
  <c r="H7" i="7" l="1"/>
  <c r="L6" i="7"/>
  <c r="H48" i="3"/>
  <c r="L47" i="3"/>
  <c r="O47" i="3" s="1"/>
  <c r="L7" i="7" l="1"/>
  <c r="O7" i="7" s="1"/>
  <c r="H8" i="7"/>
  <c r="H49" i="3"/>
  <c r="L48" i="3"/>
  <c r="O48" i="3" s="1"/>
  <c r="H9" i="7" l="1"/>
  <c r="L8" i="7"/>
  <c r="O8" i="7" s="1"/>
  <c r="H50" i="3"/>
  <c r="L49" i="3"/>
  <c r="O49" i="3" s="1"/>
  <c r="L9" i="7" l="1"/>
  <c r="O9" i="7" s="1"/>
  <c r="H10" i="7"/>
  <c r="H51" i="3"/>
  <c r="L50" i="3"/>
  <c r="O50" i="3" s="1"/>
  <c r="H11" i="7" l="1"/>
  <c r="L10" i="7"/>
  <c r="H52" i="3"/>
  <c r="L51" i="3"/>
  <c r="O51" i="3" s="1"/>
  <c r="H12" i="7" l="1"/>
  <c r="L11" i="7"/>
  <c r="O11" i="7" s="1"/>
  <c r="H53" i="3"/>
  <c r="L52" i="3"/>
  <c r="O52" i="3" s="1"/>
  <c r="H13" i="7" l="1"/>
  <c r="L12" i="7"/>
  <c r="O12" i="7" s="1"/>
  <c r="H54" i="3"/>
  <c r="L53" i="3"/>
  <c r="O53" i="3" s="1"/>
  <c r="H14" i="7" l="1"/>
  <c r="L13" i="7"/>
  <c r="O13" i="7" s="1"/>
  <c r="H55" i="3"/>
  <c r="L54" i="3"/>
  <c r="O54" i="3" s="1"/>
  <c r="H15" i="7" l="1"/>
  <c r="L14" i="7"/>
  <c r="O14" i="7" s="1"/>
  <c r="H56" i="3"/>
  <c r="L55" i="3"/>
  <c r="O55" i="3" s="1"/>
  <c r="H16" i="7" l="1"/>
  <c r="L15" i="7"/>
  <c r="O15" i="7" s="1"/>
  <c r="H57" i="3"/>
  <c r="H58" i="3" s="1"/>
  <c r="L56" i="3"/>
  <c r="O56" i="3" s="1"/>
  <c r="H17" i="7" l="1"/>
  <c r="L16" i="7"/>
  <c r="O16" i="7" s="1"/>
  <c r="H59" i="3"/>
  <c r="L58" i="3"/>
  <c r="O58" i="3" s="1"/>
  <c r="L57" i="3"/>
  <c r="O57" i="3" s="1"/>
  <c r="L17" i="7" l="1"/>
  <c r="O17" i="7" s="1"/>
  <c r="H18" i="7"/>
  <c r="H60" i="3"/>
  <c r="L59" i="3"/>
  <c r="O59" i="3" s="1"/>
  <c r="H19" i="7" l="1"/>
  <c r="L18" i="7"/>
  <c r="O18" i="7" s="1"/>
  <c r="H61" i="3"/>
  <c r="L61" i="3" s="1"/>
  <c r="L60" i="3"/>
  <c r="O60" i="3" s="1"/>
  <c r="H20" i="7" l="1"/>
  <c r="L19" i="7"/>
  <c r="O19" i="7" s="1"/>
  <c r="H62" i="3"/>
  <c r="O61" i="3"/>
  <c r="H21" i="7" l="1"/>
  <c r="L20" i="7"/>
  <c r="O20" i="7" s="1"/>
  <c r="H63" i="3"/>
  <c r="L62" i="3"/>
  <c r="O62" i="3" s="1"/>
  <c r="L21" i="7" l="1"/>
  <c r="O21" i="7" s="1"/>
  <c r="H22" i="7"/>
  <c r="H64" i="3"/>
  <c r="L63" i="3"/>
  <c r="O63" i="3" s="1"/>
  <c r="L22" i="7" l="1"/>
  <c r="O22" i="7" s="1"/>
  <c r="H23" i="7"/>
  <c r="H65" i="3"/>
  <c r="L64" i="3"/>
  <c r="O64" i="3" s="1"/>
  <c r="H24" i="7" l="1"/>
  <c r="L23" i="7"/>
  <c r="O23" i="7" s="1"/>
  <c r="H66" i="3"/>
  <c r="L65" i="3"/>
  <c r="O65" i="3" s="1"/>
  <c r="H25" i="7" l="1"/>
  <c r="L24" i="7"/>
  <c r="O24" i="7" s="1"/>
  <c r="H67" i="3"/>
  <c r="L66" i="3"/>
  <c r="O66" i="3" s="1"/>
  <c r="L25" i="7" l="1"/>
  <c r="O25" i="7" s="1"/>
  <c r="H26" i="7"/>
  <c r="H68" i="3"/>
  <c r="L67" i="3"/>
  <c r="O67" i="3" s="1"/>
  <c r="L26" i="7" l="1"/>
  <c r="O26" i="7" s="1"/>
  <c r="H27" i="7"/>
  <c r="H69" i="3"/>
  <c r="L68" i="3"/>
  <c r="O68" i="3" s="1"/>
  <c r="L27" i="7" l="1"/>
  <c r="O27" i="7" s="1"/>
  <c r="H28" i="7"/>
  <c r="H70" i="3"/>
  <c r="H71" i="3" s="1"/>
  <c r="H72" i="3" s="1"/>
  <c r="H73" i="3" s="1"/>
  <c r="L69" i="3"/>
  <c r="O69" i="3" s="1"/>
  <c r="H29" i="7" l="1"/>
  <c r="L28" i="7"/>
  <c r="O28" i="7" s="1"/>
  <c r="L73" i="3"/>
  <c r="H74" i="3"/>
  <c r="L70" i="3"/>
  <c r="O70" i="3" s="1"/>
  <c r="H30" i="7" l="1"/>
  <c r="L29" i="7"/>
  <c r="O29" i="7" s="1"/>
  <c r="L74" i="3"/>
  <c r="O74" i="3" s="1"/>
  <c r="H75" i="3"/>
  <c r="H76" i="3" s="1"/>
  <c r="H77" i="3" s="1"/>
  <c r="L71" i="3"/>
  <c r="O71" i="3" s="1"/>
  <c r="L30" i="7" l="1"/>
  <c r="O30" i="7" s="1"/>
  <c r="H31" i="7"/>
  <c r="L77" i="3"/>
  <c r="O77" i="3" s="1"/>
  <c r="H79" i="3"/>
  <c r="L75" i="3"/>
  <c r="O75" i="3" s="1"/>
  <c r="L72" i="3"/>
  <c r="O72" i="3" s="1"/>
  <c r="L31" i="7" l="1"/>
  <c r="O31" i="7" s="1"/>
  <c r="H32" i="7"/>
  <c r="O73" i="3"/>
  <c r="L76" i="3"/>
  <c r="O76" i="3" s="1"/>
  <c r="H33" i="7" l="1"/>
  <c r="L32" i="7"/>
  <c r="O32" i="7" s="1"/>
  <c r="L79" i="3"/>
  <c r="O79" i="3" s="1"/>
  <c r="H34" i="7" l="1"/>
  <c r="L33" i="7"/>
  <c r="O33" i="7" s="1"/>
  <c r="L34" i="7" l="1"/>
  <c r="O34" i="7" s="1"/>
  <c r="H35" i="7"/>
  <c r="L35" i="7" l="1"/>
  <c r="O35" i="7" s="1"/>
  <c r="H36" i="7"/>
  <c r="H38" i="7" l="1"/>
  <c r="L36" i="7"/>
  <c r="O36" i="7" s="1"/>
  <c r="H6" i="8" l="1"/>
  <c r="L38" i="7"/>
  <c r="O38" i="7" s="1"/>
  <c r="O42" i="7" s="1"/>
  <c r="L6" i="8" l="1"/>
  <c r="O6" i="8" s="1"/>
  <c r="H7" i="8"/>
  <c r="H8" i="8" l="1"/>
  <c r="L7" i="8"/>
  <c r="O7" i="8" s="1"/>
  <c r="H10" i="8" l="1"/>
  <c r="L8" i="8"/>
  <c r="O8" i="8" s="1"/>
  <c r="H11" i="8" l="1"/>
  <c r="L10" i="8"/>
  <c r="O10" i="8" s="1"/>
  <c r="H12" i="8" l="1"/>
  <c r="L11" i="8"/>
  <c r="O11" i="8" s="1"/>
  <c r="H13" i="8" l="1"/>
  <c r="L12" i="8"/>
  <c r="O12" i="8" s="1"/>
  <c r="H14" i="8" l="1"/>
  <c r="L13" i="8"/>
  <c r="O13" i="8" s="1"/>
  <c r="H15" i="8" l="1"/>
  <c r="L14" i="8"/>
  <c r="O14" i="8" s="1"/>
  <c r="H16" i="8" l="1"/>
  <c r="L15" i="8"/>
  <c r="O15" i="8" s="1"/>
  <c r="H17" i="8" l="1"/>
  <c r="L16" i="8"/>
  <c r="O16" i="8" s="1"/>
  <c r="H18" i="8" l="1"/>
  <c r="L17" i="8"/>
  <c r="O17" i="8" s="1"/>
  <c r="L20" i="8" l="1"/>
  <c r="O20" i="8" s="1"/>
  <c r="L18" i="8"/>
  <c r="O18" i="8" s="1"/>
  <c r="H21" i="8" l="1"/>
  <c r="L21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F3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Cheque clearance in Oct</t>
        </r>
      </text>
    </comment>
    <comment ref="I3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Cheque clearance in Oct</t>
        </r>
      </text>
    </comment>
    <comment ref="J4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Return of 300k to PGT JIIP Fund
</t>
        </r>
      </text>
    </comment>
  </commentList>
</comments>
</file>

<file path=xl/sharedStrings.xml><?xml version="1.0" encoding="utf-8"?>
<sst xmlns="http://schemas.openxmlformats.org/spreadsheetml/2006/main" count="566" uniqueCount="183">
  <si>
    <t xml:space="preserve">SHORT-TERM INVESTMENT                   </t>
  </si>
  <si>
    <t>Date : 30/07/2017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</si>
  <si>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</si>
  <si>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</si>
  <si>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</si>
  <si>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</si>
  <si>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</si>
  <si>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</si>
  <si>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</si>
  <si>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</si>
  <si>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</si>
  <si>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</si>
  <si>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</si>
  <si>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JV15/02/02</t>
  </si>
  <si>
    <t/>
  </si>
  <si>
    <t>BEING PLACEMENT OF STMMD IN CIMB</t>
  </si>
  <si>
    <t>ON 6/2-16/2</t>
  </si>
  <si>
    <t>JV15/02/04</t>
  </si>
  <si>
    <t>BEING WITHDRAW OF STMMD PLACEMENT</t>
  </si>
  <si>
    <t>JV15/03/03</t>
  </si>
  <si>
    <t>ON 21/3/15</t>
  </si>
  <si>
    <t>JV15/04/03</t>
  </si>
  <si>
    <t>WITHDRAW OF STMMD ON 7/4/15</t>
  </si>
  <si>
    <t>JV15/04/06</t>
  </si>
  <si>
    <t>WTIHDRAW OF STMMD ON 28/4/15</t>
  </si>
  <si>
    <t>JV15/04/10</t>
  </si>
  <si>
    <t>BEING WITHDRAW OF STMMD ON 30/4/15</t>
  </si>
  <si>
    <t>JV15/06/03</t>
  </si>
  <si>
    <t>BEING PLACEMENT OF STMMD IN CIMB BANK</t>
  </si>
  <si>
    <t>ON 5/6/2015</t>
  </si>
  <si>
    <t>JV15/06/06</t>
  </si>
  <si>
    <t>BEING WITHDRAW OF STMMD ON 23/6/15</t>
  </si>
  <si>
    <t>JV15/06/11</t>
  </si>
  <si>
    <t>BEING WITHDRAW OF STMMD ON 30/6/15</t>
  </si>
  <si>
    <t>JV15/07/03</t>
  </si>
  <si>
    <t>JV15/08/03</t>
  </si>
  <si>
    <t>JV15/08/05</t>
  </si>
  <si>
    <t>BEING WITHDRAW OF STMMD</t>
  </si>
  <si>
    <t>JV15/09/08</t>
  </si>
  <si>
    <t>BEING STMMD WITHDRAWAL ON 14/9/2015</t>
  </si>
  <si>
    <t>JV15/10/07</t>
  </si>
  <si>
    <t>BEING WITHDRAW OF STMMD ON 16/10/15</t>
  </si>
  <si>
    <t>JV15/12/06</t>
  </si>
  <si>
    <t>PLACEMENT OF STMMD ON 30/12/15</t>
  </si>
  <si>
    <t>JV16/01/07</t>
  </si>
  <si>
    <t>BEING WITHRDRAW OF STMMD ON 22/1/16</t>
  </si>
  <si>
    <t>JV16/05/06</t>
  </si>
  <si>
    <t>ON 3/5/16</t>
  </si>
  <si>
    <t>JV16/05/07</t>
  </si>
  <si>
    <t>ON 13/5/16</t>
  </si>
  <si>
    <t>JV16/05/08</t>
  </si>
  <si>
    <t>BEING PLACEMENT OF STMMD</t>
  </si>
  <si>
    <t>ON 27/5/16</t>
  </si>
  <si>
    <t>JV16/06/02</t>
  </si>
  <si>
    <t>BEING WITHDRAW OF STMMD ON 1/6/16</t>
  </si>
  <si>
    <t>JV16/06/04</t>
  </si>
  <si>
    <t>ON 27/6/16</t>
  </si>
  <si>
    <t>JV16/06/07</t>
  </si>
  <si>
    <t>BEING WITHDRAWL OF STMMD ON 29/6/16</t>
  </si>
  <si>
    <t>JV16/07/02</t>
  </si>
  <si>
    <t>JV16/07/03</t>
  </si>
  <si>
    <t>JV16/08/02</t>
  </si>
  <si>
    <t>BEING WITHDRAW OF STMMD ON 1/8/16</t>
  </si>
  <si>
    <t>JV16/08/04</t>
  </si>
  <si>
    <t>BEING WITHDRAW OF STMMD ON 17/8/16</t>
  </si>
  <si>
    <t>JV16/10/02</t>
  </si>
  <si>
    <t>BEING PLACEMENT OF STMMD ON 12/10/16</t>
  </si>
  <si>
    <t>JV16/10/03</t>
  </si>
  <si>
    <t>WITHDRAWAL OF STMMD ON 21/10/16</t>
  </si>
  <si>
    <t>JV16/10/09</t>
  </si>
  <si>
    <t>WITHDRAWAL OF STMMD ON 31/10/16</t>
  </si>
  <si>
    <t>JV16/12/02</t>
  </si>
  <si>
    <t>BEING PLACEMENT OF STMMD ON 5/12/16</t>
  </si>
  <si>
    <t>JV16/12/03</t>
  </si>
  <si>
    <t>BEING WITHDRAWAL OF STMMD ON 8/12/16</t>
  </si>
  <si>
    <t>Levy</t>
  </si>
  <si>
    <t>PGT Grant</t>
  </si>
  <si>
    <t>Dr</t>
  </si>
  <si>
    <t>Cr</t>
  </si>
  <si>
    <t>TOTAL</t>
  </si>
  <si>
    <t>BEING WITHDRAW OF STMMD ON 27/7/16</t>
  </si>
  <si>
    <t>V2017/106</t>
  </si>
  <si>
    <t>687877</t>
  </si>
  <si>
    <t>PLACEMENT OF STMMD IN RHB CASH MGNT FUND</t>
  </si>
  <si>
    <t>JV17/02/10</t>
  </si>
  <si>
    <t>ON 20/2/2017</t>
  </si>
  <si>
    <t>JV17/02/11</t>
  </si>
  <si>
    <t>V2017/199</t>
  </si>
  <si>
    <t>687896</t>
  </si>
  <si>
    <t>PLACEMENT OF STMMD IN RHB CASH MANAGEMNT</t>
  </si>
  <si>
    <t>V2017/290</t>
  </si>
  <si>
    <t>687922</t>
  </si>
  <si>
    <t>PLACEMENT STMMD IN RHB CASH-MGMT FUND 1</t>
  </si>
  <si>
    <t>V2017/328</t>
  </si>
  <si>
    <t>687930</t>
  </si>
  <si>
    <t>PLACEMENT STMMD IN RHB CASH MGNT FUND 1</t>
  </si>
  <si>
    <t>JV17/04/06</t>
  </si>
  <si>
    <t>ON 17/4/17</t>
  </si>
  <si>
    <t>JV17/04/07</t>
  </si>
  <si>
    <t>ON 28/4/17</t>
  </si>
  <si>
    <t>JV17/05/02</t>
  </si>
  <si>
    <t>JV17/06/05</t>
  </si>
  <si>
    <t>JV17/06/06</t>
  </si>
  <si>
    <t>Interest for Feb</t>
  </si>
  <si>
    <t>Interest for March</t>
  </si>
  <si>
    <t>TOTAL 
(Principal)</t>
  </si>
  <si>
    <t>TOTAL
(Princal + Interest)</t>
  </si>
  <si>
    <t>Interest for April</t>
  </si>
  <si>
    <t>Interest for May</t>
  </si>
  <si>
    <t>Interest for June</t>
  </si>
  <si>
    <t>Interest for July</t>
  </si>
  <si>
    <t>Interest</t>
  </si>
  <si>
    <t>Rebate
(Taxable)</t>
  </si>
  <si>
    <t>Placement of STMMD</t>
  </si>
  <si>
    <t>V2017/726</t>
  </si>
  <si>
    <t>V2017/695</t>
  </si>
  <si>
    <t>Withdrawal of STMMD</t>
  </si>
  <si>
    <t>V2017/616</t>
  </si>
  <si>
    <t xml:space="preserve">Interest </t>
  </si>
  <si>
    <t>Description</t>
  </si>
  <si>
    <t>Ref. No</t>
  </si>
  <si>
    <t>RHB Investment (Short Term Money Market)</t>
  </si>
  <si>
    <t>Penang Global Tourism Sdn Bhd</t>
  </si>
  <si>
    <t>Interest for Aug</t>
  </si>
  <si>
    <t>JV17/09/03</t>
  </si>
  <si>
    <t>JV17/09/04</t>
  </si>
  <si>
    <t>V2017/829</t>
  </si>
  <si>
    <t>Interest for Sept</t>
  </si>
  <si>
    <t>Placement o STMMD</t>
  </si>
  <si>
    <t>JV17/10/02</t>
  </si>
  <si>
    <t>JV17/10/07</t>
  </si>
  <si>
    <t>JV17/10/08</t>
  </si>
  <si>
    <t>JV17/10/09</t>
  </si>
  <si>
    <t>V2017/077</t>
  </si>
  <si>
    <t>Placement of STMMD (MBB)</t>
  </si>
  <si>
    <t>JV</t>
  </si>
  <si>
    <t>Interest for Nov</t>
  </si>
  <si>
    <t>Interest for Dec</t>
  </si>
  <si>
    <t>Interest for Jan</t>
  </si>
  <si>
    <t>Interest for Mar</t>
  </si>
  <si>
    <t>Interest for Apr</t>
  </si>
  <si>
    <t>JV18/01/06</t>
  </si>
  <si>
    <t>JV18/01/08</t>
  </si>
  <si>
    <t>V2018/087</t>
  </si>
  <si>
    <t>JV18/01/11</t>
  </si>
  <si>
    <t>JV18/02/09</t>
  </si>
  <si>
    <t>JV18/02/10</t>
  </si>
  <si>
    <t>V2018/119</t>
  </si>
  <si>
    <t>V2018/158</t>
  </si>
  <si>
    <t>JV18/02/11</t>
  </si>
  <si>
    <t>JV18/02/12</t>
  </si>
  <si>
    <t>JV18/02/16</t>
  </si>
  <si>
    <t>JV18/03/02</t>
  </si>
  <si>
    <t>JV18/03/03</t>
  </si>
  <si>
    <t>JV18/03/04</t>
  </si>
  <si>
    <t>JV18/03/10</t>
  </si>
  <si>
    <t>V2018/414</t>
  </si>
  <si>
    <t>JV18/04/05</t>
  </si>
  <si>
    <t>JV18/05/07</t>
  </si>
  <si>
    <t>JV18/05/11</t>
  </si>
  <si>
    <t>JV18/06/03</t>
  </si>
  <si>
    <t>JV18/07/07</t>
  </si>
  <si>
    <t>JV18/08/04</t>
  </si>
  <si>
    <t>JV18/06/06</t>
  </si>
  <si>
    <t>Interest for Oct</t>
  </si>
  <si>
    <t xml:space="preserve"> - China Campaign</t>
  </si>
  <si>
    <t xml:space="preserve"> - Penang International Food Festival (PIFF)</t>
  </si>
  <si>
    <t xml:space="preserve"> - Penang Street Food Festival</t>
  </si>
  <si>
    <t xml:space="preserve"> - Penang Hot Air Balloon Fiesta</t>
  </si>
  <si>
    <t xml:space="preserve"> - Penang International Wedding Expo</t>
  </si>
  <si>
    <t xml:space="preserve"> - Penang Fair @ HCM</t>
  </si>
  <si>
    <t xml:space="preserve"> - ITB Asia Singapore</t>
  </si>
  <si>
    <t xml:space="preserve"> - China Southern Airlines Marketing Campaign</t>
  </si>
  <si>
    <t xml:space="preserve"> - Pg Centre of Education Tourism</t>
  </si>
  <si>
    <t xml:space="preserve"> - Pg Centre of Medical Tourism </t>
  </si>
  <si>
    <t xml:space="preserve"> - Qatar Airways </t>
  </si>
  <si>
    <t xml:space="preserve"> - Pg Street Food Festival 2019</t>
  </si>
  <si>
    <t xml:space="preserve"> - Pg Esports Festival 2019</t>
  </si>
  <si>
    <t xml:space="preserve"> - Pg Hot Air Balloon 2019</t>
  </si>
  <si>
    <t xml:space="preserve"> - PGT Grant</t>
  </si>
  <si>
    <t>Interest as at 30.11.2018</t>
  </si>
  <si>
    <t>Breakdown :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</si>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</sst>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_(* #,##0_);_(* \(#,##0\);_(* &quot;-&quot;??_);_(@_)"/>
  </numFmts>
  <fonts count="16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auto="1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4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5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/>
    <xf numFmtId="43" fontId="3" fillId="0" borderId="0" xfId="1" applyFont="1" applyAlignment="1">
      <alignment vertical="center"/>
    </xf>
    <xf numFmtId="0" fontId="0" fillId="0" borderId="0" xfId="0"/>
    <xf numFmtId="43" fontId="0" fillId="0" borderId="0" xfId="1" applyFont="1"/>
    <xf numFmtId="43" fontId="4" fillId="0" borderId="0" xfId="1" applyFont="1" applyAlignment="1">
      <alignment vertical="center"/>
    </xf>
    <xf numFmtId="164" fontId="0" fillId="0" borderId="6" xfId="0" applyNumberFormat="1" applyBorder="1" applyAlignment="1">
      <alignment vertical="center"/>
    </xf>
    <xf numFmtId="49" fontId="0" fillId="0" borderId="6" xfId="0" applyNumberFormat="1" applyBorder="1" applyAlignment="1">
      <alignment vertical="center"/>
    </xf>
    <xf numFmtId="43" fontId="0" fillId="0" borderId="11" xfId="1" applyFont="1" applyBorder="1" applyAlignment="1">
      <alignment vertical="center"/>
    </xf>
    <xf numFmtId="43" fontId="0" fillId="0" borderId="6" xfId="1" applyFont="1" applyBorder="1" applyAlignment="1">
      <alignment vertical="center"/>
    </xf>
    <xf numFmtId="43" fontId="0" fillId="0" borderId="17" xfId="1" applyFont="1" applyBorder="1" applyAlignment="1">
      <alignment vertical="center"/>
    </xf>
    <xf numFmtId="43" fontId="0" fillId="0" borderId="13" xfId="1" applyFont="1" applyBorder="1" applyAlignment="1">
      <alignment vertical="center"/>
    </xf>
    <xf numFmtId="43" fontId="0" fillId="0" borderId="14" xfId="1" applyFont="1" applyBorder="1" applyAlignment="1">
      <alignment vertical="center"/>
    </xf>
    <xf numFmtId="0" fontId="7" fillId="0" borderId="0" xfId="0" applyFont="1" applyAlignment="1">
      <alignment vertical="center"/>
    </xf>
    <xf numFmtId="43" fontId="7" fillId="0" borderId="0" xfId="1" applyFont="1" applyAlignment="1">
      <alignment vertical="center"/>
    </xf>
    <xf numFmtId="43" fontId="8" fillId="0" borderId="0" xfId="1" applyFont="1"/>
    <xf numFmtId="0" fontId="8" fillId="0" borderId="0" xfId="0" applyFont="1"/>
    <xf numFmtId="0" fontId="9" fillId="0" borderId="0" xfId="0" applyFont="1" applyAlignment="1">
      <alignment vertical="center"/>
    </xf>
    <xf numFmtId="43" fontId="9" fillId="0" borderId="0" xfId="1" applyFont="1" applyAlignment="1">
      <alignment vertical="center"/>
    </xf>
    <xf numFmtId="43" fontId="10" fillId="0" borderId="13" xfId="1" applyFont="1" applyBorder="1" applyAlignment="1">
      <alignment horizontal="center" vertical="center"/>
    </xf>
    <xf numFmtId="43" fontId="10" fillId="0" borderId="14" xfId="1" applyFont="1" applyBorder="1" applyAlignment="1">
      <alignment horizontal="center" vertical="center"/>
    </xf>
    <xf numFmtId="43" fontId="10" fillId="0" borderId="15" xfId="1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Fill="1" applyBorder="1" applyAlignment="1">
      <alignment horizontal="center" vertical="center"/>
    </xf>
    <xf numFmtId="164" fontId="8" fillId="0" borderId="19" xfId="0" applyNumberFormat="1" applyFont="1" applyBorder="1" applyAlignment="1">
      <alignment vertical="center"/>
    </xf>
    <xf numFmtId="165" fontId="8" fillId="0" borderId="19" xfId="0" applyNumberFormat="1" applyFont="1" applyBorder="1" applyAlignment="1">
      <alignment vertical="center"/>
    </xf>
    <xf numFmtId="49" fontId="8" fillId="0" borderId="19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3" fontId="8" fillId="0" borderId="21" xfId="1" applyFont="1" applyBorder="1" applyAlignment="1">
      <alignment vertical="center"/>
    </xf>
    <xf numFmtId="43" fontId="8" fillId="0" borderId="19" xfId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64" fontId="8" fillId="0" borderId="6" xfId="0" applyNumberFormat="1" applyFont="1" applyBorder="1" applyAlignment="1">
      <alignment vertical="center"/>
    </xf>
    <xf numFmtId="165" fontId="8" fillId="0" borderId="6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vertical="center"/>
    </xf>
    <xf numFmtId="49" fontId="8" fillId="0" borderId="8" xfId="0" applyNumberFormat="1" applyFont="1" applyBorder="1" applyAlignment="1">
      <alignment vertical="center"/>
    </xf>
    <xf numFmtId="43" fontId="8" fillId="0" borderId="11" xfId="1" applyFont="1" applyBorder="1" applyAlignment="1">
      <alignment vertical="center"/>
    </xf>
    <xf numFmtId="43" fontId="8" fillId="0" borderId="6" xfId="1" applyFont="1" applyBorder="1" applyAlignment="1">
      <alignment vertical="center"/>
    </xf>
    <xf numFmtId="43" fontId="8" fillId="0" borderId="13" xfId="1" applyFont="1" applyBorder="1" applyAlignment="1">
      <alignment vertical="center"/>
    </xf>
    <xf numFmtId="43" fontId="8" fillId="0" borderId="14" xfId="1" applyFont="1" applyBorder="1" applyAlignment="1">
      <alignment vertical="center"/>
    </xf>
    <xf numFmtId="0" fontId="10" fillId="0" borderId="0" xfId="0" applyFont="1"/>
    <xf numFmtId="43" fontId="8" fillId="0" borderId="0" xfId="1" applyFont="1" applyBorder="1"/>
    <xf numFmtId="43" fontId="10" fillId="0" borderId="22" xfId="1" applyFont="1" applyBorder="1" applyAlignment="1">
      <alignment vertical="center"/>
    </xf>
    <xf numFmtId="43" fontId="10" fillId="0" borderId="12" xfId="1" applyFont="1" applyBorder="1" applyAlignment="1">
      <alignment vertical="center"/>
    </xf>
    <xf numFmtId="43" fontId="10" fillId="0" borderId="15" xfId="1" applyFont="1" applyBorder="1" applyAlignment="1">
      <alignment vertical="center"/>
    </xf>
    <xf numFmtId="43" fontId="10" fillId="0" borderId="23" xfId="1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3" fontId="10" fillId="0" borderId="18" xfId="1" applyFont="1" applyBorder="1" applyAlignment="1">
      <alignment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3" fontId="5" fillId="0" borderId="4" xfId="1" applyFont="1" applyBorder="1" applyAlignment="1">
      <alignment horizontal="center" vertical="center"/>
    </xf>
    <xf numFmtId="164" fontId="0" fillId="0" borderId="5" xfId="0" applyNumberFormat="1" applyBorder="1" applyAlignment="1">
      <alignment vertical="center"/>
    </xf>
    <xf numFmtId="49" fontId="0" fillId="0" borderId="5" xfId="0" applyNumberFormat="1" applyBorder="1" applyAlignment="1">
      <alignment vertical="center"/>
    </xf>
    <xf numFmtId="43" fontId="0" fillId="0" borderId="5" xfId="1" applyFont="1" applyBorder="1" applyAlignment="1">
      <alignment vertical="center"/>
    </xf>
    <xf numFmtId="164" fontId="0" fillId="0" borderId="14" xfId="0" applyNumberFormat="1" applyBorder="1" applyAlignment="1">
      <alignment vertical="center"/>
    </xf>
    <xf numFmtId="49" fontId="0" fillId="0" borderId="14" xfId="0" applyNumberFormat="1" applyBorder="1" applyAlignment="1">
      <alignment vertical="center"/>
    </xf>
    <xf numFmtId="43" fontId="0" fillId="0" borderId="16" xfId="1" applyFont="1" applyBorder="1" applyAlignment="1">
      <alignment vertical="center"/>
    </xf>
    <xf numFmtId="43" fontId="0" fillId="0" borderId="9" xfId="1" applyFont="1" applyBorder="1" applyAlignment="1">
      <alignment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3" fontId="0" fillId="0" borderId="25" xfId="1" applyFont="1" applyBorder="1" applyAlignment="1">
      <alignment vertical="center"/>
    </xf>
    <xf numFmtId="43" fontId="0" fillId="0" borderId="26" xfId="1" applyFont="1" applyBorder="1" applyAlignment="1">
      <alignment vertical="center"/>
    </xf>
    <xf numFmtId="43" fontId="0" fillId="0" borderId="29" xfId="1" applyFont="1" applyBorder="1" applyAlignment="1">
      <alignment vertical="center"/>
    </xf>
    <xf numFmtId="0" fontId="1" fillId="0" borderId="0" xfId="2"/>
    <xf numFmtId="43" fontId="0" fillId="0" borderId="0" xfId="3" applyFont="1"/>
    <xf numFmtId="0" fontId="1" fillId="0" borderId="15" xfId="2" applyBorder="1"/>
    <xf numFmtId="43" fontId="0" fillId="0" borderId="14" xfId="3" applyFont="1" applyBorder="1"/>
    <xf numFmtId="0" fontId="1" fillId="0" borderId="14" xfId="2" applyBorder="1"/>
    <xf numFmtId="0" fontId="1" fillId="0" borderId="13" xfId="2" applyBorder="1"/>
    <xf numFmtId="0" fontId="1" fillId="0" borderId="30" xfId="2" applyBorder="1"/>
    <xf numFmtId="43" fontId="0" fillId="0" borderId="31" xfId="3" applyFont="1" applyBorder="1"/>
    <xf numFmtId="0" fontId="1" fillId="0" borderId="31" xfId="2" applyBorder="1"/>
    <xf numFmtId="14" fontId="1" fillId="0" borderId="32" xfId="2" applyNumberFormat="1" applyBorder="1" applyAlignment="1">
      <alignment horizontal="center"/>
    </xf>
    <xf numFmtId="43" fontId="0" fillId="0" borderId="6" xfId="3" applyFont="1" applyBorder="1"/>
    <xf numFmtId="0" fontId="1" fillId="0" borderId="31" xfId="2" applyBorder="1" applyAlignment="1">
      <alignment horizontal="center"/>
    </xf>
    <xf numFmtId="14" fontId="1" fillId="0" borderId="11" xfId="2" applyNumberFormat="1" applyBorder="1" applyAlignment="1">
      <alignment horizontal="center"/>
    </xf>
    <xf numFmtId="0" fontId="1" fillId="0" borderId="12" xfId="2" applyBorder="1"/>
    <xf numFmtId="0" fontId="1" fillId="0" borderId="6" xfId="2" applyBorder="1"/>
    <xf numFmtId="0" fontId="1" fillId="0" borderId="6" xfId="2" applyBorder="1" applyAlignment="1">
      <alignment horizontal="center"/>
    </xf>
    <xf numFmtId="14" fontId="1" fillId="0" borderId="6" xfId="2" applyNumberFormat="1" applyBorder="1" applyAlignment="1">
      <alignment horizontal="center"/>
    </xf>
    <xf numFmtId="0" fontId="1" fillId="0" borderId="10" xfId="2" applyBorder="1"/>
    <xf numFmtId="43" fontId="0" fillId="0" borderId="5" xfId="3" applyFont="1" applyBorder="1"/>
    <xf numFmtId="0" fontId="1" fillId="0" borderId="5" xfId="2" applyBorder="1"/>
    <xf numFmtId="14" fontId="1" fillId="0" borderId="5" xfId="2" applyNumberFormat="1" applyBorder="1" applyAlignment="1">
      <alignment horizontal="center"/>
    </xf>
    <xf numFmtId="14" fontId="1" fillId="0" borderId="9" xfId="2" applyNumberFormat="1" applyBorder="1" applyAlignment="1">
      <alignment horizontal="center"/>
    </xf>
    <xf numFmtId="0" fontId="12" fillId="0" borderId="0" xfId="2" applyFont="1"/>
    <xf numFmtId="0" fontId="12" fillId="0" borderId="0" xfId="2" applyFont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43" fontId="5" fillId="0" borderId="34" xfId="1" applyFont="1" applyBorder="1" applyAlignment="1">
      <alignment horizontal="center" vertical="center"/>
    </xf>
    <xf numFmtId="43" fontId="0" fillId="0" borderId="7" xfId="1" applyFont="1" applyBorder="1" applyAlignment="1">
      <alignment vertical="center"/>
    </xf>
    <xf numFmtId="43" fontId="0" fillId="0" borderId="8" xfId="1" applyFont="1" applyBorder="1" applyAlignment="1">
      <alignment vertical="center"/>
    </xf>
    <xf numFmtId="43" fontId="5" fillId="0" borderId="33" xfId="1" applyFont="1" applyBorder="1" applyAlignment="1">
      <alignment horizontal="center" vertical="center"/>
    </xf>
    <xf numFmtId="43" fontId="0" fillId="0" borderId="35" xfId="1" applyFont="1" applyBorder="1" applyAlignment="1">
      <alignment vertical="center"/>
    </xf>
    <xf numFmtId="43" fontId="0" fillId="0" borderId="36" xfId="1" applyFont="1" applyBorder="1" applyAlignment="1">
      <alignment vertical="center"/>
    </xf>
    <xf numFmtId="43" fontId="0" fillId="0" borderId="37" xfId="1" applyFont="1" applyBorder="1" applyAlignment="1">
      <alignment vertical="center"/>
    </xf>
    <xf numFmtId="43" fontId="0" fillId="0" borderId="0" xfId="0" applyNumberFormat="1" applyAlignment="1">
      <alignment vertical="center"/>
    </xf>
    <xf numFmtId="167" fontId="0" fillId="0" borderId="0" xfId="1" applyNumberFormat="1" applyFont="1"/>
    <xf numFmtId="167" fontId="5" fillId="0" borderId="4" xfId="1" applyNumberFormat="1" applyFont="1" applyBorder="1" applyAlignment="1">
      <alignment horizontal="center" vertical="center"/>
    </xf>
    <xf numFmtId="167" fontId="0" fillId="0" borderId="5" xfId="1" applyNumberFormat="1" applyFont="1" applyBorder="1" applyAlignment="1">
      <alignment vertical="center"/>
    </xf>
    <xf numFmtId="167" fontId="0" fillId="0" borderId="6" xfId="1" applyNumberFormat="1" applyFont="1" applyBorder="1" applyAlignment="1">
      <alignment vertical="center"/>
    </xf>
    <xf numFmtId="167" fontId="0" fillId="0" borderId="14" xfId="1" applyNumberFormat="1" applyFon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49" fontId="0" fillId="0" borderId="31" xfId="0" applyNumberFormat="1" applyBorder="1" applyAlignment="1">
      <alignment vertical="center"/>
    </xf>
    <xf numFmtId="49" fontId="0" fillId="0" borderId="31" xfId="0" applyNumberFormat="1" applyBorder="1" applyAlignment="1">
      <alignment horizontal="center" vertical="center"/>
    </xf>
    <xf numFmtId="43" fontId="0" fillId="0" borderId="32" xfId="1" applyFont="1" applyBorder="1" applyAlignment="1">
      <alignment vertical="center"/>
    </xf>
    <xf numFmtId="43" fontId="0" fillId="0" borderId="31" xfId="1" applyFont="1" applyBorder="1" applyAlignment="1">
      <alignment vertical="center"/>
    </xf>
    <xf numFmtId="43" fontId="0" fillId="0" borderId="38" xfId="1" applyFont="1" applyBorder="1" applyAlignment="1">
      <alignment vertical="center"/>
    </xf>
    <xf numFmtId="167" fontId="0" fillId="0" borderId="31" xfId="1" applyNumberFormat="1" applyFont="1" applyBorder="1" applyAlignment="1">
      <alignment vertical="center"/>
    </xf>
    <xf numFmtId="43" fontId="0" fillId="0" borderId="39" xfId="1" applyFont="1" applyBorder="1" applyAlignment="1">
      <alignment vertical="center"/>
    </xf>
    <xf numFmtId="43" fontId="0" fillId="0" borderId="20" xfId="1" applyFont="1" applyBorder="1" applyAlignment="1">
      <alignment vertical="center"/>
    </xf>
    <xf numFmtId="43" fontId="0" fillId="0" borderId="23" xfId="1" applyFont="1" applyBorder="1" applyAlignment="1">
      <alignment vertical="center"/>
    </xf>
    <xf numFmtId="43" fontId="0" fillId="0" borderId="24" xfId="1" applyFont="1" applyBorder="1" applyAlignment="1">
      <alignment vertical="center"/>
    </xf>
    <xf numFmtId="43" fontId="0" fillId="0" borderId="18" xfId="1" applyFon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horizontal="center" vertical="center"/>
    </xf>
    <xf numFmtId="43" fontId="0" fillId="0" borderId="41" xfId="1" applyFont="1" applyBorder="1" applyAlignment="1">
      <alignment vertical="center"/>
    </xf>
    <xf numFmtId="43" fontId="0" fillId="0" borderId="40" xfId="1" applyFont="1" applyBorder="1" applyAlignment="1">
      <alignment vertical="center"/>
    </xf>
    <xf numFmtId="43" fontId="0" fillId="0" borderId="42" xfId="1" applyFont="1" applyBorder="1" applyAlignment="1">
      <alignment vertical="center"/>
    </xf>
    <xf numFmtId="167" fontId="0" fillId="0" borderId="40" xfId="1" applyNumberFormat="1" applyFont="1" applyBorder="1" applyAlignment="1">
      <alignment vertical="center"/>
    </xf>
    <xf numFmtId="43" fontId="0" fillId="0" borderId="43" xfId="1" applyFont="1" applyBorder="1" applyAlignment="1">
      <alignment vertical="center"/>
    </xf>
    <xf numFmtId="164" fontId="0" fillId="0" borderId="44" xfId="0" applyNumberFormat="1" applyBorder="1" applyAlignment="1">
      <alignment vertical="center"/>
    </xf>
    <xf numFmtId="49" fontId="0" fillId="0" borderId="44" xfId="0" applyNumberFormat="1" applyBorder="1" applyAlignment="1">
      <alignment vertical="center"/>
    </xf>
    <xf numFmtId="49" fontId="0" fillId="0" borderId="44" xfId="0" applyNumberFormat="1" applyBorder="1" applyAlignment="1">
      <alignment horizontal="center" vertical="center"/>
    </xf>
    <xf numFmtId="43" fontId="0" fillId="0" borderId="45" xfId="1" applyFont="1" applyBorder="1" applyAlignment="1">
      <alignment vertical="center"/>
    </xf>
    <xf numFmtId="43" fontId="0" fillId="0" borderId="44" xfId="1" applyFont="1" applyBorder="1" applyAlignment="1">
      <alignment vertical="center"/>
    </xf>
    <xf numFmtId="43" fontId="0" fillId="0" borderId="46" xfId="1" applyFont="1" applyBorder="1" applyAlignment="1">
      <alignment vertical="center"/>
    </xf>
    <xf numFmtId="167" fontId="0" fillId="0" borderId="44" xfId="1" applyNumberFormat="1" applyFont="1" applyBorder="1" applyAlignment="1">
      <alignment vertical="center"/>
    </xf>
    <xf numFmtId="43" fontId="0" fillId="0" borderId="47" xfId="1" applyFont="1" applyBorder="1" applyAlignment="1">
      <alignment vertical="center"/>
    </xf>
    <xf numFmtId="49" fontId="8" fillId="0" borderId="19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vertical="center"/>
    </xf>
    <xf numFmtId="165" fontId="8" fillId="0" borderId="14" xfId="0" applyNumberFormat="1" applyFont="1" applyBorder="1" applyAlignment="1">
      <alignment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vertical="center"/>
    </xf>
    <xf numFmtId="49" fontId="8" fillId="0" borderId="24" xfId="0" applyNumberFormat="1" applyFont="1" applyBorder="1" applyAlignment="1">
      <alignment vertical="center"/>
    </xf>
    <xf numFmtId="164" fontId="8" fillId="0" borderId="5" xfId="0" applyNumberFormat="1" applyFont="1" applyBorder="1" applyAlignment="1">
      <alignment vertical="center"/>
    </xf>
    <xf numFmtId="165" fontId="8" fillId="0" borderId="5" xfId="0" applyNumberFormat="1" applyFont="1" applyBorder="1" applyAlignment="1">
      <alignment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vertical="center"/>
    </xf>
    <xf numFmtId="49" fontId="8" fillId="0" borderId="7" xfId="0" applyNumberFormat="1" applyFont="1" applyBorder="1" applyAlignment="1">
      <alignment vertical="center"/>
    </xf>
    <xf numFmtId="43" fontId="8" fillId="0" borderId="9" xfId="1" applyFont="1" applyBorder="1" applyAlignment="1">
      <alignment vertical="center"/>
    </xf>
    <xf numFmtId="43" fontId="8" fillId="0" borderId="5" xfId="1" applyFont="1" applyBorder="1" applyAlignment="1">
      <alignment vertical="center"/>
    </xf>
    <xf numFmtId="43" fontId="10" fillId="0" borderId="10" xfId="1" applyFont="1" applyBorder="1" applyAlignment="1">
      <alignment vertical="center"/>
    </xf>
    <xf numFmtId="43" fontId="10" fillId="0" borderId="16" xfId="1" applyFont="1" applyBorder="1" applyAlignment="1">
      <alignment vertical="center"/>
    </xf>
    <xf numFmtId="167" fontId="0" fillId="0" borderId="31" xfId="1" applyNumberFormat="1" applyFont="1" applyBorder="1" applyAlignment="1">
      <alignment vertical="center" wrapText="1"/>
    </xf>
    <xf numFmtId="164" fontId="0" fillId="0" borderId="48" xfId="0" applyNumberFormat="1" applyBorder="1" applyAlignment="1">
      <alignment vertical="center"/>
    </xf>
    <xf numFmtId="49" fontId="0" fillId="0" borderId="48" xfId="0" applyNumberFormat="1" applyBorder="1" applyAlignment="1">
      <alignment vertical="center"/>
    </xf>
    <xf numFmtId="49" fontId="0" fillId="0" borderId="48" xfId="0" applyNumberFormat="1" applyBorder="1" applyAlignment="1">
      <alignment horizontal="center" vertical="center"/>
    </xf>
    <xf numFmtId="43" fontId="0" fillId="0" borderId="49" xfId="1" applyFont="1" applyBorder="1" applyAlignment="1">
      <alignment vertical="center"/>
    </xf>
    <xf numFmtId="43" fontId="0" fillId="0" borderId="48" xfId="1" applyFont="1" applyBorder="1" applyAlignment="1">
      <alignment vertical="center"/>
    </xf>
    <xf numFmtId="43" fontId="0" fillId="0" borderId="50" xfId="1" applyFont="1" applyBorder="1" applyAlignment="1">
      <alignment vertical="center"/>
    </xf>
    <xf numFmtId="43" fontId="0" fillId="0" borderId="51" xfId="1" applyFont="1" applyBorder="1" applyAlignment="1">
      <alignment vertical="center"/>
    </xf>
    <xf numFmtId="167" fontId="0" fillId="0" borderId="48" xfId="1" applyNumberFormat="1" applyFont="1" applyBorder="1" applyAlignment="1">
      <alignment vertical="center"/>
    </xf>
    <xf numFmtId="43" fontId="0" fillId="0" borderId="52" xfId="1" applyFont="1" applyBorder="1" applyAlignment="1">
      <alignment vertical="center"/>
    </xf>
    <xf numFmtId="43" fontId="0" fillId="0" borderId="28" xfId="1" applyFont="1" applyBorder="1" applyAlignment="1">
      <alignment vertical="center"/>
    </xf>
    <xf numFmtId="164" fontId="0" fillId="0" borderId="53" xfId="0" applyNumberFormat="1" applyBorder="1" applyAlignment="1">
      <alignment vertical="center"/>
    </xf>
    <xf numFmtId="49" fontId="0" fillId="0" borderId="53" xfId="0" applyNumberFormat="1" applyBorder="1" applyAlignment="1">
      <alignment vertical="center"/>
    </xf>
    <xf numFmtId="49" fontId="0" fillId="0" borderId="53" xfId="0" applyNumberFormat="1" applyBorder="1" applyAlignment="1">
      <alignment horizontal="center" vertical="center"/>
    </xf>
    <xf numFmtId="43" fontId="0" fillId="0" borderId="54" xfId="1" applyFont="1" applyBorder="1" applyAlignment="1">
      <alignment vertical="center"/>
    </xf>
    <xf numFmtId="43" fontId="0" fillId="0" borderId="53" xfId="1" applyFont="1" applyBorder="1" applyAlignment="1">
      <alignment vertical="center"/>
    </xf>
    <xf numFmtId="43" fontId="0" fillId="0" borderId="55" xfId="1" applyFont="1" applyBorder="1" applyAlignment="1">
      <alignment vertical="center"/>
    </xf>
    <xf numFmtId="43" fontId="0" fillId="0" borderId="56" xfId="1" applyFont="1" applyBorder="1" applyAlignment="1">
      <alignment vertical="center"/>
    </xf>
    <xf numFmtId="167" fontId="0" fillId="0" borderId="53" xfId="1" applyNumberFormat="1" applyFont="1" applyBorder="1" applyAlignment="1">
      <alignment vertical="center"/>
    </xf>
    <xf numFmtId="43" fontId="0" fillId="0" borderId="57" xfId="1" applyFont="1" applyBorder="1" applyAlignment="1">
      <alignment vertical="center"/>
    </xf>
    <xf numFmtId="43" fontId="0" fillId="0" borderId="4" xfId="1" applyFont="1" applyBorder="1" applyAlignment="1">
      <alignment vertical="center"/>
    </xf>
    <xf numFmtId="164" fontId="0" fillId="0" borderId="19" xfId="0" applyNumberFormat="1" applyBorder="1" applyAlignment="1">
      <alignment vertical="center"/>
    </xf>
    <xf numFmtId="49" fontId="0" fillId="0" borderId="19" xfId="0" applyNumberFormat="1" applyBorder="1" applyAlignment="1">
      <alignment vertical="center"/>
    </xf>
    <xf numFmtId="49" fontId="0" fillId="0" borderId="19" xfId="0" applyNumberFormat="1" applyBorder="1" applyAlignment="1">
      <alignment horizontal="center" vertical="center"/>
    </xf>
    <xf numFmtId="43" fontId="0" fillId="0" borderId="21" xfId="1" applyFont="1" applyBorder="1" applyAlignment="1">
      <alignment vertical="center"/>
    </xf>
    <xf numFmtId="43" fontId="0" fillId="0" borderId="19" xfId="1" applyFont="1" applyBorder="1" applyAlignment="1">
      <alignment vertical="center"/>
    </xf>
    <xf numFmtId="43" fontId="0" fillId="0" borderId="58" xfId="1" applyFont="1" applyBorder="1" applyAlignment="1">
      <alignment vertical="center"/>
    </xf>
    <xf numFmtId="167" fontId="0" fillId="0" borderId="19" xfId="1" applyNumberFormat="1" applyFont="1" applyBorder="1" applyAlignment="1">
      <alignment vertical="center"/>
    </xf>
    <xf numFmtId="43" fontId="0" fillId="0" borderId="59" xfId="1" applyFont="1" applyBorder="1" applyAlignment="1">
      <alignment vertical="center"/>
    </xf>
    <xf numFmtId="43" fontId="0" fillId="0" borderId="60" xfId="1" applyFont="1" applyBorder="1" applyAlignment="1">
      <alignment vertical="center"/>
    </xf>
    <xf numFmtId="43" fontId="0" fillId="0" borderId="61" xfId="1" applyFont="1" applyBorder="1" applyAlignment="1">
      <alignment vertical="center"/>
    </xf>
    <xf numFmtId="43" fontId="0" fillId="0" borderId="0" xfId="1" applyFont="1" applyFill="1" applyBorder="1" applyAlignment="1">
      <alignment vertical="center"/>
    </xf>
    <xf numFmtId="43" fontId="0" fillId="0" borderId="0" xfId="1" applyFont="1" applyBorder="1" applyAlignment="1">
      <alignment vertical="center"/>
    </xf>
    <xf numFmtId="43" fontId="0" fillId="2" borderId="25" xfId="1" applyFont="1" applyFill="1" applyBorder="1" applyAlignment="1">
      <alignment vertical="center"/>
    </xf>
    <xf numFmtId="43" fontId="0" fillId="2" borderId="26" xfId="1" applyFont="1" applyFill="1" applyBorder="1" applyAlignment="1">
      <alignment vertical="center"/>
    </xf>
    <xf numFmtId="43" fontId="0" fillId="2" borderId="29" xfId="1" applyFont="1" applyFill="1" applyBorder="1" applyAlignment="1">
      <alignment vertical="center"/>
    </xf>
    <xf numFmtId="43" fontId="0" fillId="2" borderId="59" xfId="1" applyFont="1" applyFill="1" applyBorder="1" applyAlignment="1">
      <alignment vertical="center"/>
    </xf>
    <xf numFmtId="43" fontId="0" fillId="2" borderId="52" xfId="1" applyFont="1" applyFill="1" applyBorder="1" applyAlignment="1">
      <alignment vertical="center"/>
    </xf>
    <xf numFmtId="43" fontId="0" fillId="2" borderId="57" xfId="1" applyFont="1" applyFill="1" applyBorder="1" applyAlignment="1">
      <alignment vertical="center"/>
    </xf>
    <xf numFmtId="43" fontId="5" fillId="0" borderId="62" xfId="1" applyFont="1" applyBorder="1" applyAlignment="1">
      <alignment horizontal="center" vertical="center"/>
    </xf>
    <xf numFmtId="43" fontId="0" fillId="0" borderId="63" xfId="1" applyFont="1" applyBorder="1" applyAlignment="1">
      <alignment vertical="center"/>
    </xf>
    <xf numFmtId="43" fontId="0" fillId="0" borderId="64" xfId="1" applyFont="1" applyBorder="1" applyAlignment="1">
      <alignment vertical="center"/>
    </xf>
    <xf numFmtId="43" fontId="0" fillId="0" borderId="65" xfId="1" applyFont="1" applyBorder="1" applyAlignment="1">
      <alignment vertical="center"/>
    </xf>
    <xf numFmtId="43" fontId="0" fillId="0" borderId="66" xfId="1" applyFont="1" applyBorder="1" applyAlignment="1">
      <alignment vertical="center"/>
    </xf>
    <xf numFmtId="43" fontId="0" fillId="0" borderId="0" xfId="1" applyFont="1" applyFill="1"/>
    <xf numFmtId="43" fontId="0" fillId="0" borderId="2" xfId="1" applyFont="1" applyFill="1" applyBorder="1"/>
    <xf numFmtId="0" fontId="15" fillId="0" borderId="0" xfId="0" applyFont="1" applyAlignment="1">
      <alignment vertical="center"/>
    </xf>
    <xf numFmtId="43" fontId="0" fillId="0" borderId="0" xfId="0" applyNumberFormat="1"/>
    <xf numFmtId="4" fontId="0" fillId="0" borderId="0" xfId="0" applyNumberFormat="1" applyAlignment="1">
      <alignment vertical="center"/>
    </xf>
    <xf numFmtId="43" fontId="0" fillId="0" borderId="26" xfId="1" applyFont="1" applyFill="1" applyBorder="1" applyAlignment="1">
      <alignment vertical="center"/>
    </xf>
    <xf numFmtId="43" fontId="0" fillId="0" borderId="17" xfId="1" applyFont="1" applyFill="1" applyBorder="1" applyAlignment="1">
      <alignment vertical="center"/>
    </xf>
    <xf numFmtId="43" fontId="0" fillId="0" borderId="17" xfId="3" applyFont="1" applyFill="1" applyBorder="1" applyAlignment="1">
      <alignment vertical="center"/>
    </xf>
    <xf numFmtId="43" fontId="0" fillId="0" borderId="26" xfId="3" applyFont="1" applyFill="1" applyBorder="1" applyAlignment="1">
      <alignment vertical="center"/>
    </xf>
    <xf numFmtId="43" fontId="0" fillId="0" borderId="29" xfId="1" applyFont="1" applyFill="1" applyBorder="1" applyAlignment="1">
      <alignment vertical="center"/>
    </xf>
    <xf numFmtId="43" fontId="0" fillId="0" borderId="18" xfId="3" applyFont="1" applyFill="1" applyBorder="1" applyAlignment="1">
      <alignment vertical="center"/>
    </xf>
    <xf numFmtId="49" fontId="0" fillId="0" borderId="20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10" fillId="0" borderId="16" xfId="1" applyFont="1" applyBorder="1" applyAlignment="1">
      <alignment horizontal="center" vertical="center"/>
    </xf>
    <xf numFmtId="43" fontId="10" fillId="0" borderId="18" xfId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3" fontId="11" fillId="0" borderId="9" xfId="1" applyFont="1" applyBorder="1" applyAlignment="1">
      <alignment horizontal="center" vertical="center"/>
    </xf>
    <xf numFmtId="43" fontId="11" fillId="0" borderId="5" xfId="1" applyFont="1" applyBorder="1" applyAlignment="1">
      <alignment horizontal="center" vertical="center"/>
    </xf>
    <xf numFmtId="43" fontId="11" fillId="0" borderId="10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43" fontId="6" fillId="0" borderId="27" xfId="1" applyFont="1" applyBorder="1" applyAlignment="1">
      <alignment horizontal="center" vertical="center" wrapText="1"/>
    </xf>
    <xf numFmtId="43" fontId="6" fillId="0" borderId="28" xfId="1" applyFont="1" applyBorder="1" applyAlignment="1">
      <alignment horizontal="center" vertical="center"/>
    </xf>
    <xf numFmtId="43" fontId="6" fillId="0" borderId="33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43" fontId="6" fillId="0" borderId="62" xfId="1" applyFont="1" applyBorder="1" applyAlignment="1">
      <alignment horizontal="center" vertical="center"/>
    </xf>
    <xf numFmtId="43" fontId="5" fillId="2" borderId="57" xfId="1" applyFont="1" applyFill="1" applyBorder="1" applyAlignment="1">
      <alignment horizontal="center" vertical="center" wrapText="1"/>
    </xf>
    <xf numFmtId="43" fontId="5" fillId="2" borderId="57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3" fontId="6" fillId="0" borderId="34" xfId="1" applyFont="1" applyBorder="1" applyAlignment="1">
      <alignment horizontal="center" vertical="center"/>
    </xf>
    <xf numFmtId="49" fontId="0" fillId="0" borderId="50" xfId="0" applyNumberFormat="1" applyBorder="1" applyAlignment="1">
      <alignment vertical="center"/>
    </xf>
    <xf numFmtId="43" fontId="0" fillId="0" borderId="29" xfId="3" applyFont="1" applyFill="1" applyBorder="1" applyAlignment="1">
      <alignment vertical="center"/>
    </xf>
  </cellXfs>
  <cellStyles count="4">
    <cellStyle name="Comma" xfId="1" builtinId="3"/>
    <cellStyle name="Comma 2" xfId="3" xr:uid="{00000000-0005-0000-0000-000001000000}"/>
    <cellStyle name="Normal" xfId="0" builtinId="0" customBuiltin="1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Boo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Sheet1!R26C3" advise="1">
            <x14:values>
              <value t="str">
                <val>V2018/598</val>
              </value>
            </x14:values>
          </x14:oleItem>
        </mc:Choice>
        <mc:Fallback>
          <oleItem name="!Sheet1!R26C3" advise="1"/>
        </mc:Fallback>
      </mc:AlternateContent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2"/>
  <sheetViews>
    <sheetView topLeftCell="A4" workbookViewId="0">
      <selection activeCell="A13" sqref="A1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6.25" bestFit="1" customWidth="1"/>
    <col min="6" max="6" width="11" bestFit="1" customWidth="1"/>
    <col min="7" max="9" width="12.625" customWidth="1"/>
  </cols>
  <sheetData>
    <row r="1" spans="1:9" ht="23.1" customHeight="1" x14ac:dyDescent="0.15">
      <c r="A1" s="216" t="s">
        <v>0</v>
      </c>
      <c r="B1" s="216"/>
      <c r="C1" s="216"/>
      <c r="D1" s="216"/>
      <c r="E1" s="216"/>
      <c r="F1" s="216"/>
      <c r="G1" s="216"/>
      <c r="H1" s="216"/>
      <c r="I1" s="216"/>
    </row>
    <row r="2" spans="1:9" ht="20.100000000000001" customHeight="1" x14ac:dyDescent="0.15">
      <c r="A2" s="217" t="s">
        <v>1</v>
      </c>
      <c r="B2" s="217"/>
      <c r="C2" s="217"/>
      <c r="D2" s="217"/>
      <c r="E2" s="217"/>
      <c r="F2" s="217"/>
      <c r="G2" s="217"/>
      <c r="H2" s="217"/>
      <c r="I2" s="217"/>
    </row>
    <row r="3" spans="1:9" ht="20.100000000000001" customHeight="1" x14ac:dyDescent="0.15">
      <c r="A3" s="218" t="s">
        <v>2</v>
      </c>
      <c r="B3" s="218"/>
      <c r="C3" s="218"/>
      <c r="D3" s="218"/>
      <c r="E3" s="218"/>
      <c r="F3" s="218"/>
      <c r="G3" s="218"/>
      <c r="H3" s="218"/>
      <c r="I3" s="218"/>
    </row>
    <row r="4" spans="1:9" ht="23.1" customHeight="1" thickBot="1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12" thickTop="1" x14ac:dyDescent="0.15">
      <c r="A5" s="3"/>
      <c r="B5" s="4"/>
      <c r="C5" s="5"/>
      <c r="D5" s="5"/>
      <c r="E5" s="5" t="s">
        <v>12</v>
      </c>
      <c r="F5" s="5"/>
      <c r="G5" s="6"/>
      <c r="H5" s="6"/>
      <c r="I5" s="6"/>
    </row>
    <row r="6" spans="1:9" x14ac:dyDescent="0.15">
      <c r="A6" s="3">
        <v>42041</v>
      </c>
      <c r="B6" s="4">
        <v>16</v>
      </c>
      <c r="C6" s="5" t="s">
        <v>13</v>
      </c>
      <c r="D6" s="5" t="s">
        <v>14</v>
      </c>
      <c r="E6" s="5" t="s">
        <v>15</v>
      </c>
      <c r="F6" s="5" t="s">
        <v>16</v>
      </c>
      <c r="G6" s="6">
        <v>500000</v>
      </c>
      <c r="H6" s="6"/>
      <c r="I6" s="6">
        <v>500000</v>
      </c>
    </row>
    <row r="7" spans="1:9" x14ac:dyDescent="0.15">
      <c r="A7" s="3">
        <v>42052</v>
      </c>
      <c r="B7" s="4">
        <v>16</v>
      </c>
      <c r="C7" s="5" t="s">
        <v>17</v>
      </c>
      <c r="D7" s="5" t="s">
        <v>14</v>
      </c>
      <c r="E7" s="5" t="s">
        <v>18</v>
      </c>
      <c r="F7" s="5" t="s">
        <v>14</v>
      </c>
      <c r="G7" s="6"/>
      <c r="H7" s="6">
        <v>500000</v>
      </c>
      <c r="I7" s="6"/>
    </row>
    <row r="8" spans="1:9" x14ac:dyDescent="0.15">
      <c r="A8" s="3">
        <v>42084</v>
      </c>
      <c r="B8" s="4">
        <v>26</v>
      </c>
      <c r="C8" s="5" t="s">
        <v>19</v>
      </c>
      <c r="D8" s="5" t="s">
        <v>14</v>
      </c>
      <c r="E8" s="5" t="s">
        <v>15</v>
      </c>
      <c r="F8" s="5" t="s">
        <v>20</v>
      </c>
      <c r="G8" s="6">
        <v>700000</v>
      </c>
      <c r="H8" s="6"/>
      <c r="I8" s="6">
        <v>700000</v>
      </c>
    </row>
    <row r="9" spans="1:9" x14ac:dyDescent="0.15">
      <c r="A9" s="3">
        <v>42101</v>
      </c>
      <c r="B9" s="4">
        <v>36</v>
      </c>
      <c r="C9" s="5" t="s">
        <v>21</v>
      </c>
      <c r="D9" s="5" t="s">
        <v>14</v>
      </c>
      <c r="E9" s="5" t="s">
        <v>22</v>
      </c>
      <c r="F9" s="5" t="s">
        <v>14</v>
      </c>
      <c r="G9" s="6"/>
      <c r="H9" s="6">
        <v>300000</v>
      </c>
      <c r="I9" s="6">
        <v>400000</v>
      </c>
    </row>
    <row r="10" spans="1:9" x14ac:dyDescent="0.15">
      <c r="A10" s="3">
        <v>42122</v>
      </c>
      <c r="B10" s="4">
        <v>36</v>
      </c>
      <c r="C10" s="5" t="s">
        <v>23</v>
      </c>
      <c r="D10" s="5" t="s">
        <v>14</v>
      </c>
      <c r="E10" s="5" t="s">
        <v>24</v>
      </c>
      <c r="F10" s="5" t="s">
        <v>14</v>
      </c>
      <c r="G10" s="6"/>
      <c r="H10" s="6">
        <v>200000</v>
      </c>
      <c r="I10" s="6">
        <v>200000</v>
      </c>
    </row>
    <row r="11" spans="1:9" x14ac:dyDescent="0.15">
      <c r="A11" s="3">
        <v>42124</v>
      </c>
      <c r="B11" s="4">
        <v>36</v>
      </c>
      <c r="C11" s="5" t="s">
        <v>25</v>
      </c>
      <c r="D11" s="5" t="s">
        <v>14</v>
      </c>
      <c r="E11" s="5" t="s">
        <v>26</v>
      </c>
      <c r="F11" s="5" t="s">
        <v>14</v>
      </c>
      <c r="G11" s="6"/>
      <c r="H11" s="6">
        <v>200000</v>
      </c>
      <c r="I11" s="6"/>
    </row>
    <row r="12" spans="1:9" x14ac:dyDescent="0.15">
      <c r="A12" s="3">
        <v>42160</v>
      </c>
      <c r="B12" s="4">
        <v>56</v>
      </c>
      <c r="C12" s="5" t="s">
        <v>27</v>
      </c>
      <c r="D12" s="5" t="s">
        <v>14</v>
      </c>
      <c r="E12" s="5" t="s">
        <v>28</v>
      </c>
      <c r="F12" s="5" t="s">
        <v>29</v>
      </c>
      <c r="G12" s="6">
        <v>400000</v>
      </c>
      <c r="H12" s="6"/>
      <c r="I12" s="6">
        <v>400000</v>
      </c>
    </row>
    <row r="13" spans="1:9" x14ac:dyDescent="0.15">
      <c r="A13" s="3">
        <v>42178</v>
      </c>
      <c r="B13" s="4">
        <v>56</v>
      </c>
      <c r="C13" s="5" t="s">
        <v>30</v>
      </c>
      <c r="D13" s="5" t="s">
        <v>14</v>
      </c>
      <c r="E13" s="5" t="s">
        <v>31</v>
      </c>
      <c r="F13" s="5" t="s">
        <v>14</v>
      </c>
      <c r="G13" s="6"/>
      <c r="H13" s="6">
        <v>200000</v>
      </c>
      <c r="I13" s="6">
        <v>200000</v>
      </c>
    </row>
    <row r="14" spans="1:9" x14ac:dyDescent="0.15">
      <c r="A14" s="3">
        <v>42185</v>
      </c>
      <c r="B14" s="4">
        <v>56</v>
      </c>
      <c r="C14" s="5" t="s">
        <v>32</v>
      </c>
      <c r="D14" s="5" t="s">
        <v>14</v>
      </c>
      <c r="E14" s="5" t="s">
        <v>33</v>
      </c>
      <c r="F14" s="5" t="s">
        <v>14</v>
      </c>
      <c r="G14" s="6"/>
      <c r="H14" s="6">
        <v>200000</v>
      </c>
      <c r="I14" s="6"/>
    </row>
    <row r="15" spans="1:9" x14ac:dyDescent="0.15">
      <c r="A15" s="3">
        <v>42214</v>
      </c>
      <c r="B15" s="4">
        <v>66</v>
      </c>
      <c r="C15" s="5" t="s">
        <v>34</v>
      </c>
      <c r="D15" s="5" t="s">
        <v>14</v>
      </c>
      <c r="E15" s="5" t="s">
        <v>28</v>
      </c>
      <c r="F15" s="5" t="s">
        <v>14</v>
      </c>
      <c r="G15" s="6">
        <v>250000</v>
      </c>
      <c r="H15" s="6"/>
      <c r="I15" s="6">
        <v>250000</v>
      </c>
    </row>
    <row r="16" spans="1:9" x14ac:dyDescent="0.15">
      <c r="A16" s="3">
        <v>42235</v>
      </c>
      <c r="B16" s="4">
        <v>76</v>
      </c>
      <c r="C16" s="5" t="s">
        <v>35</v>
      </c>
      <c r="D16" s="5" t="s">
        <v>14</v>
      </c>
      <c r="E16" s="5" t="s">
        <v>15</v>
      </c>
      <c r="F16" s="5" t="s">
        <v>14</v>
      </c>
      <c r="G16" s="6">
        <v>800000</v>
      </c>
      <c r="H16" s="6"/>
      <c r="I16" s="6">
        <v>1050000</v>
      </c>
    </row>
    <row r="17" spans="1:9" x14ac:dyDescent="0.15">
      <c r="A17" s="3">
        <v>42242</v>
      </c>
      <c r="B17" s="4">
        <v>76</v>
      </c>
      <c r="C17" s="5" t="s">
        <v>36</v>
      </c>
      <c r="D17" s="5" t="s">
        <v>14</v>
      </c>
      <c r="E17" s="5" t="s">
        <v>37</v>
      </c>
      <c r="F17" s="5" t="s">
        <v>14</v>
      </c>
      <c r="G17" s="6"/>
      <c r="H17" s="6">
        <v>400000</v>
      </c>
      <c r="I17" s="6">
        <v>650000</v>
      </c>
    </row>
    <row r="18" spans="1:9" x14ac:dyDescent="0.15">
      <c r="A18" s="3">
        <v>42261</v>
      </c>
      <c r="B18" s="4">
        <v>86</v>
      </c>
      <c r="C18" s="5" t="s">
        <v>38</v>
      </c>
      <c r="D18" s="5" t="s">
        <v>14</v>
      </c>
      <c r="E18" s="5" t="s">
        <v>39</v>
      </c>
      <c r="F18" s="5" t="s">
        <v>14</v>
      </c>
      <c r="G18" s="6"/>
      <c r="H18" s="6">
        <v>400000</v>
      </c>
      <c r="I18" s="6">
        <v>250000</v>
      </c>
    </row>
    <row r="19" spans="1:9" x14ac:dyDescent="0.15">
      <c r="A19" s="3">
        <v>42293</v>
      </c>
      <c r="B19" s="4">
        <v>96</v>
      </c>
      <c r="C19" s="5" t="s">
        <v>40</v>
      </c>
      <c r="D19" s="5" t="s">
        <v>14</v>
      </c>
      <c r="E19" s="5" t="s">
        <v>41</v>
      </c>
      <c r="F19" s="5" t="s">
        <v>14</v>
      </c>
      <c r="G19" s="6"/>
      <c r="H19" s="6">
        <v>250000</v>
      </c>
      <c r="I19" s="6"/>
    </row>
    <row r="20" spans="1:9" x14ac:dyDescent="0.15">
      <c r="A20" s="7">
        <v>42368</v>
      </c>
      <c r="B20" s="9">
        <v>116</v>
      </c>
      <c r="C20" s="10" t="s">
        <v>42</v>
      </c>
      <c r="D20" s="10" t="s">
        <v>14</v>
      </c>
      <c r="E20" s="10" t="s">
        <v>43</v>
      </c>
      <c r="F20" s="10" t="s">
        <v>14</v>
      </c>
      <c r="G20" s="12">
        <v>350000</v>
      </c>
      <c r="H20" s="12"/>
      <c r="I20" s="12">
        <v>350000</v>
      </c>
    </row>
    <row r="21" spans="1:9" ht="12" thickBot="1" x14ac:dyDescent="0.2">
      <c r="A21" s="8"/>
      <c r="G21" s="11">
        <v>3000000</v>
      </c>
      <c r="H21" s="11">
        <v>2650000</v>
      </c>
    </row>
    <row r="22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26"/>
  <sheetViews>
    <sheetView topLeftCell="D1" workbookViewId="0">
      <selection activeCell="L24" sqref="L24"/>
    </sheetView>
  </sheetViews>
  <sheetFormatPr defaultRowHeight="12" x14ac:dyDescent="0.2"/>
  <cols>
    <col min="1" max="1" width="10.125" style="31" bestFit="1" customWidth="1"/>
    <col min="2" max="2" width="5.25" style="31" bestFit="1" customWidth="1"/>
    <col min="3" max="3" width="9.75" style="31" bestFit="1" customWidth="1"/>
    <col min="4" max="4" width="9.75" style="31" customWidth="1"/>
    <col min="5" max="5" width="36.25" style="31" bestFit="1" customWidth="1"/>
    <col min="6" max="6" width="10" style="31" bestFit="1" customWidth="1"/>
    <col min="7" max="8" width="11.375" style="30" customWidth="1"/>
    <col min="9" max="9" width="11.25" style="30" customWidth="1"/>
    <col min="10" max="10" width="12.625" style="30" bestFit="1" customWidth="1"/>
    <col min="11" max="11" width="11.375" style="30" customWidth="1"/>
    <col min="12" max="13" width="12.625" style="30" bestFit="1" customWidth="1"/>
    <col min="14" max="16384" width="9" style="31"/>
  </cols>
  <sheetData>
    <row r="1" spans="1:16" ht="15.75" x14ac:dyDescent="0.2">
      <c r="A1" s="28" t="s">
        <v>0</v>
      </c>
      <c r="B1" s="28"/>
      <c r="C1" s="28"/>
      <c r="D1" s="28"/>
      <c r="E1" s="28"/>
      <c r="F1" s="28"/>
      <c r="G1" s="29"/>
      <c r="H1" s="29"/>
      <c r="I1" s="29"/>
      <c r="J1" s="29"/>
      <c r="K1" s="29"/>
      <c r="L1" s="29"/>
    </row>
    <row r="2" spans="1:16" ht="12.75" x14ac:dyDescent="0.2">
      <c r="A2" s="32" t="s">
        <v>1</v>
      </c>
      <c r="B2" s="32"/>
      <c r="C2" s="32"/>
      <c r="D2" s="32"/>
      <c r="E2" s="32"/>
      <c r="F2" s="32"/>
      <c r="G2" s="33"/>
      <c r="H2" s="33"/>
      <c r="I2" s="33"/>
      <c r="J2" s="33"/>
      <c r="K2" s="33"/>
      <c r="L2" s="33"/>
    </row>
    <row r="3" spans="1:16" ht="12.75" x14ac:dyDescent="0.2">
      <c r="A3" s="32" t="s">
        <v>2</v>
      </c>
      <c r="B3" s="32"/>
      <c r="C3" s="32"/>
      <c r="D3" s="32"/>
      <c r="E3" s="32"/>
      <c r="F3" s="32"/>
      <c r="G3" s="33"/>
      <c r="H3" s="33"/>
      <c r="I3" s="33"/>
      <c r="J3" s="33"/>
      <c r="K3" s="33"/>
      <c r="L3" s="33"/>
    </row>
    <row r="4" spans="1:16" ht="12.75" x14ac:dyDescent="0.2">
      <c r="A4" s="32"/>
      <c r="B4" s="32"/>
      <c r="C4" s="32"/>
      <c r="D4" s="32"/>
      <c r="E4" s="32"/>
      <c r="F4" s="32"/>
      <c r="G4" s="33"/>
      <c r="H4" s="33"/>
      <c r="I4" s="33"/>
      <c r="J4" s="33"/>
      <c r="K4" s="33"/>
      <c r="L4" s="33"/>
    </row>
    <row r="5" spans="1:16" ht="17.25" customHeight="1" x14ac:dyDescent="0.2">
      <c r="A5" s="226" t="s">
        <v>3</v>
      </c>
      <c r="B5" s="221" t="s">
        <v>4</v>
      </c>
      <c r="C5" s="221" t="s">
        <v>5</v>
      </c>
      <c r="D5" s="221" t="s">
        <v>6</v>
      </c>
      <c r="E5" s="221" t="s">
        <v>7</v>
      </c>
      <c r="F5" s="228" t="s">
        <v>8</v>
      </c>
      <c r="G5" s="223" t="s">
        <v>76</v>
      </c>
      <c r="H5" s="224"/>
      <c r="I5" s="225"/>
      <c r="J5" s="223" t="s">
        <v>75</v>
      </c>
      <c r="K5" s="224"/>
      <c r="L5" s="225"/>
      <c r="M5" s="219" t="s">
        <v>79</v>
      </c>
    </row>
    <row r="6" spans="1:16" s="37" customFormat="1" ht="18" customHeight="1" x14ac:dyDescent="0.2">
      <c r="A6" s="227"/>
      <c r="B6" s="222"/>
      <c r="C6" s="222"/>
      <c r="D6" s="222"/>
      <c r="E6" s="222"/>
      <c r="F6" s="229"/>
      <c r="G6" s="34" t="s">
        <v>77</v>
      </c>
      <c r="H6" s="35" t="s">
        <v>78</v>
      </c>
      <c r="I6" s="36" t="s">
        <v>11</v>
      </c>
      <c r="J6" s="34" t="s">
        <v>77</v>
      </c>
      <c r="K6" s="35" t="s">
        <v>78</v>
      </c>
      <c r="L6" s="36" t="s">
        <v>11</v>
      </c>
      <c r="M6" s="220"/>
      <c r="O6" s="38"/>
      <c r="P6" s="38"/>
    </row>
    <row r="7" spans="1:16" s="45" customFormat="1" ht="15.75" customHeight="1" x14ac:dyDescent="0.15">
      <c r="A7" s="39"/>
      <c r="B7" s="40"/>
      <c r="C7" s="41"/>
      <c r="D7" s="41"/>
      <c r="E7" s="41" t="s">
        <v>12</v>
      </c>
      <c r="F7" s="42"/>
      <c r="G7" s="43"/>
      <c r="H7" s="44"/>
      <c r="I7" s="56">
        <v>350000</v>
      </c>
      <c r="J7" s="43"/>
      <c r="K7" s="44"/>
      <c r="L7" s="56">
        <v>0</v>
      </c>
      <c r="M7" s="59">
        <f>I7+L7</f>
        <v>350000</v>
      </c>
    </row>
    <row r="8" spans="1:16" s="45" customFormat="1" ht="15.75" customHeight="1" x14ac:dyDescent="0.15">
      <c r="A8" s="145">
        <v>42391</v>
      </c>
      <c r="B8" s="146">
        <v>6</v>
      </c>
      <c r="C8" s="147" t="s">
        <v>44</v>
      </c>
      <c r="D8" s="148"/>
      <c r="E8" s="148" t="s">
        <v>45</v>
      </c>
      <c r="F8" s="149" t="s">
        <v>14</v>
      </c>
      <c r="G8" s="52"/>
      <c r="H8" s="53">
        <v>350000</v>
      </c>
      <c r="I8" s="58">
        <f>I7+G8-H8</f>
        <v>0</v>
      </c>
      <c r="J8" s="52"/>
      <c r="K8" s="53"/>
      <c r="L8" s="58">
        <f>L7+J8-K8</f>
        <v>0</v>
      </c>
      <c r="M8" s="61">
        <f t="shared" ref="M8:M24" si="0">I8+L8</f>
        <v>0</v>
      </c>
    </row>
    <row r="9" spans="1:16" s="45" customFormat="1" ht="15.75" customHeight="1" x14ac:dyDescent="0.15">
      <c r="A9" s="150">
        <v>42493</v>
      </c>
      <c r="B9" s="151">
        <v>46</v>
      </c>
      <c r="C9" s="152" t="s">
        <v>46</v>
      </c>
      <c r="D9" s="153"/>
      <c r="E9" s="153" t="s">
        <v>15</v>
      </c>
      <c r="F9" s="154" t="s">
        <v>47</v>
      </c>
      <c r="G9" s="155">
        <v>100000</v>
      </c>
      <c r="H9" s="156"/>
      <c r="I9" s="157">
        <f t="shared" ref="I9:I24" si="1">I8+G9-H9</f>
        <v>100000</v>
      </c>
      <c r="J9" s="155"/>
      <c r="K9" s="156"/>
      <c r="L9" s="157">
        <f t="shared" ref="L9:L24" si="2">L8+J9-K9</f>
        <v>0</v>
      </c>
      <c r="M9" s="158">
        <f t="shared" si="0"/>
        <v>100000</v>
      </c>
    </row>
    <row r="10" spans="1:16" s="45" customFormat="1" ht="15.75" customHeight="1" x14ac:dyDescent="0.15">
      <c r="A10" s="46">
        <v>42503</v>
      </c>
      <c r="B10" s="47">
        <v>46</v>
      </c>
      <c r="C10" s="62" t="s">
        <v>48</v>
      </c>
      <c r="D10" s="48"/>
      <c r="E10" s="48" t="s">
        <v>37</v>
      </c>
      <c r="F10" s="49" t="s">
        <v>49</v>
      </c>
      <c r="G10" s="50"/>
      <c r="H10" s="51">
        <v>100000</v>
      </c>
      <c r="I10" s="57">
        <f t="shared" si="1"/>
        <v>0</v>
      </c>
      <c r="J10" s="50"/>
      <c r="K10" s="51"/>
      <c r="L10" s="57">
        <f t="shared" si="2"/>
        <v>0</v>
      </c>
      <c r="M10" s="60">
        <f t="shared" si="0"/>
        <v>0</v>
      </c>
    </row>
    <row r="11" spans="1:16" s="45" customFormat="1" ht="15.75" customHeight="1" x14ac:dyDescent="0.15">
      <c r="A11" s="145">
        <v>42517</v>
      </c>
      <c r="B11" s="146">
        <v>46</v>
      </c>
      <c r="C11" s="147" t="s">
        <v>50</v>
      </c>
      <c r="D11" s="148"/>
      <c r="E11" s="148" t="s">
        <v>51</v>
      </c>
      <c r="F11" s="149" t="s">
        <v>52</v>
      </c>
      <c r="G11" s="52">
        <v>250000</v>
      </c>
      <c r="H11" s="53"/>
      <c r="I11" s="58">
        <f t="shared" si="1"/>
        <v>250000</v>
      </c>
      <c r="J11" s="52"/>
      <c r="K11" s="53"/>
      <c r="L11" s="58">
        <f t="shared" si="2"/>
        <v>0</v>
      </c>
      <c r="M11" s="61">
        <f t="shared" si="0"/>
        <v>250000</v>
      </c>
    </row>
    <row r="12" spans="1:16" s="45" customFormat="1" ht="15.75" customHeight="1" x14ac:dyDescent="0.15">
      <c r="A12" s="150">
        <v>42522</v>
      </c>
      <c r="B12" s="151">
        <v>56</v>
      </c>
      <c r="C12" s="152" t="s">
        <v>53</v>
      </c>
      <c r="D12" s="153"/>
      <c r="E12" s="153" t="s">
        <v>54</v>
      </c>
      <c r="F12" s="154" t="s">
        <v>14</v>
      </c>
      <c r="G12" s="155"/>
      <c r="H12" s="156">
        <v>150000</v>
      </c>
      <c r="I12" s="157">
        <f t="shared" si="1"/>
        <v>100000</v>
      </c>
      <c r="J12" s="155"/>
      <c r="K12" s="156"/>
      <c r="L12" s="157">
        <f t="shared" si="2"/>
        <v>0</v>
      </c>
      <c r="M12" s="158">
        <f t="shared" si="0"/>
        <v>100000</v>
      </c>
    </row>
    <row r="13" spans="1:16" s="45" customFormat="1" ht="15.75" customHeight="1" x14ac:dyDescent="0.15">
      <c r="A13" s="46">
        <v>42548</v>
      </c>
      <c r="B13" s="47">
        <v>56</v>
      </c>
      <c r="C13" s="62" t="s">
        <v>55</v>
      </c>
      <c r="D13" s="48"/>
      <c r="E13" s="48" t="s">
        <v>28</v>
      </c>
      <c r="F13" s="49" t="s">
        <v>56</v>
      </c>
      <c r="G13" s="50"/>
      <c r="H13" s="51"/>
      <c r="I13" s="57">
        <f t="shared" si="1"/>
        <v>100000</v>
      </c>
      <c r="J13" s="50">
        <v>1000000</v>
      </c>
      <c r="K13" s="51"/>
      <c r="L13" s="57">
        <f t="shared" si="2"/>
        <v>1000000</v>
      </c>
      <c r="M13" s="60">
        <f t="shared" si="0"/>
        <v>1100000</v>
      </c>
    </row>
    <row r="14" spans="1:16" s="45" customFormat="1" ht="15.75" customHeight="1" x14ac:dyDescent="0.15">
      <c r="A14" s="46"/>
      <c r="B14" s="47"/>
      <c r="C14" s="62"/>
      <c r="D14" s="48"/>
      <c r="E14" s="48"/>
      <c r="F14" s="49"/>
      <c r="G14" s="50">
        <v>500000</v>
      </c>
      <c r="H14" s="51"/>
      <c r="I14" s="57">
        <f t="shared" si="1"/>
        <v>600000</v>
      </c>
      <c r="J14" s="50"/>
      <c r="K14" s="51"/>
      <c r="L14" s="57">
        <f t="shared" si="2"/>
        <v>1000000</v>
      </c>
      <c r="M14" s="60">
        <f t="shared" si="0"/>
        <v>1600000</v>
      </c>
    </row>
    <row r="15" spans="1:16" s="45" customFormat="1" ht="15.75" customHeight="1" x14ac:dyDescent="0.15">
      <c r="A15" s="145">
        <v>42550</v>
      </c>
      <c r="B15" s="146">
        <v>56</v>
      </c>
      <c r="C15" s="147" t="s">
        <v>57</v>
      </c>
      <c r="D15" s="148"/>
      <c r="E15" s="148" t="s">
        <v>58</v>
      </c>
      <c r="F15" s="149" t="s">
        <v>14</v>
      </c>
      <c r="G15" s="52"/>
      <c r="H15" s="53">
        <v>200000</v>
      </c>
      <c r="I15" s="58">
        <f t="shared" si="1"/>
        <v>400000</v>
      </c>
      <c r="J15" s="52"/>
      <c r="K15" s="53"/>
      <c r="L15" s="58">
        <f t="shared" si="2"/>
        <v>1000000</v>
      </c>
      <c r="M15" s="61">
        <f t="shared" si="0"/>
        <v>1400000</v>
      </c>
    </row>
    <row r="16" spans="1:16" s="45" customFormat="1" ht="15.75" customHeight="1" x14ac:dyDescent="0.15">
      <c r="A16" s="150">
        <v>42578</v>
      </c>
      <c r="B16" s="151">
        <v>66</v>
      </c>
      <c r="C16" s="152" t="s">
        <v>59</v>
      </c>
      <c r="D16" s="153"/>
      <c r="E16" s="153" t="s">
        <v>80</v>
      </c>
      <c r="F16" s="154" t="s">
        <v>14</v>
      </c>
      <c r="G16" s="155"/>
      <c r="H16" s="156">
        <v>100000</v>
      </c>
      <c r="I16" s="157">
        <f t="shared" si="1"/>
        <v>300000</v>
      </c>
      <c r="J16" s="155"/>
      <c r="K16" s="156"/>
      <c r="L16" s="157">
        <f t="shared" si="2"/>
        <v>1000000</v>
      </c>
      <c r="M16" s="158">
        <f t="shared" si="0"/>
        <v>1300000</v>
      </c>
    </row>
    <row r="17" spans="1:13" s="45" customFormat="1" ht="15.75" customHeight="1" x14ac:dyDescent="0.15">
      <c r="A17" s="145">
        <v>42578</v>
      </c>
      <c r="B17" s="146">
        <v>66</v>
      </c>
      <c r="C17" s="147" t="s">
        <v>60</v>
      </c>
      <c r="D17" s="148"/>
      <c r="E17" s="148" t="s">
        <v>80</v>
      </c>
      <c r="F17" s="149" t="s">
        <v>14</v>
      </c>
      <c r="G17" s="52"/>
      <c r="H17" s="53">
        <v>200000</v>
      </c>
      <c r="I17" s="58">
        <f t="shared" si="1"/>
        <v>100000</v>
      </c>
      <c r="J17" s="52"/>
      <c r="K17" s="53"/>
      <c r="L17" s="58">
        <f t="shared" si="2"/>
        <v>1000000</v>
      </c>
      <c r="M17" s="61">
        <f t="shared" si="0"/>
        <v>1100000</v>
      </c>
    </row>
    <row r="18" spans="1:13" s="45" customFormat="1" ht="15.75" customHeight="1" x14ac:dyDescent="0.15">
      <c r="A18" s="39">
        <v>42583</v>
      </c>
      <c r="B18" s="40">
        <v>76</v>
      </c>
      <c r="C18" s="144" t="s">
        <v>61</v>
      </c>
      <c r="D18" s="41"/>
      <c r="E18" s="41" t="s">
        <v>62</v>
      </c>
      <c r="F18" s="42" t="s">
        <v>14</v>
      </c>
      <c r="G18" s="43"/>
      <c r="H18" s="44">
        <v>100000</v>
      </c>
      <c r="I18" s="56">
        <f t="shared" si="1"/>
        <v>0</v>
      </c>
      <c r="J18" s="43"/>
      <c r="K18" s="44">
        <v>400000</v>
      </c>
      <c r="L18" s="56">
        <f t="shared" si="2"/>
        <v>600000</v>
      </c>
      <c r="M18" s="59">
        <f t="shared" si="0"/>
        <v>600000</v>
      </c>
    </row>
    <row r="19" spans="1:13" s="45" customFormat="1" ht="15.75" customHeight="1" x14ac:dyDescent="0.15">
      <c r="A19" s="145">
        <v>42599</v>
      </c>
      <c r="B19" s="146">
        <v>77</v>
      </c>
      <c r="C19" s="147" t="s">
        <v>63</v>
      </c>
      <c r="D19" s="148"/>
      <c r="E19" s="148" t="s">
        <v>64</v>
      </c>
      <c r="F19" s="149" t="s">
        <v>14</v>
      </c>
      <c r="G19" s="52"/>
      <c r="H19" s="53">
        <v>0</v>
      </c>
      <c r="I19" s="58">
        <f t="shared" si="1"/>
        <v>0</v>
      </c>
      <c r="J19" s="52"/>
      <c r="K19" s="53">
        <v>400000</v>
      </c>
      <c r="L19" s="58">
        <f t="shared" si="2"/>
        <v>200000</v>
      </c>
      <c r="M19" s="61">
        <f t="shared" si="0"/>
        <v>200000</v>
      </c>
    </row>
    <row r="20" spans="1:13" s="45" customFormat="1" ht="15.75" customHeight="1" x14ac:dyDescent="0.15">
      <c r="A20" s="39">
        <v>42655</v>
      </c>
      <c r="B20" s="40">
        <v>96</v>
      </c>
      <c r="C20" s="144" t="s">
        <v>65</v>
      </c>
      <c r="D20" s="41"/>
      <c r="E20" s="41" t="s">
        <v>66</v>
      </c>
      <c r="F20" s="42" t="s">
        <v>14</v>
      </c>
      <c r="G20" s="43"/>
      <c r="H20" s="44">
        <v>0</v>
      </c>
      <c r="I20" s="56">
        <f t="shared" si="1"/>
        <v>0</v>
      </c>
      <c r="J20" s="43">
        <v>1500000</v>
      </c>
      <c r="K20" s="44"/>
      <c r="L20" s="56">
        <f t="shared" si="2"/>
        <v>1700000</v>
      </c>
      <c r="M20" s="59">
        <f t="shared" si="0"/>
        <v>1700000</v>
      </c>
    </row>
    <row r="21" spans="1:13" s="45" customFormat="1" ht="15.75" customHeight="1" x14ac:dyDescent="0.15">
      <c r="A21" s="46">
        <v>42664</v>
      </c>
      <c r="B21" s="47">
        <v>96</v>
      </c>
      <c r="C21" s="62" t="s">
        <v>67</v>
      </c>
      <c r="D21" s="48"/>
      <c r="E21" s="48" t="s">
        <v>68</v>
      </c>
      <c r="F21" s="49" t="s">
        <v>14</v>
      </c>
      <c r="G21" s="50"/>
      <c r="H21" s="51">
        <v>0</v>
      </c>
      <c r="I21" s="57">
        <f t="shared" si="1"/>
        <v>0</v>
      </c>
      <c r="J21" s="50"/>
      <c r="K21" s="51">
        <v>200000</v>
      </c>
      <c r="L21" s="57">
        <f t="shared" si="2"/>
        <v>1500000</v>
      </c>
      <c r="M21" s="60">
        <f t="shared" si="0"/>
        <v>1500000</v>
      </c>
    </row>
    <row r="22" spans="1:13" s="45" customFormat="1" ht="15.75" customHeight="1" x14ac:dyDescent="0.15">
      <c r="A22" s="145">
        <v>42674</v>
      </c>
      <c r="B22" s="146">
        <v>96</v>
      </c>
      <c r="C22" s="147" t="s">
        <v>69</v>
      </c>
      <c r="D22" s="148"/>
      <c r="E22" s="148" t="s">
        <v>70</v>
      </c>
      <c r="F22" s="149" t="s">
        <v>14</v>
      </c>
      <c r="G22" s="52"/>
      <c r="H22" s="53">
        <v>0</v>
      </c>
      <c r="I22" s="58">
        <f t="shared" si="1"/>
        <v>0</v>
      </c>
      <c r="J22" s="52"/>
      <c r="K22" s="53">
        <v>300000</v>
      </c>
      <c r="L22" s="58">
        <f t="shared" si="2"/>
        <v>1200000</v>
      </c>
      <c r="M22" s="61">
        <f t="shared" si="0"/>
        <v>1200000</v>
      </c>
    </row>
    <row r="23" spans="1:13" s="45" customFormat="1" ht="15.75" customHeight="1" x14ac:dyDescent="0.15">
      <c r="A23" s="39">
        <v>42709</v>
      </c>
      <c r="B23" s="40">
        <v>116</v>
      </c>
      <c r="C23" s="144" t="s">
        <v>71</v>
      </c>
      <c r="D23" s="41"/>
      <c r="E23" s="41" t="s">
        <v>72</v>
      </c>
      <c r="F23" s="42" t="s">
        <v>14</v>
      </c>
      <c r="G23" s="43">
        <v>500000</v>
      </c>
      <c r="H23" s="44"/>
      <c r="I23" s="56">
        <f t="shared" si="1"/>
        <v>500000</v>
      </c>
      <c r="J23" s="43">
        <v>700000</v>
      </c>
      <c r="K23" s="44"/>
      <c r="L23" s="56">
        <f t="shared" si="2"/>
        <v>1900000</v>
      </c>
      <c r="M23" s="59">
        <f t="shared" si="0"/>
        <v>2400000</v>
      </c>
    </row>
    <row r="24" spans="1:13" s="45" customFormat="1" ht="15.75" customHeight="1" x14ac:dyDescent="0.15">
      <c r="A24" s="145">
        <v>42712</v>
      </c>
      <c r="B24" s="146">
        <v>116</v>
      </c>
      <c r="C24" s="147" t="s">
        <v>73</v>
      </c>
      <c r="D24" s="148"/>
      <c r="E24" s="148" t="s">
        <v>74</v>
      </c>
      <c r="F24" s="149" t="s">
        <v>14</v>
      </c>
      <c r="G24" s="52"/>
      <c r="H24" s="53">
        <v>200000</v>
      </c>
      <c r="I24" s="58">
        <f t="shared" si="1"/>
        <v>300000</v>
      </c>
      <c r="J24" s="52"/>
      <c r="K24" s="53"/>
      <c r="L24" s="58">
        <f t="shared" si="2"/>
        <v>1900000</v>
      </c>
      <c r="M24" s="61">
        <f t="shared" si="0"/>
        <v>2200000</v>
      </c>
    </row>
    <row r="25" spans="1:13" ht="18.75" customHeight="1" x14ac:dyDescent="0.2">
      <c r="A25" s="54"/>
      <c r="C25" s="63"/>
      <c r="G25" s="55"/>
      <c r="H25" s="55"/>
      <c r="I25" s="55"/>
      <c r="J25" s="55"/>
      <c r="K25" s="55"/>
    </row>
    <row r="26" spans="1:13" x14ac:dyDescent="0.2">
      <c r="C26" s="63"/>
    </row>
  </sheetData>
  <mergeCells count="9">
    <mergeCell ref="M5:M6"/>
    <mergeCell ref="D5:D6"/>
    <mergeCell ref="G5:I5"/>
    <mergeCell ref="J5:L5"/>
    <mergeCell ref="A5:A6"/>
    <mergeCell ref="B5:B6"/>
    <mergeCell ref="C5:C6"/>
    <mergeCell ref="E5:E6"/>
    <mergeCell ref="F5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104"/>
  <sheetViews>
    <sheetView topLeftCell="F1" zoomScaleNormal="100" workbookViewId="0">
      <selection activeCell="M87" sqref="M87:N87"/>
    </sheetView>
  </sheetViews>
  <sheetFormatPr defaultRowHeight="11.25" x14ac:dyDescent="0.15"/>
  <cols>
    <col min="1" max="1" width="10.125" bestFit="1" customWidth="1"/>
    <col min="2" max="2" width="11" customWidth="1"/>
    <col min="3" max="3" width="10.25" customWidth="1"/>
    <col min="4" max="4" width="38.25" bestFit="1" customWidth="1"/>
    <col min="5" max="5" width="40.5" hidden="1" customWidth="1"/>
    <col min="6" max="6" width="14.25" style="19" customWidth="1"/>
    <col min="7" max="8" width="12.625" style="19" bestFit="1" customWidth="1"/>
    <col min="9" max="9" width="13.75" style="19" bestFit="1" customWidth="1"/>
    <col min="10" max="10" width="13.75" style="111" bestFit="1" customWidth="1"/>
    <col min="11" max="12" width="12.625" style="19" bestFit="1" customWidth="1"/>
    <col min="13" max="15" width="12.625" style="19" customWidth="1"/>
    <col min="17" max="17" width="11.125" bestFit="1" customWidth="1"/>
  </cols>
  <sheetData>
    <row r="1" spans="1:16" s="18" customFormat="1" ht="15" x14ac:dyDescent="0.15">
      <c r="A1" s="14" t="s">
        <v>0</v>
      </c>
      <c r="B1" s="14"/>
      <c r="C1" s="14"/>
      <c r="D1" s="14"/>
      <c r="E1" s="14"/>
      <c r="F1" s="17"/>
      <c r="G1" s="19"/>
      <c r="H1" s="19"/>
      <c r="I1" s="19"/>
      <c r="J1" s="111"/>
      <c r="K1" s="19"/>
      <c r="L1" s="19"/>
      <c r="M1" s="19"/>
      <c r="N1" s="19"/>
      <c r="O1" s="19"/>
    </row>
    <row r="2" spans="1:16" s="18" customFormat="1" ht="14.25" x14ac:dyDescent="0.15">
      <c r="A2" s="205" t="s">
        <v>2</v>
      </c>
      <c r="B2" s="15"/>
      <c r="C2" s="15"/>
      <c r="D2" s="15"/>
      <c r="E2" s="15"/>
      <c r="F2" s="20"/>
      <c r="G2" s="19"/>
      <c r="H2" s="19"/>
      <c r="I2" s="19"/>
      <c r="J2" s="111"/>
      <c r="K2" s="19"/>
      <c r="L2" s="19"/>
      <c r="M2" s="19"/>
      <c r="N2" s="19"/>
      <c r="O2" s="19"/>
    </row>
    <row r="3" spans="1:16" s="18" customFormat="1" ht="12.75" x14ac:dyDescent="0.15">
      <c r="A3" s="15"/>
      <c r="B3" s="15"/>
      <c r="C3" s="15"/>
      <c r="D3" s="15"/>
      <c r="E3" s="15"/>
      <c r="F3" s="20"/>
      <c r="G3" s="19"/>
      <c r="H3" s="19"/>
      <c r="I3" s="19"/>
      <c r="J3" s="111"/>
      <c r="K3" s="19"/>
      <c r="L3" s="19"/>
      <c r="M3" s="19"/>
      <c r="N3" s="19"/>
      <c r="O3" s="19"/>
    </row>
    <row r="4" spans="1:16" s="18" customFormat="1" ht="21.75" customHeight="1" x14ac:dyDescent="0.15">
      <c r="A4" s="237" t="s">
        <v>3</v>
      </c>
      <c r="B4" s="237" t="s">
        <v>5</v>
      </c>
      <c r="C4" s="237" t="s">
        <v>6</v>
      </c>
      <c r="D4" s="237" t="s">
        <v>7</v>
      </c>
      <c r="E4" s="237" t="s">
        <v>8</v>
      </c>
      <c r="F4" s="233" t="s">
        <v>76</v>
      </c>
      <c r="G4" s="233"/>
      <c r="H4" s="238"/>
      <c r="I4" s="232" t="s">
        <v>75</v>
      </c>
      <c r="J4" s="233"/>
      <c r="K4" s="234"/>
      <c r="L4" s="235" t="s">
        <v>105</v>
      </c>
      <c r="M4" s="230" t="s">
        <v>112</v>
      </c>
      <c r="N4" s="230" t="s">
        <v>111</v>
      </c>
      <c r="O4" s="230" t="s">
        <v>106</v>
      </c>
    </row>
    <row r="5" spans="1:16" s="16" customFormat="1" ht="17.25" customHeight="1" x14ac:dyDescent="0.15">
      <c r="A5" s="237"/>
      <c r="B5" s="237"/>
      <c r="C5" s="237"/>
      <c r="D5" s="237"/>
      <c r="E5" s="237"/>
      <c r="F5" s="64" t="s">
        <v>77</v>
      </c>
      <c r="G5" s="64" t="s">
        <v>78</v>
      </c>
      <c r="H5" s="103" t="s">
        <v>11</v>
      </c>
      <c r="I5" s="106" t="s">
        <v>77</v>
      </c>
      <c r="J5" s="112" t="s">
        <v>78</v>
      </c>
      <c r="K5" s="198" t="s">
        <v>11</v>
      </c>
      <c r="L5" s="236"/>
      <c r="M5" s="231"/>
      <c r="N5" s="231"/>
      <c r="O5" s="231"/>
      <c r="P5" s="13"/>
    </row>
    <row r="6" spans="1:16" s="1" customFormat="1" ht="15" customHeight="1" x14ac:dyDescent="0.15">
      <c r="A6" s="65"/>
      <c r="B6" s="66"/>
      <c r="C6" s="72"/>
      <c r="D6" s="66" t="s">
        <v>12</v>
      </c>
      <c r="E6" s="66"/>
      <c r="F6" s="71"/>
      <c r="G6" s="67"/>
      <c r="H6" s="104">
        <v>300000</v>
      </c>
      <c r="I6" s="107"/>
      <c r="J6" s="113"/>
      <c r="K6" s="199">
        <v>1900000</v>
      </c>
      <c r="L6" s="192">
        <f>H6+K6</f>
        <v>2200000</v>
      </c>
      <c r="M6" s="75"/>
      <c r="N6" s="75"/>
      <c r="O6" s="70">
        <f>L6+N6</f>
        <v>2200000</v>
      </c>
    </row>
    <row r="7" spans="1:16" s="1" customFormat="1" ht="15" customHeight="1" x14ac:dyDescent="0.15">
      <c r="A7" s="21">
        <v>42786</v>
      </c>
      <c r="B7" s="22" t="s">
        <v>84</v>
      </c>
      <c r="C7" s="73" t="s">
        <v>14</v>
      </c>
      <c r="D7" s="22" t="s">
        <v>116</v>
      </c>
      <c r="E7" s="22" t="s">
        <v>85</v>
      </c>
      <c r="F7" s="23"/>
      <c r="G7" s="24">
        <v>250000</v>
      </c>
      <c r="H7" s="105">
        <f>H6+F7-G7</f>
        <v>50000</v>
      </c>
      <c r="I7" s="108"/>
      <c r="J7" s="114">
        <v>750000</v>
      </c>
      <c r="K7" s="188">
        <f>K6+I7-J7</f>
        <v>1150000</v>
      </c>
      <c r="L7" s="193">
        <f>H7+K7</f>
        <v>1200000</v>
      </c>
      <c r="M7" s="76"/>
      <c r="N7" s="76"/>
      <c r="O7" s="25">
        <f>L7+SUM(N6:N7)</f>
        <v>1200000</v>
      </c>
    </row>
    <row r="8" spans="1:16" s="1" customFormat="1" ht="15" customHeight="1" x14ac:dyDescent="0.15">
      <c r="A8" s="21">
        <v>42786</v>
      </c>
      <c r="B8" s="22" t="s">
        <v>86</v>
      </c>
      <c r="C8" s="73" t="s">
        <v>14</v>
      </c>
      <c r="D8" s="22" t="s">
        <v>116</v>
      </c>
      <c r="E8" s="22" t="s">
        <v>85</v>
      </c>
      <c r="F8" s="23"/>
      <c r="G8" s="24">
        <v>50000</v>
      </c>
      <c r="H8" s="105">
        <f t="shared" ref="H8:H28" si="0">H7+F8-G8</f>
        <v>0</v>
      </c>
      <c r="I8" s="108"/>
      <c r="J8" s="114">
        <v>1150000</v>
      </c>
      <c r="K8" s="188">
        <f t="shared" ref="K8:K9" si="1">K7+I8-J8</f>
        <v>0</v>
      </c>
      <c r="L8" s="193">
        <f>H8+K8</f>
        <v>0</v>
      </c>
      <c r="M8" s="76"/>
      <c r="N8" s="76"/>
      <c r="O8" s="25">
        <f t="shared" ref="O8" si="2">L8+SUM(N7:N8)</f>
        <v>0</v>
      </c>
    </row>
    <row r="9" spans="1:16" s="1" customFormat="1" ht="15" customHeight="1" x14ac:dyDescent="0.15">
      <c r="A9" s="21">
        <v>42781</v>
      </c>
      <c r="B9" s="22" t="s">
        <v>81</v>
      </c>
      <c r="C9" s="73" t="s">
        <v>82</v>
      </c>
      <c r="D9" s="22" t="s">
        <v>128</v>
      </c>
      <c r="E9" s="22" t="s">
        <v>83</v>
      </c>
      <c r="F9" s="23"/>
      <c r="G9" s="24"/>
      <c r="H9" s="105">
        <f t="shared" si="0"/>
        <v>0</v>
      </c>
      <c r="I9" s="108">
        <v>1880000</v>
      </c>
      <c r="J9" s="114"/>
      <c r="K9" s="188">
        <f t="shared" si="1"/>
        <v>1880000</v>
      </c>
      <c r="L9" s="193">
        <f>H9+K9</f>
        <v>1880000</v>
      </c>
      <c r="M9" s="76"/>
      <c r="N9" s="76"/>
      <c r="O9" s="25">
        <f>L9+SUM($N$6:N9)</f>
        <v>1880000</v>
      </c>
    </row>
    <row r="10" spans="1:16" s="1" customFormat="1" ht="15" customHeight="1" x14ac:dyDescent="0.15">
      <c r="A10" s="68">
        <v>42794</v>
      </c>
      <c r="B10" s="69"/>
      <c r="C10" s="74"/>
      <c r="D10" s="69" t="s">
        <v>103</v>
      </c>
      <c r="E10" s="69"/>
      <c r="F10" s="26"/>
      <c r="G10" s="27"/>
      <c r="H10" s="126">
        <f t="shared" si="0"/>
        <v>0</v>
      </c>
      <c r="I10" s="109"/>
      <c r="J10" s="115"/>
      <c r="K10" s="200">
        <f>K9+I10-J10</f>
        <v>1880000</v>
      </c>
      <c r="L10" s="194">
        <f>H10+K10</f>
        <v>1880000</v>
      </c>
      <c r="M10" s="77">
        <v>0</v>
      </c>
      <c r="N10" s="77">
        <v>1268.03</v>
      </c>
      <c r="O10" s="127">
        <f>L10+SUM($M$6:$N$10:N10)</f>
        <v>1881268.03</v>
      </c>
    </row>
    <row r="11" spans="1:16" s="1" customFormat="1" ht="15" customHeight="1" x14ac:dyDescent="0.15">
      <c r="A11" s="65">
        <v>42804</v>
      </c>
      <c r="B11" s="66" t="s">
        <v>87</v>
      </c>
      <c r="C11" s="72" t="s">
        <v>88</v>
      </c>
      <c r="D11" s="66" t="s">
        <v>128</v>
      </c>
      <c r="E11" s="66" t="s">
        <v>89</v>
      </c>
      <c r="F11" s="71">
        <v>1300000</v>
      </c>
      <c r="G11" s="67"/>
      <c r="H11" s="104">
        <f t="shared" si="0"/>
        <v>1300000</v>
      </c>
      <c r="I11" s="107">
        <v>200000</v>
      </c>
      <c r="J11" s="113"/>
      <c r="K11" s="199">
        <f t="shared" ref="K11:K15" si="3">K10+I11-J11</f>
        <v>2080000</v>
      </c>
      <c r="L11" s="192">
        <f t="shared" ref="L11:L13" si="4">H11+K11</f>
        <v>3380000</v>
      </c>
      <c r="M11" s="75"/>
      <c r="N11" s="75"/>
      <c r="O11" s="70">
        <f>L11+SUM($M$6:$N$10:N11)</f>
        <v>3381268.03</v>
      </c>
    </row>
    <row r="12" spans="1:16" s="1" customFormat="1" ht="15" customHeight="1" x14ac:dyDescent="0.15">
      <c r="A12" s="68">
        <v>42825</v>
      </c>
      <c r="B12" s="69"/>
      <c r="C12" s="74"/>
      <c r="D12" s="69" t="s">
        <v>104</v>
      </c>
      <c r="E12" s="69"/>
      <c r="F12" s="26"/>
      <c r="G12" s="27"/>
      <c r="H12" s="126">
        <f t="shared" si="0"/>
        <v>1300000</v>
      </c>
      <c r="I12" s="109"/>
      <c r="J12" s="115"/>
      <c r="K12" s="200">
        <f>K11+I12-J12</f>
        <v>2080000</v>
      </c>
      <c r="L12" s="194">
        <f t="shared" si="4"/>
        <v>3380000</v>
      </c>
      <c r="M12" s="77">
        <v>0</v>
      </c>
      <c r="N12" s="77">
        <v>7804.46</v>
      </c>
      <c r="O12" s="127">
        <f>L12+SUM($M$6:$N$10:N12)</f>
        <v>3389072.49</v>
      </c>
    </row>
    <row r="13" spans="1:16" s="1" customFormat="1" ht="15" customHeight="1" x14ac:dyDescent="0.15">
      <c r="A13" s="65">
        <v>42830</v>
      </c>
      <c r="B13" s="66" t="s">
        <v>90</v>
      </c>
      <c r="C13" s="72" t="s">
        <v>91</v>
      </c>
      <c r="D13" s="66" t="s">
        <v>128</v>
      </c>
      <c r="E13" s="66" t="s">
        <v>92</v>
      </c>
      <c r="F13" s="71"/>
      <c r="G13" s="67"/>
      <c r="H13" s="104">
        <f t="shared" si="0"/>
        <v>1300000</v>
      </c>
      <c r="I13" s="107">
        <v>400000</v>
      </c>
      <c r="J13" s="113"/>
      <c r="K13" s="199">
        <f t="shared" si="3"/>
        <v>2480000</v>
      </c>
      <c r="L13" s="192">
        <f t="shared" si="4"/>
        <v>3780000</v>
      </c>
      <c r="M13" s="75"/>
      <c r="N13" s="75"/>
      <c r="O13" s="70">
        <f>L13+SUM($M$6:$N$10:N13)</f>
        <v>3789072.49</v>
      </c>
    </row>
    <row r="14" spans="1:16" s="1" customFormat="1" ht="15" customHeight="1" x14ac:dyDescent="0.15">
      <c r="A14" s="21">
        <v>42836</v>
      </c>
      <c r="B14" s="22" t="s">
        <v>93</v>
      </c>
      <c r="C14" s="73" t="s">
        <v>94</v>
      </c>
      <c r="D14" s="22" t="s">
        <v>128</v>
      </c>
      <c r="E14" s="22" t="s">
        <v>95</v>
      </c>
      <c r="F14" s="23"/>
      <c r="G14" s="24"/>
      <c r="H14" s="105">
        <f t="shared" si="0"/>
        <v>1300000</v>
      </c>
      <c r="I14" s="108">
        <v>400000</v>
      </c>
      <c r="J14" s="114"/>
      <c r="K14" s="188">
        <f t="shared" si="3"/>
        <v>2880000</v>
      </c>
      <c r="L14" s="193">
        <f t="shared" ref="L14:L22" si="5">H14+K14</f>
        <v>4180000</v>
      </c>
      <c r="M14" s="76"/>
      <c r="N14" s="76"/>
      <c r="O14" s="25">
        <f>L14+SUM($M$6:$N$10:N14)</f>
        <v>4189072.49</v>
      </c>
    </row>
    <row r="15" spans="1:16" s="1" customFormat="1" ht="15" customHeight="1" x14ac:dyDescent="0.15">
      <c r="A15" s="21">
        <v>42842</v>
      </c>
      <c r="B15" s="22" t="s">
        <v>96</v>
      </c>
      <c r="C15" s="73" t="s">
        <v>14</v>
      </c>
      <c r="D15" s="22" t="s">
        <v>116</v>
      </c>
      <c r="E15" s="22" t="s">
        <v>97</v>
      </c>
      <c r="F15" s="23"/>
      <c r="G15" s="24">
        <v>100000</v>
      </c>
      <c r="H15" s="105">
        <f t="shared" si="0"/>
        <v>1200000</v>
      </c>
      <c r="I15" s="108"/>
      <c r="J15" s="114"/>
      <c r="K15" s="188">
        <f t="shared" si="3"/>
        <v>2880000</v>
      </c>
      <c r="L15" s="193">
        <f t="shared" si="5"/>
        <v>4080000</v>
      </c>
      <c r="M15" s="76"/>
      <c r="N15" s="76"/>
      <c r="O15" s="25">
        <f>L15+SUM($M$6:$N$10:N15)</f>
        <v>4089072.49</v>
      </c>
    </row>
    <row r="16" spans="1:16" s="1" customFormat="1" ht="15" customHeight="1" x14ac:dyDescent="0.15">
      <c r="A16" s="21">
        <v>42853</v>
      </c>
      <c r="B16" s="22" t="s">
        <v>98</v>
      </c>
      <c r="C16" s="73" t="s">
        <v>14</v>
      </c>
      <c r="D16" s="22" t="s">
        <v>116</v>
      </c>
      <c r="E16" s="22" t="s">
        <v>99</v>
      </c>
      <c r="F16" s="23"/>
      <c r="G16" s="24">
        <v>130000</v>
      </c>
      <c r="H16" s="105">
        <f t="shared" si="0"/>
        <v>1070000</v>
      </c>
      <c r="I16" s="108"/>
      <c r="J16" s="114"/>
      <c r="K16" s="188">
        <f>K15+I16-J16</f>
        <v>2880000</v>
      </c>
      <c r="L16" s="193">
        <f t="shared" si="5"/>
        <v>3950000</v>
      </c>
      <c r="M16" s="76"/>
      <c r="N16" s="76"/>
      <c r="O16" s="25">
        <f>L16+SUM($M$6:$N$10:N16)</f>
        <v>3959072.49</v>
      </c>
    </row>
    <row r="17" spans="1:17" s="1" customFormat="1" ht="15" customHeight="1" x14ac:dyDescent="0.15">
      <c r="A17" s="68">
        <v>42855</v>
      </c>
      <c r="B17" s="69"/>
      <c r="C17" s="74"/>
      <c r="D17" s="69" t="s">
        <v>107</v>
      </c>
      <c r="E17" s="69"/>
      <c r="F17" s="26"/>
      <c r="G17" s="27"/>
      <c r="H17" s="126">
        <f>H16+F17-G17</f>
        <v>1070000</v>
      </c>
      <c r="I17" s="109"/>
      <c r="J17" s="115"/>
      <c r="K17" s="200">
        <f t="shared" ref="K17:K57" si="6">K16+I17-J17</f>
        <v>2880000</v>
      </c>
      <c r="L17" s="194">
        <f t="shared" si="5"/>
        <v>3950000</v>
      </c>
      <c r="M17" s="77">
        <v>221.33</v>
      </c>
      <c r="N17" s="77">
        <v>10708.11</v>
      </c>
      <c r="O17" s="127">
        <f>L17+SUM($M$6:$N$10:N17)</f>
        <v>3970001.93</v>
      </c>
    </row>
    <row r="18" spans="1:17" s="1" customFormat="1" ht="15" customHeight="1" x14ac:dyDescent="0.15">
      <c r="A18" s="65">
        <v>42870</v>
      </c>
      <c r="B18" s="66" t="s">
        <v>100</v>
      </c>
      <c r="C18" s="72" t="s">
        <v>14</v>
      </c>
      <c r="D18" s="66" t="s">
        <v>116</v>
      </c>
      <c r="E18" s="66" t="s">
        <v>14</v>
      </c>
      <c r="F18" s="71"/>
      <c r="G18" s="67"/>
      <c r="H18" s="104">
        <f>H16+F18-G18</f>
        <v>1070000</v>
      </c>
      <c r="I18" s="107"/>
      <c r="J18" s="113">
        <v>700000</v>
      </c>
      <c r="K18" s="199">
        <f t="shared" si="6"/>
        <v>2180000</v>
      </c>
      <c r="L18" s="192">
        <f t="shared" si="5"/>
        <v>3250000</v>
      </c>
      <c r="M18" s="75"/>
      <c r="N18" s="75"/>
      <c r="O18" s="70">
        <f>L18+SUM($M$6:$N$10:N18)</f>
        <v>3270001.93</v>
      </c>
    </row>
    <row r="19" spans="1:17" s="1" customFormat="1" ht="15" customHeight="1" x14ac:dyDescent="0.15">
      <c r="A19" s="68">
        <v>42886</v>
      </c>
      <c r="B19" s="69"/>
      <c r="C19" s="74"/>
      <c r="D19" s="69" t="s">
        <v>108</v>
      </c>
      <c r="E19" s="69"/>
      <c r="F19" s="26"/>
      <c r="G19" s="27"/>
      <c r="H19" s="126">
        <f>H17+F19-G19</f>
        <v>1070000</v>
      </c>
      <c r="I19" s="109"/>
      <c r="J19" s="115"/>
      <c r="K19" s="200">
        <f t="shared" si="6"/>
        <v>2180000</v>
      </c>
      <c r="L19" s="194">
        <f t="shared" si="5"/>
        <v>3250000</v>
      </c>
      <c r="M19" s="77">
        <v>303.23</v>
      </c>
      <c r="N19" s="77">
        <v>10570.34</v>
      </c>
      <c r="O19" s="127">
        <f>L19+SUM($M$6:$N$10:N19)</f>
        <v>3280875.5</v>
      </c>
    </row>
    <row r="20" spans="1:17" s="1" customFormat="1" ht="15" customHeight="1" x14ac:dyDescent="0.15">
      <c r="A20" s="65">
        <v>42902</v>
      </c>
      <c r="B20" s="66" t="s">
        <v>101</v>
      </c>
      <c r="C20" s="72" t="s">
        <v>14</v>
      </c>
      <c r="D20" s="66" t="s">
        <v>116</v>
      </c>
      <c r="E20" s="66" t="s">
        <v>14</v>
      </c>
      <c r="F20" s="71"/>
      <c r="G20" s="67"/>
      <c r="H20" s="104">
        <f>H18+F20-G20</f>
        <v>1070000</v>
      </c>
      <c r="I20" s="107"/>
      <c r="J20" s="113">
        <v>95000</v>
      </c>
      <c r="K20" s="199">
        <f t="shared" si="6"/>
        <v>2085000</v>
      </c>
      <c r="L20" s="192">
        <f t="shared" si="5"/>
        <v>3155000</v>
      </c>
      <c r="M20" s="75"/>
      <c r="N20" s="75"/>
      <c r="O20" s="70">
        <f>L20+SUM($M$6:$N$10:N20)</f>
        <v>3185875.5</v>
      </c>
    </row>
    <row r="21" spans="1:17" s="1" customFormat="1" ht="15" customHeight="1" x14ac:dyDescent="0.15">
      <c r="A21" s="21">
        <v>42914</v>
      </c>
      <c r="B21" s="22" t="s">
        <v>102</v>
      </c>
      <c r="C21" s="73" t="s">
        <v>14</v>
      </c>
      <c r="D21" s="22" t="s">
        <v>116</v>
      </c>
      <c r="E21" s="22" t="s">
        <v>14</v>
      </c>
      <c r="F21" s="23"/>
      <c r="G21" s="24"/>
      <c r="H21" s="105">
        <f t="shared" si="0"/>
        <v>1070000</v>
      </c>
      <c r="I21" s="108"/>
      <c r="J21" s="114">
        <v>500000</v>
      </c>
      <c r="K21" s="188">
        <f t="shared" si="6"/>
        <v>1585000</v>
      </c>
      <c r="L21" s="193">
        <f t="shared" si="5"/>
        <v>2655000</v>
      </c>
      <c r="M21" s="76"/>
      <c r="N21" s="76"/>
      <c r="O21" s="25">
        <f>L21+SUM($M$6:$N$10:N21)</f>
        <v>2685875.5</v>
      </c>
    </row>
    <row r="22" spans="1:17" s="1" customFormat="1" ht="15" customHeight="1" x14ac:dyDescent="0.15">
      <c r="A22" s="68">
        <v>42916</v>
      </c>
      <c r="B22" s="69"/>
      <c r="C22" s="74"/>
      <c r="D22" s="69" t="s">
        <v>109</v>
      </c>
      <c r="E22" s="69"/>
      <c r="F22" s="26"/>
      <c r="G22" s="27"/>
      <c r="H22" s="126">
        <f>H21+F22-G22</f>
        <v>1070000</v>
      </c>
      <c r="I22" s="109"/>
      <c r="J22" s="115"/>
      <c r="K22" s="200">
        <f>K21+I22-J22</f>
        <v>1585000</v>
      </c>
      <c r="L22" s="194">
        <f t="shared" si="5"/>
        <v>2655000</v>
      </c>
      <c r="M22" s="77">
        <v>333.04</v>
      </c>
      <c r="N22" s="77">
        <v>9114.19</v>
      </c>
      <c r="O22" s="127">
        <f>L22+SUM($M$6:$N$10:N22)</f>
        <v>2695322.73</v>
      </c>
    </row>
    <row r="23" spans="1:17" s="1" customFormat="1" ht="15" customHeight="1" x14ac:dyDescent="0.15">
      <c r="A23" s="65">
        <v>42929</v>
      </c>
      <c r="B23" s="66"/>
      <c r="C23" s="72"/>
      <c r="D23" s="66" t="s">
        <v>128</v>
      </c>
      <c r="E23" s="66"/>
      <c r="F23" s="71"/>
      <c r="G23" s="67"/>
      <c r="H23" s="104">
        <f t="shared" si="0"/>
        <v>1070000</v>
      </c>
      <c r="I23" s="107">
        <v>2400000</v>
      </c>
      <c r="J23" s="113"/>
      <c r="K23" s="199">
        <f t="shared" si="6"/>
        <v>3985000</v>
      </c>
      <c r="L23" s="192">
        <f t="shared" ref="L23" si="7">H23+K23</f>
        <v>5055000</v>
      </c>
      <c r="M23" s="75"/>
      <c r="N23" s="75"/>
      <c r="O23" s="70">
        <f>L23+SUM($M$6:$N$10:N23)</f>
        <v>5095322.7300000004</v>
      </c>
    </row>
    <row r="24" spans="1:17" s="1" customFormat="1" ht="15" customHeight="1" x14ac:dyDescent="0.15">
      <c r="A24" s="21">
        <v>42940</v>
      </c>
      <c r="B24" s="22"/>
      <c r="C24" s="73"/>
      <c r="D24" s="22" t="s">
        <v>116</v>
      </c>
      <c r="E24" s="22" t="s">
        <v>14</v>
      </c>
      <c r="F24" s="23"/>
      <c r="G24" s="24">
        <v>300000</v>
      </c>
      <c r="H24" s="105">
        <f t="shared" si="0"/>
        <v>770000</v>
      </c>
      <c r="I24" s="108"/>
      <c r="J24" s="114">
        <v>0</v>
      </c>
      <c r="K24" s="188">
        <f t="shared" si="6"/>
        <v>3985000</v>
      </c>
      <c r="L24" s="193">
        <f t="shared" ref="L24:L57" si="8">H24+K24</f>
        <v>4755000</v>
      </c>
      <c r="M24" s="76"/>
      <c r="N24" s="76"/>
      <c r="O24" s="25">
        <f>L24+SUM($M$6:$N$10:N24)</f>
        <v>4795322.7300000004</v>
      </c>
    </row>
    <row r="25" spans="1:17" s="1" customFormat="1" ht="15" customHeight="1" x14ac:dyDescent="0.15">
      <c r="A25" s="21">
        <v>42942</v>
      </c>
      <c r="B25" s="22"/>
      <c r="C25" s="73"/>
      <c r="D25" s="22" t="s">
        <v>116</v>
      </c>
      <c r="E25" s="22" t="s">
        <v>14</v>
      </c>
      <c r="F25" s="23"/>
      <c r="G25" s="24">
        <v>520000</v>
      </c>
      <c r="H25" s="105">
        <f t="shared" si="0"/>
        <v>250000</v>
      </c>
      <c r="I25" s="108"/>
      <c r="J25" s="114"/>
      <c r="K25" s="188">
        <f t="shared" si="6"/>
        <v>3985000</v>
      </c>
      <c r="L25" s="193">
        <f t="shared" si="8"/>
        <v>4235000</v>
      </c>
      <c r="M25" s="76"/>
      <c r="N25" s="76"/>
      <c r="O25" s="25">
        <f>L25+SUM($M$6:$N$10:N25)</f>
        <v>4275322.7300000004</v>
      </c>
    </row>
    <row r="26" spans="1:17" s="1" customFormat="1" ht="15" customHeight="1" x14ac:dyDescent="0.15">
      <c r="A26" s="21">
        <v>42945</v>
      </c>
      <c r="B26" s="22"/>
      <c r="C26" s="73"/>
      <c r="D26" s="22" t="s">
        <v>116</v>
      </c>
      <c r="E26" s="22" t="s">
        <v>14</v>
      </c>
      <c r="F26" s="23"/>
      <c r="G26" s="24">
        <v>190000</v>
      </c>
      <c r="H26" s="105">
        <f t="shared" si="0"/>
        <v>60000</v>
      </c>
      <c r="I26" s="108"/>
      <c r="J26" s="114">
        <v>260000</v>
      </c>
      <c r="K26" s="188">
        <f t="shared" si="6"/>
        <v>3725000</v>
      </c>
      <c r="L26" s="193">
        <f t="shared" si="8"/>
        <v>3785000</v>
      </c>
      <c r="M26" s="76"/>
      <c r="N26" s="76"/>
      <c r="O26" s="25">
        <f>L26+SUM($M$6:$N$10:N26)</f>
        <v>3825322.73</v>
      </c>
    </row>
    <row r="27" spans="1:17" s="1" customFormat="1" ht="15" customHeight="1" x14ac:dyDescent="0.15">
      <c r="A27" s="68">
        <v>42946</v>
      </c>
      <c r="B27" s="69"/>
      <c r="C27" s="74"/>
      <c r="D27" s="69" t="s">
        <v>110</v>
      </c>
      <c r="E27" s="69" t="s">
        <v>14</v>
      </c>
      <c r="F27" s="26"/>
      <c r="G27" s="27"/>
      <c r="H27" s="126">
        <f t="shared" si="0"/>
        <v>60000</v>
      </c>
      <c r="I27" s="109"/>
      <c r="J27" s="115"/>
      <c r="K27" s="200">
        <f t="shared" si="6"/>
        <v>3725000</v>
      </c>
      <c r="L27" s="194">
        <f t="shared" si="8"/>
        <v>3785000</v>
      </c>
      <c r="M27" s="77">
        <v>254.6</v>
      </c>
      <c r="N27" s="77">
        <v>9865.9699999999993</v>
      </c>
      <c r="O27" s="127">
        <f>L27+SUM($M$6:$N$10:N27)</f>
        <v>3835443.3</v>
      </c>
    </row>
    <row r="28" spans="1:17" s="1" customFormat="1" ht="15" customHeight="1" x14ac:dyDescent="0.15">
      <c r="A28" s="65">
        <v>42962</v>
      </c>
      <c r="B28" s="66" t="s">
        <v>115</v>
      </c>
      <c r="C28" s="72"/>
      <c r="D28" s="66" t="s">
        <v>128</v>
      </c>
      <c r="E28" s="66" t="s">
        <v>14</v>
      </c>
      <c r="F28" s="71">
        <v>500000</v>
      </c>
      <c r="G28" s="67"/>
      <c r="H28" s="104">
        <f t="shared" si="0"/>
        <v>560000</v>
      </c>
      <c r="I28" s="107"/>
      <c r="J28" s="113"/>
      <c r="K28" s="199">
        <f t="shared" si="6"/>
        <v>3725000</v>
      </c>
      <c r="L28" s="192">
        <f t="shared" si="8"/>
        <v>4285000</v>
      </c>
      <c r="M28" s="75"/>
      <c r="N28" s="75"/>
      <c r="O28" s="70">
        <f>L28+SUM($M$6:$N$10:N28)</f>
        <v>4335443.3</v>
      </c>
    </row>
    <row r="29" spans="1:17" s="1" customFormat="1" ht="15" customHeight="1" x14ac:dyDescent="0.15">
      <c r="A29" s="21">
        <v>42970</v>
      </c>
      <c r="B29" s="22" t="s">
        <v>114</v>
      </c>
      <c r="C29" s="73"/>
      <c r="D29" s="22" t="s">
        <v>128</v>
      </c>
      <c r="E29" s="22" t="s">
        <v>14</v>
      </c>
      <c r="F29" s="23">
        <v>1000000</v>
      </c>
      <c r="G29" s="24"/>
      <c r="H29" s="105">
        <f t="shared" ref="H29:H70" si="9">H28+F29-G29</f>
        <v>1560000</v>
      </c>
      <c r="I29" s="108"/>
      <c r="J29" s="114"/>
      <c r="K29" s="188">
        <f t="shared" si="6"/>
        <v>3725000</v>
      </c>
      <c r="L29" s="193">
        <f t="shared" si="8"/>
        <v>5285000</v>
      </c>
      <c r="M29" s="76"/>
      <c r="N29" s="76"/>
      <c r="O29" s="25">
        <f>L29+SUM($M$6:$N$10:N29)</f>
        <v>5335443.3</v>
      </c>
      <c r="Q29" s="110"/>
    </row>
    <row r="30" spans="1:17" s="1" customFormat="1" ht="15" customHeight="1" x14ac:dyDescent="0.15">
      <c r="A30" s="68">
        <v>42978</v>
      </c>
      <c r="B30" s="69"/>
      <c r="C30" s="74"/>
      <c r="D30" s="69" t="s">
        <v>123</v>
      </c>
      <c r="E30" s="69"/>
      <c r="F30" s="26"/>
      <c r="G30" s="27"/>
      <c r="H30" s="126">
        <f t="shared" si="9"/>
        <v>1560000</v>
      </c>
      <c r="I30" s="109"/>
      <c r="J30" s="115"/>
      <c r="K30" s="200">
        <f t="shared" si="6"/>
        <v>3725000</v>
      </c>
      <c r="L30" s="194">
        <f t="shared" si="8"/>
        <v>5285000</v>
      </c>
      <c r="M30" s="77">
        <v>277.24</v>
      </c>
      <c r="N30" s="77">
        <v>13065.35</v>
      </c>
      <c r="O30" s="127">
        <f>L30+SUM($M$6:$N$10:N30)</f>
        <v>5348785.8899999997</v>
      </c>
      <c r="Q30" s="110"/>
    </row>
    <row r="31" spans="1:17" s="1" customFormat="1" ht="15" customHeight="1" x14ac:dyDescent="0.15">
      <c r="A31" s="65">
        <v>42986</v>
      </c>
      <c r="B31" s="66" t="s">
        <v>124</v>
      </c>
      <c r="C31" s="72"/>
      <c r="D31" s="66" t="s">
        <v>116</v>
      </c>
      <c r="E31" s="66" t="s">
        <v>14</v>
      </c>
      <c r="F31" s="71"/>
      <c r="G31" s="67"/>
      <c r="H31" s="104">
        <f t="shared" si="9"/>
        <v>1560000</v>
      </c>
      <c r="I31" s="107"/>
      <c r="J31" s="113"/>
      <c r="K31" s="199">
        <f t="shared" si="6"/>
        <v>3725000</v>
      </c>
      <c r="L31" s="192">
        <f t="shared" si="8"/>
        <v>5285000</v>
      </c>
      <c r="M31" s="75"/>
      <c r="N31" s="75"/>
      <c r="O31" s="70">
        <f>L31+SUM($M$6:$N$10:N31)</f>
        <v>5348785.8899999997</v>
      </c>
    </row>
    <row r="32" spans="1:17" s="1" customFormat="1" ht="15" customHeight="1" x14ac:dyDescent="0.15">
      <c r="A32" s="21">
        <v>42992</v>
      </c>
      <c r="B32" s="22" t="s">
        <v>125</v>
      </c>
      <c r="C32" s="73"/>
      <c r="D32" s="22" t="s">
        <v>116</v>
      </c>
      <c r="E32" s="22" t="s">
        <v>14</v>
      </c>
      <c r="F32" s="23"/>
      <c r="G32" s="24"/>
      <c r="H32" s="105">
        <f t="shared" si="9"/>
        <v>1560000</v>
      </c>
      <c r="I32" s="108"/>
      <c r="J32" s="114"/>
      <c r="K32" s="188">
        <f t="shared" si="6"/>
        <v>3725000</v>
      </c>
      <c r="L32" s="193">
        <f t="shared" si="8"/>
        <v>5285000</v>
      </c>
      <c r="M32" s="76"/>
      <c r="N32" s="76"/>
      <c r="O32" s="25">
        <f>L32+SUM($M$6:$N$10:N32)</f>
        <v>5348785.8899999997</v>
      </c>
    </row>
    <row r="33" spans="1:15" s="1" customFormat="1" ht="15" customHeight="1" x14ac:dyDescent="0.15">
      <c r="A33" s="21">
        <v>42999</v>
      </c>
      <c r="B33" s="22" t="s">
        <v>126</v>
      </c>
      <c r="C33" s="73"/>
      <c r="D33" s="22" t="s">
        <v>128</v>
      </c>
      <c r="E33" s="22" t="s">
        <v>92</v>
      </c>
      <c r="F33" s="23">
        <v>80000</v>
      </c>
      <c r="G33" s="24"/>
      <c r="H33" s="105">
        <f t="shared" si="9"/>
        <v>1640000</v>
      </c>
      <c r="I33" s="108">
        <v>700000</v>
      </c>
      <c r="J33" s="114"/>
      <c r="K33" s="188">
        <f t="shared" si="6"/>
        <v>4425000</v>
      </c>
      <c r="L33" s="193">
        <f t="shared" si="8"/>
        <v>6065000</v>
      </c>
      <c r="M33" s="76"/>
      <c r="N33" s="76"/>
      <c r="O33" s="25">
        <f>L33+SUM($M$6:$N$10:N33)</f>
        <v>6128785.8899999997</v>
      </c>
    </row>
    <row r="34" spans="1:15" s="1" customFormat="1" ht="15" customHeight="1" x14ac:dyDescent="0.15">
      <c r="A34" s="21">
        <v>43006</v>
      </c>
      <c r="B34" s="22"/>
      <c r="C34" s="73"/>
      <c r="D34" s="22" t="s">
        <v>116</v>
      </c>
      <c r="E34" s="22" t="s">
        <v>14</v>
      </c>
      <c r="F34" s="23"/>
      <c r="G34" s="24"/>
      <c r="H34" s="105">
        <f t="shared" si="9"/>
        <v>1640000</v>
      </c>
      <c r="I34" s="108"/>
      <c r="J34" s="114">
        <v>710000</v>
      </c>
      <c r="K34" s="188">
        <f t="shared" si="6"/>
        <v>3715000</v>
      </c>
      <c r="L34" s="193">
        <f t="shared" si="8"/>
        <v>5355000</v>
      </c>
      <c r="M34" s="76"/>
      <c r="N34" s="76"/>
      <c r="O34" s="25">
        <f>L34+SUM($M$6:$N$10:N34)</f>
        <v>5418785.8899999997</v>
      </c>
    </row>
    <row r="35" spans="1:15" s="1" customFormat="1" ht="15" customHeight="1" x14ac:dyDescent="0.15">
      <c r="A35" s="68">
        <v>43008</v>
      </c>
      <c r="B35" s="69"/>
      <c r="C35" s="74"/>
      <c r="D35" s="69" t="s">
        <v>127</v>
      </c>
      <c r="E35" s="69"/>
      <c r="F35" s="26"/>
      <c r="G35" s="27"/>
      <c r="H35" s="126">
        <f t="shared" si="9"/>
        <v>1640000</v>
      </c>
      <c r="I35" s="109"/>
      <c r="J35" s="115"/>
      <c r="K35" s="200">
        <f t="shared" si="6"/>
        <v>3715000</v>
      </c>
      <c r="L35" s="194">
        <f>H35+K35</f>
        <v>5355000</v>
      </c>
      <c r="M35" s="77">
        <v>368.31</v>
      </c>
      <c r="N35" s="77">
        <v>14990.44</v>
      </c>
      <c r="O35" s="127">
        <f>L35+SUM($M$6:$N$10:N35)</f>
        <v>5434144.6399999997</v>
      </c>
    </row>
    <row r="36" spans="1:15" s="1" customFormat="1" ht="15" customHeight="1" x14ac:dyDescent="0.15">
      <c r="A36" s="136"/>
      <c r="B36" s="137"/>
      <c r="C36" s="138"/>
      <c r="D36" s="137"/>
      <c r="E36" s="137"/>
      <c r="F36" s="139"/>
      <c r="G36" s="140"/>
      <c r="H36" s="104">
        <f t="shared" si="9"/>
        <v>1640000</v>
      </c>
      <c r="I36" s="141"/>
      <c r="J36" s="142"/>
      <c r="K36" s="199">
        <f t="shared" si="6"/>
        <v>3715000</v>
      </c>
      <c r="L36" s="192">
        <f>H36+K36</f>
        <v>5355000</v>
      </c>
      <c r="M36" s="143"/>
      <c r="N36" s="143"/>
      <c r="O36" s="70">
        <f>L36+SUM($M$6:$N$10:N36)</f>
        <v>5434144.6399999997</v>
      </c>
    </row>
    <row r="37" spans="1:15" s="1" customFormat="1" ht="15" customHeight="1" x14ac:dyDescent="0.15">
      <c r="A37" s="116">
        <v>43012</v>
      </c>
      <c r="B37" s="117" t="s">
        <v>129</v>
      </c>
      <c r="C37" s="118"/>
      <c r="D37" s="117" t="s">
        <v>116</v>
      </c>
      <c r="E37" s="117"/>
      <c r="F37" s="119"/>
      <c r="G37" s="120">
        <v>120000</v>
      </c>
      <c r="H37" s="105">
        <f t="shared" si="9"/>
        <v>1520000</v>
      </c>
      <c r="I37" s="121"/>
      <c r="J37" s="122"/>
      <c r="K37" s="188">
        <f t="shared" si="6"/>
        <v>3715000</v>
      </c>
      <c r="L37" s="193">
        <f t="shared" si="8"/>
        <v>5235000</v>
      </c>
      <c r="M37" s="123"/>
      <c r="N37" s="123"/>
      <c r="O37" s="25">
        <f>L37+SUM($M$6:$N$10:N37)</f>
        <v>5314144.6399999997</v>
      </c>
    </row>
    <row r="38" spans="1:15" s="1" customFormat="1" ht="15" customHeight="1" x14ac:dyDescent="0.15">
      <c r="A38" s="116">
        <v>43025</v>
      </c>
      <c r="B38" s="117" t="s">
        <v>130</v>
      </c>
      <c r="C38" s="118"/>
      <c r="D38" s="117" t="s">
        <v>116</v>
      </c>
      <c r="E38" s="117"/>
      <c r="F38" s="119"/>
      <c r="G38" s="120">
        <v>615000</v>
      </c>
      <c r="H38" s="105">
        <f t="shared" si="9"/>
        <v>905000</v>
      </c>
      <c r="I38" s="121"/>
      <c r="J38" s="122">
        <v>35000</v>
      </c>
      <c r="K38" s="188">
        <f t="shared" si="6"/>
        <v>3680000</v>
      </c>
      <c r="L38" s="193">
        <f t="shared" si="8"/>
        <v>4585000</v>
      </c>
      <c r="M38" s="123"/>
      <c r="N38" s="123"/>
      <c r="O38" s="25">
        <f>L38+SUM($M$6:$N$10:N38)</f>
        <v>4664144.6399999997</v>
      </c>
    </row>
    <row r="39" spans="1:15" s="1" customFormat="1" ht="15" customHeight="1" x14ac:dyDescent="0.15">
      <c r="A39" s="116">
        <v>43033</v>
      </c>
      <c r="B39" s="117" t="s">
        <v>131</v>
      </c>
      <c r="C39" s="118"/>
      <c r="D39" s="117" t="s">
        <v>116</v>
      </c>
      <c r="E39" s="117"/>
      <c r="F39" s="119"/>
      <c r="G39" s="120"/>
      <c r="H39" s="105">
        <f t="shared" si="9"/>
        <v>905000</v>
      </c>
      <c r="I39" s="121"/>
      <c r="J39" s="122">
        <v>300000</v>
      </c>
      <c r="K39" s="188">
        <f t="shared" si="6"/>
        <v>3380000</v>
      </c>
      <c r="L39" s="193">
        <f t="shared" si="8"/>
        <v>4285000</v>
      </c>
      <c r="M39" s="123"/>
      <c r="N39" s="123"/>
      <c r="O39" s="25">
        <f>L39+SUM($M$6:$N$10:N39)</f>
        <v>4364144.6399999997</v>
      </c>
    </row>
    <row r="40" spans="1:15" s="1" customFormat="1" ht="15" customHeight="1" x14ac:dyDescent="0.15">
      <c r="A40" s="116">
        <v>43038</v>
      </c>
      <c r="B40" s="117" t="s">
        <v>133</v>
      </c>
      <c r="C40" s="118"/>
      <c r="D40" s="117" t="s">
        <v>134</v>
      </c>
      <c r="E40" s="117"/>
      <c r="F40" s="119">
        <v>50000</v>
      </c>
      <c r="G40" s="120"/>
      <c r="H40" s="105">
        <f t="shared" si="9"/>
        <v>955000</v>
      </c>
      <c r="I40" s="121"/>
      <c r="J40" s="122"/>
      <c r="K40" s="188">
        <f t="shared" si="6"/>
        <v>3380000</v>
      </c>
      <c r="L40" s="193">
        <f t="shared" si="8"/>
        <v>4335000</v>
      </c>
      <c r="M40" s="123"/>
      <c r="N40" s="123"/>
      <c r="O40" s="25">
        <f>L40+SUM($M$6:$N$10:N40)</f>
        <v>4414144.6399999997</v>
      </c>
    </row>
    <row r="41" spans="1:15" s="1" customFormat="1" ht="15" customHeight="1" x14ac:dyDescent="0.15">
      <c r="A41" s="68">
        <v>43038</v>
      </c>
      <c r="B41" s="69" t="s">
        <v>132</v>
      </c>
      <c r="C41" s="74"/>
      <c r="D41" s="69" t="s">
        <v>116</v>
      </c>
      <c r="E41" s="69"/>
      <c r="F41" s="26"/>
      <c r="G41" s="27"/>
      <c r="H41" s="126">
        <f t="shared" si="9"/>
        <v>955000</v>
      </c>
      <c r="I41" s="109"/>
      <c r="J41" s="115">
        <v>400000</v>
      </c>
      <c r="K41" s="200">
        <f t="shared" si="6"/>
        <v>2980000</v>
      </c>
      <c r="L41" s="194">
        <f t="shared" si="8"/>
        <v>3935000</v>
      </c>
      <c r="M41" s="77">
        <v>422.36</v>
      </c>
      <c r="N41" s="77">
        <v>14456.05</v>
      </c>
      <c r="O41" s="127">
        <f>L41+SUM($M$6:$N$10:N41)</f>
        <v>4029023.05</v>
      </c>
    </row>
    <row r="42" spans="1:15" s="1" customFormat="1" ht="15" customHeight="1" x14ac:dyDescent="0.15">
      <c r="A42" s="136">
        <v>43049</v>
      </c>
      <c r="B42" s="137" t="s">
        <v>135</v>
      </c>
      <c r="C42" s="138"/>
      <c r="D42" s="137" t="s">
        <v>116</v>
      </c>
      <c r="E42" s="137"/>
      <c r="F42" s="139"/>
      <c r="G42" s="140">
        <v>80000</v>
      </c>
      <c r="H42" s="104">
        <f t="shared" si="9"/>
        <v>875000</v>
      </c>
      <c r="I42" s="141"/>
      <c r="J42" s="142"/>
      <c r="K42" s="199">
        <f t="shared" si="6"/>
        <v>2980000</v>
      </c>
      <c r="L42" s="192">
        <f t="shared" si="8"/>
        <v>3855000</v>
      </c>
      <c r="M42" s="143"/>
      <c r="N42" s="143"/>
      <c r="O42" s="70">
        <f>L42+SUM($M$6:$N$10:N42)</f>
        <v>3949023.05</v>
      </c>
    </row>
    <row r="43" spans="1:15" s="1" customFormat="1" ht="15" customHeight="1" x14ac:dyDescent="0.15">
      <c r="A43" s="116">
        <v>43060</v>
      </c>
      <c r="B43" s="117" t="s">
        <v>135</v>
      </c>
      <c r="C43" s="118"/>
      <c r="D43" s="117" t="s">
        <v>116</v>
      </c>
      <c r="E43" s="117"/>
      <c r="F43" s="119"/>
      <c r="G43" s="120">
        <v>100000</v>
      </c>
      <c r="H43" s="105">
        <f t="shared" si="9"/>
        <v>775000</v>
      </c>
      <c r="I43" s="121"/>
      <c r="J43" s="122"/>
      <c r="K43" s="188">
        <f t="shared" si="6"/>
        <v>2980000</v>
      </c>
      <c r="L43" s="195">
        <f t="shared" si="8"/>
        <v>3755000</v>
      </c>
      <c r="M43" s="123"/>
      <c r="N43" s="123"/>
      <c r="O43" s="25">
        <f>L43+SUM($M$6:$N$10:N43)</f>
        <v>3849023.05</v>
      </c>
    </row>
    <row r="44" spans="1:15" s="1" customFormat="1" ht="15" customHeight="1" x14ac:dyDescent="0.15">
      <c r="A44" s="116">
        <v>43067</v>
      </c>
      <c r="B44" s="117" t="s">
        <v>135</v>
      </c>
      <c r="C44" s="118"/>
      <c r="D44" s="117" t="s">
        <v>116</v>
      </c>
      <c r="E44" s="117"/>
      <c r="F44" s="119"/>
      <c r="G44" s="120">
        <v>300000</v>
      </c>
      <c r="H44" s="105">
        <f t="shared" si="9"/>
        <v>475000</v>
      </c>
      <c r="I44" s="121"/>
      <c r="J44" s="122">
        <v>150000</v>
      </c>
      <c r="K44" s="188">
        <f t="shared" si="6"/>
        <v>2830000</v>
      </c>
      <c r="L44" s="195">
        <f t="shared" si="8"/>
        <v>3305000</v>
      </c>
      <c r="M44" s="123"/>
      <c r="N44" s="123"/>
      <c r="O44" s="25">
        <f>L44+SUM($M$6:$N$10:N44)</f>
        <v>3399023.05</v>
      </c>
    </row>
    <row r="45" spans="1:15" s="1" customFormat="1" ht="15" customHeight="1" x14ac:dyDescent="0.15">
      <c r="A45" s="68">
        <v>43069</v>
      </c>
      <c r="B45" s="69" t="s">
        <v>135</v>
      </c>
      <c r="C45" s="74"/>
      <c r="D45" s="69" t="s">
        <v>136</v>
      </c>
      <c r="E45" s="69"/>
      <c r="F45" s="26"/>
      <c r="G45" s="27"/>
      <c r="H45" s="126">
        <f t="shared" si="9"/>
        <v>475000</v>
      </c>
      <c r="I45" s="109"/>
      <c r="J45" s="115"/>
      <c r="K45" s="200">
        <f t="shared" si="6"/>
        <v>2830000</v>
      </c>
      <c r="L45" s="196">
        <f t="shared" si="8"/>
        <v>3305000</v>
      </c>
      <c r="M45" s="77">
        <v>402.96</v>
      </c>
      <c r="N45" s="77">
        <v>11391.23</v>
      </c>
      <c r="O45" s="127">
        <f>L45+SUM($M$6:$N$10:N45)</f>
        <v>3410817.24</v>
      </c>
    </row>
    <row r="46" spans="1:15" s="1" customFormat="1" ht="15" customHeight="1" x14ac:dyDescent="0.15">
      <c r="A46" s="128">
        <v>43070</v>
      </c>
      <c r="B46" s="129"/>
      <c r="C46" s="130"/>
      <c r="D46" s="129" t="s">
        <v>116</v>
      </c>
      <c r="E46" s="129"/>
      <c r="F46" s="131"/>
      <c r="G46" s="132">
        <v>410000</v>
      </c>
      <c r="H46" s="124">
        <f t="shared" si="9"/>
        <v>65000</v>
      </c>
      <c r="I46" s="133"/>
      <c r="J46" s="134">
        <v>60000</v>
      </c>
      <c r="K46" s="189">
        <f t="shared" si="6"/>
        <v>2770000</v>
      </c>
      <c r="L46" s="195">
        <f t="shared" si="8"/>
        <v>2835000</v>
      </c>
      <c r="M46" s="135"/>
      <c r="N46" s="135"/>
      <c r="O46" s="125">
        <f>L46+SUM($M$6:$N$10:N46)</f>
        <v>2940817.24</v>
      </c>
    </row>
    <row r="47" spans="1:15" s="1" customFormat="1" ht="15" customHeight="1" x14ac:dyDescent="0.15">
      <c r="A47" s="68">
        <v>43100</v>
      </c>
      <c r="B47" s="69"/>
      <c r="C47" s="74"/>
      <c r="D47" s="69" t="s">
        <v>137</v>
      </c>
      <c r="E47" s="69"/>
      <c r="F47" s="26"/>
      <c r="G47" s="27"/>
      <c r="H47" s="126">
        <f t="shared" si="9"/>
        <v>65000</v>
      </c>
      <c r="I47" s="109"/>
      <c r="J47" s="115"/>
      <c r="K47" s="200">
        <f t="shared" si="6"/>
        <v>2770000</v>
      </c>
      <c r="L47" s="194">
        <f t="shared" si="8"/>
        <v>2835000</v>
      </c>
      <c r="M47" s="77">
        <v>316.19</v>
      </c>
      <c r="N47" s="77">
        <v>9678.3700000000008</v>
      </c>
      <c r="O47" s="127">
        <f>L47+SUM($M$6:$N$10:N47)</f>
        <v>2950811.8</v>
      </c>
    </row>
    <row r="48" spans="1:15" s="1" customFormat="1" ht="15" customHeight="1" x14ac:dyDescent="0.15">
      <c r="A48" s="128">
        <v>43102</v>
      </c>
      <c r="B48" s="129" t="s">
        <v>141</v>
      </c>
      <c r="C48" s="130"/>
      <c r="D48" s="129" t="s">
        <v>116</v>
      </c>
      <c r="E48" s="129"/>
      <c r="F48" s="131"/>
      <c r="G48" s="132">
        <v>50000</v>
      </c>
      <c r="H48" s="124">
        <f t="shared" si="9"/>
        <v>15000</v>
      </c>
      <c r="I48" s="133"/>
      <c r="J48" s="134"/>
      <c r="K48" s="189">
        <f t="shared" si="6"/>
        <v>2770000</v>
      </c>
      <c r="L48" s="195">
        <f t="shared" si="8"/>
        <v>2785000</v>
      </c>
      <c r="M48" s="135"/>
      <c r="N48" s="135"/>
      <c r="O48" s="125">
        <f>L48+SUM($M$6:$N$10:N48)</f>
        <v>2900811.8</v>
      </c>
    </row>
    <row r="49" spans="1:15" s="1" customFormat="1" ht="15" customHeight="1" x14ac:dyDescent="0.15">
      <c r="A49" s="116">
        <v>43117</v>
      </c>
      <c r="B49" s="117" t="s">
        <v>142</v>
      </c>
      <c r="C49" s="118"/>
      <c r="D49" s="117" t="s">
        <v>116</v>
      </c>
      <c r="E49" s="117"/>
      <c r="F49" s="119"/>
      <c r="G49" s="120"/>
      <c r="H49" s="105">
        <f t="shared" si="9"/>
        <v>15000</v>
      </c>
      <c r="I49" s="121"/>
      <c r="J49" s="122">
        <v>650000</v>
      </c>
      <c r="K49" s="188">
        <f t="shared" si="6"/>
        <v>2120000</v>
      </c>
      <c r="L49" s="193">
        <f t="shared" si="8"/>
        <v>2135000</v>
      </c>
      <c r="M49" s="123"/>
      <c r="N49" s="123"/>
      <c r="O49" s="25">
        <f>L49+SUM($M$6:$N$10:N49)</f>
        <v>2250811.7999999998</v>
      </c>
    </row>
    <row r="50" spans="1:15" s="1" customFormat="1" ht="15" customHeight="1" x14ac:dyDescent="0.15">
      <c r="A50" s="116">
        <v>43126</v>
      </c>
      <c r="B50" s="117" t="s">
        <v>143</v>
      </c>
      <c r="C50" s="118"/>
      <c r="D50" s="117" t="s">
        <v>113</v>
      </c>
      <c r="E50" s="117"/>
      <c r="F50" s="119">
        <v>700000</v>
      </c>
      <c r="G50" s="120"/>
      <c r="H50" s="105">
        <f t="shared" si="9"/>
        <v>715000</v>
      </c>
      <c r="I50" s="121"/>
      <c r="J50" s="122"/>
      <c r="K50" s="188">
        <f t="shared" si="6"/>
        <v>2120000</v>
      </c>
      <c r="L50" s="195">
        <f t="shared" si="8"/>
        <v>2835000</v>
      </c>
      <c r="M50" s="123"/>
      <c r="N50" s="123"/>
      <c r="O50" s="25">
        <f>L50+SUM($M$6:$N$10:N50)</f>
        <v>2950811.8</v>
      </c>
    </row>
    <row r="51" spans="1:15" s="1" customFormat="1" ht="15" customHeight="1" x14ac:dyDescent="0.15">
      <c r="A51" s="68">
        <v>43131</v>
      </c>
      <c r="B51" s="69" t="s">
        <v>144</v>
      </c>
      <c r="C51" s="74"/>
      <c r="D51" s="69" t="s">
        <v>138</v>
      </c>
      <c r="E51" s="69"/>
      <c r="F51" s="26"/>
      <c r="G51" s="27"/>
      <c r="H51" s="126">
        <f t="shared" si="9"/>
        <v>715000</v>
      </c>
      <c r="I51" s="109"/>
      <c r="J51" s="115"/>
      <c r="K51" s="200">
        <f t="shared" si="6"/>
        <v>2120000</v>
      </c>
      <c r="L51" s="196">
        <f t="shared" si="8"/>
        <v>2835000</v>
      </c>
      <c r="M51" s="77">
        <v>268.45999999999998</v>
      </c>
      <c r="N51" s="77">
        <v>7837.08</v>
      </c>
      <c r="O51" s="127">
        <f>L51+SUM($M$6:$N$10:N51)</f>
        <v>2958917.34</v>
      </c>
    </row>
    <row r="52" spans="1:15" s="1" customFormat="1" ht="15" customHeight="1" x14ac:dyDescent="0.15">
      <c r="A52" s="128">
        <v>43134</v>
      </c>
      <c r="B52" s="129" t="s">
        <v>145</v>
      </c>
      <c r="C52" s="130"/>
      <c r="D52" s="129" t="s">
        <v>116</v>
      </c>
      <c r="E52" s="129"/>
      <c r="F52" s="131"/>
      <c r="G52" s="132">
        <v>300000</v>
      </c>
      <c r="H52" s="124">
        <f t="shared" si="9"/>
        <v>415000</v>
      </c>
      <c r="I52" s="133"/>
      <c r="J52" s="134"/>
      <c r="K52" s="189">
        <f t="shared" si="6"/>
        <v>2120000</v>
      </c>
      <c r="L52" s="195">
        <f t="shared" si="8"/>
        <v>2535000</v>
      </c>
      <c r="M52" s="135"/>
      <c r="N52" s="135"/>
      <c r="O52" s="125">
        <f>L52+SUM($M$6:$N$10:N52)</f>
        <v>2658917.34</v>
      </c>
    </row>
    <row r="53" spans="1:15" s="1" customFormat="1" ht="15" customHeight="1" x14ac:dyDescent="0.15">
      <c r="A53" s="116">
        <v>43138</v>
      </c>
      <c r="B53" s="117" t="s">
        <v>146</v>
      </c>
      <c r="C53" s="118"/>
      <c r="D53" s="117" t="s">
        <v>116</v>
      </c>
      <c r="E53" s="117"/>
      <c r="F53" s="119"/>
      <c r="G53" s="120">
        <v>160000</v>
      </c>
      <c r="H53" s="105">
        <f t="shared" si="9"/>
        <v>255000</v>
      </c>
      <c r="I53" s="121"/>
      <c r="J53" s="122"/>
      <c r="K53" s="188">
        <f t="shared" si="6"/>
        <v>2120000</v>
      </c>
      <c r="L53" s="193">
        <f t="shared" si="8"/>
        <v>2375000</v>
      </c>
      <c r="M53" s="123"/>
      <c r="N53" s="123"/>
      <c r="O53" s="25">
        <f>L53+SUM($M$6:$N$10:N53)</f>
        <v>2498917.34</v>
      </c>
    </row>
    <row r="54" spans="1:15" s="1" customFormat="1" ht="15" customHeight="1" x14ac:dyDescent="0.15">
      <c r="A54" s="116">
        <v>43143</v>
      </c>
      <c r="B54" s="117" t="s">
        <v>147</v>
      </c>
      <c r="C54" s="118"/>
      <c r="D54" s="117" t="s">
        <v>113</v>
      </c>
      <c r="E54" s="117"/>
      <c r="F54" s="119"/>
      <c r="G54" s="120"/>
      <c r="H54" s="105">
        <f t="shared" si="9"/>
        <v>255000</v>
      </c>
      <c r="I54" s="121">
        <v>1600000</v>
      </c>
      <c r="J54" s="122"/>
      <c r="K54" s="188">
        <f t="shared" si="6"/>
        <v>3720000</v>
      </c>
      <c r="L54" s="195">
        <f t="shared" si="8"/>
        <v>3975000</v>
      </c>
      <c r="M54" s="123"/>
      <c r="N54" s="123"/>
      <c r="O54" s="25">
        <f>L54+SUM($M$6:$N$10:N54)</f>
        <v>4098917.34</v>
      </c>
    </row>
    <row r="55" spans="1:15" s="1" customFormat="1" ht="15" customHeight="1" x14ac:dyDescent="0.15">
      <c r="A55" s="116">
        <v>43150</v>
      </c>
      <c r="B55" s="117" t="s">
        <v>148</v>
      </c>
      <c r="C55" s="118"/>
      <c r="D55" s="117" t="s">
        <v>113</v>
      </c>
      <c r="E55" s="117"/>
      <c r="F55" s="119"/>
      <c r="G55" s="120"/>
      <c r="H55" s="105">
        <f t="shared" si="9"/>
        <v>255000</v>
      </c>
      <c r="I55" s="121">
        <v>500000</v>
      </c>
      <c r="J55" s="122"/>
      <c r="K55" s="188">
        <f t="shared" si="6"/>
        <v>4220000</v>
      </c>
      <c r="L55" s="195">
        <f t="shared" si="8"/>
        <v>4475000</v>
      </c>
      <c r="M55" s="123"/>
      <c r="N55" s="123"/>
      <c r="O55" s="25">
        <f>L55+SUM($M$6:$N$10:N55)</f>
        <v>4598917.34</v>
      </c>
    </row>
    <row r="56" spans="1:15" s="1" customFormat="1" ht="15" customHeight="1" x14ac:dyDescent="0.15">
      <c r="A56" s="116">
        <v>43153</v>
      </c>
      <c r="B56" s="117" t="s">
        <v>149</v>
      </c>
      <c r="C56" s="118"/>
      <c r="D56" s="117" t="s">
        <v>116</v>
      </c>
      <c r="E56" s="117"/>
      <c r="F56" s="119"/>
      <c r="G56" s="120">
        <v>120000</v>
      </c>
      <c r="H56" s="105">
        <f t="shared" si="9"/>
        <v>135000</v>
      </c>
      <c r="I56" s="121"/>
      <c r="J56" s="122"/>
      <c r="K56" s="188">
        <f t="shared" si="6"/>
        <v>4220000</v>
      </c>
      <c r="L56" s="195">
        <f t="shared" si="8"/>
        <v>4355000</v>
      </c>
      <c r="M56" s="123"/>
      <c r="N56" s="123"/>
      <c r="O56" s="25">
        <f>L56+SUM($M$6:$N$10:N56)</f>
        <v>4478917.34</v>
      </c>
    </row>
    <row r="57" spans="1:15" s="1" customFormat="1" ht="15" customHeight="1" x14ac:dyDescent="0.15">
      <c r="A57" s="116">
        <v>43158</v>
      </c>
      <c r="B57" s="117" t="s">
        <v>150</v>
      </c>
      <c r="C57" s="118"/>
      <c r="D57" s="117" t="s">
        <v>116</v>
      </c>
      <c r="E57" s="117"/>
      <c r="F57" s="119"/>
      <c r="G57" s="120">
        <v>120000</v>
      </c>
      <c r="H57" s="105">
        <f t="shared" si="9"/>
        <v>15000</v>
      </c>
      <c r="I57" s="121"/>
      <c r="J57" s="122">
        <v>180000</v>
      </c>
      <c r="K57" s="188">
        <f t="shared" si="6"/>
        <v>4040000</v>
      </c>
      <c r="L57" s="195">
        <f t="shared" si="8"/>
        <v>4055000</v>
      </c>
      <c r="M57" s="123"/>
      <c r="N57" s="123"/>
      <c r="O57" s="25">
        <f>L57+SUM($M$6:$N$10:N57)</f>
        <v>4178917.34</v>
      </c>
    </row>
    <row r="58" spans="1:15" s="1" customFormat="1" ht="15" customHeight="1" x14ac:dyDescent="0.15">
      <c r="A58" s="68">
        <v>43159</v>
      </c>
      <c r="B58" s="69" t="s">
        <v>151</v>
      </c>
      <c r="C58" s="74"/>
      <c r="D58" s="69" t="s">
        <v>103</v>
      </c>
      <c r="E58" s="69"/>
      <c r="F58" s="26"/>
      <c r="G58" s="27"/>
      <c r="H58" s="126">
        <f t="shared" si="9"/>
        <v>15000</v>
      </c>
      <c r="I58" s="109"/>
      <c r="J58" s="115"/>
      <c r="K58" s="200">
        <f t="shared" ref="K58:K66" si="10">K57+I58-J58</f>
        <v>4040000</v>
      </c>
      <c r="L58" s="196">
        <f t="shared" ref="L58:L70" si="11">H58+K58</f>
        <v>4055000</v>
      </c>
      <c r="M58" s="77">
        <v>218.25</v>
      </c>
      <c r="N58" s="77">
        <v>7682.51</v>
      </c>
      <c r="O58" s="127">
        <f>L58+SUM($M$6:$N$10:N58)</f>
        <v>4186818.1</v>
      </c>
    </row>
    <row r="59" spans="1:15" s="1" customFormat="1" ht="15" customHeight="1" x14ac:dyDescent="0.15">
      <c r="A59" s="136">
        <v>43164</v>
      </c>
      <c r="B59" s="137" t="s">
        <v>152</v>
      </c>
      <c r="C59" s="138"/>
      <c r="D59" s="137" t="s">
        <v>116</v>
      </c>
      <c r="E59" s="137"/>
      <c r="F59" s="139"/>
      <c r="G59" s="140">
        <v>15000</v>
      </c>
      <c r="H59" s="104">
        <f t="shared" si="9"/>
        <v>0</v>
      </c>
      <c r="I59" s="141"/>
      <c r="J59" s="142">
        <v>685000</v>
      </c>
      <c r="K59" s="199">
        <f t="shared" si="10"/>
        <v>3355000</v>
      </c>
      <c r="L59" s="192">
        <f t="shared" si="11"/>
        <v>3355000</v>
      </c>
      <c r="M59" s="143"/>
      <c r="N59" s="143"/>
      <c r="O59" s="70">
        <f>L59+SUM($M$6:$N$10:N59)</f>
        <v>3486818.1</v>
      </c>
    </row>
    <row r="60" spans="1:15" s="1" customFormat="1" ht="15" customHeight="1" x14ac:dyDescent="0.15">
      <c r="A60" s="116">
        <v>43167</v>
      </c>
      <c r="B60" s="117" t="s">
        <v>153</v>
      </c>
      <c r="C60" s="118"/>
      <c r="D60" s="117" t="s">
        <v>116</v>
      </c>
      <c r="E60" s="117"/>
      <c r="F60" s="119"/>
      <c r="G60" s="120"/>
      <c r="H60" s="105">
        <f t="shared" si="9"/>
        <v>0</v>
      </c>
      <c r="I60" s="121"/>
      <c r="J60" s="122">
        <v>150000</v>
      </c>
      <c r="K60" s="188">
        <f t="shared" si="10"/>
        <v>3205000</v>
      </c>
      <c r="L60" s="195">
        <f t="shared" si="11"/>
        <v>3205000</v>
      </c>
      <c r="M60" s="123"/>
      <c r="N60" s="123"/>
      <c r="O60" s="25">
        <f>L60+SUM($M$6:$N$10:N60)</f>
        <v>3336818.1</v>
      </c>
    </row>
    <row r="61" spans="1:15" s="1" customFormat="1" ht="15" customHeight="1" x14ac:dyDescent="0.15">
      <c r="A61" s="116">
        <v>43186</v>
      </c>
      <c r="B61" s="117" t="s">
        <v>154</v>
      </c>
      <c r="C61" s="118"/>
      <c r="D61" s="117" t="s">
        <v>116</v>
      </c>
      <c r="E61" s="117"/>
      <c r="F61" s="119"/>
      <c r="G61" s="120"/>
      <c r="H61" s="105">
        <f t="shared" si="9"/>
        <v>0</v>
      </c>
      <c r="I61" s="121"/>
      <c r="J61" s="122">
        <v>600000</v>
      </c>
      <c r="K61" s="188">
        <f t="shared" si="10"/>
        <v>2605000</v>
      </c>
      <c r="L61" s="195">
        <f>H61+K61</f>
        <v>2605000</v>
      </c>
      <c r="M61" s="123"/>
      <c r="N61" s="123"/>
      <c r="O61" s="25">
        <f>L61+SUM($M$6:$N$10:N61)</f>
        <v>2736818.1</v>
      </c>
    </row>
    <row r="62" spans="1:15" s="1" customFormat="1" ht="15" customHeight="1" x14ac:dyDescent="0.15">
      <c r="A62" s="68">
        <v>43190</v>
      </c>
      <c r="B62" s="69" t="s">
        <v>155</v>
      </c>
      <c r="C62" s="74"/>
      <c r="D62" s="69" t="s">
        <v>139</v>
      </c>
      <c r="E62" s="69"/>
      <c r="F62" s="26"/>
      <c r="G62" s="27"/>
      <c r="H62" s="126">
        <f t="shared" si="9"/>
        <v>0</v>
      </c>
      <c r="I62" s="109"/>
      <c r="J62" s="115"/>
      <c r="K62" s="200">
        <f t="shared" si="10"/>
        <v>2605000</v>
      </c>
      <c r="L62" s="196">
        <f t="shared" si="11"/>
        <v>2605000</v>
      </c>
      <c r="M62" s="77">
        <v>212.49</v>
      </c>
      <c r="N62" s="77">
        <v>10016.33</v>
      </c>
      <c r="O62" s="127">
        <f>L62+SUM($M$6:$N$10:N62)</f>
        <v>2747046.92</v>
      </c>
    </row>
    <row r="63" spans="1:15" s="1" customFormat="1" ht="15" customHeight="1" x14ac:dyDescent="0.15">
      <c r="A63" s="136">
        <v>43220</v>
      </c>
      <c r="B63" s="137" t="s">
        <v>156</v>
      </c>
      <c r="C63" s="138"/>
      <c r="D63" s="137" t="s">
        <v>113</v>
      </c>
      <c r="E63" s="137"/>
      <c r="F63" s="139">
        <v>900000</v>
      </c>
      <c r="G63" s="140"/>
      <c r="H63" s="104">
        <f t="shared" si="9"/>
        <v>900000</v>
      </c>
      <c r="I63" s="141">
        <v>1200000</v>
      </c>
      <c r="J63" s="142"/>
      <c r="K63" s="199">
        <f t="shared" si="10"/>
        <v>3805000</v>
      </c>
      <c r="L63" s="192">
        <f t="shared" si="11"/>
        <v>4705000</v>
      </c>
      <c r="M63" s="143"/>
      <c r="N63" s="143"/>
      <c r="O63" s="70">
        <f>L63+SUM($M$6:$N$10:N63)</f>
        <v>4847046.92</v>
      </c>
    </row>
    <row r="64" spans="1:15" s="1" customFormat="1" ht="15" customHeight="1" x14ac:dyDescent="0.15">
      <c r="A64" s="68">
        <v>43220</v>
      </c>
      <c r="B64" s="69" t="s">
        <v>157</v>
      </c>
      <c r="C64" s="74"/>
      <c r="D64" s="69" t="s">
        <v>140</v>
      </c>
      <c r="E64" s="69"/>
      <c r="F64" s="26"/>
      <c r="G64" s="27"/>
      <c r="H64" s="126">
        <f t="shared" si="9"/>
        <v>900000</v>
      </c>
      <c r="I64" s="109"/>
      <c r="J64" s="115"/>
      <c r="K64" s="200">
        <f t="shared" si="10"/>
        <v>3805000</v>
      </c>
      <c r="L64" s="194">
        <f t="shared" si="11"/>
        <v>4705000</v>
      </c>
      <c r="M64" s="77">
        <v>278.32</v>
      </c>
      <c r="N64" s="77">
        <v>8151.37</v>
      </c>
      <c r="O64" s="127">
        <f>L64+SUM($M$6:$N$10:N64)</f>
        <v>4855476.6100000003</v>
      </c>
    </row>
    <row r="65" spans="1:17" s="1" customFormat="1" ht="15" customHeight="1" x14ac:dyDescent="0.15">
      <c r="A65" s="128">
        <v>43251</v>
      </c>
      <c r="B65" s="129" t="s">
        <v>158</v>
      </c>
      <c r="C65" s="130"/>
      <c r="D65" s="129" t="s">
        <v>116</v>
      </c>
      <c r="E65" s="129"/>
      <c r="F65" s="131"/>
      <c r="G65" s="132">
        <v>180000</v>
      </c>
      <c r="H65" s="124">
        <f t="shared" si="9"/>
        <v>720000</v>
      </c>
      <c r="I65" s="133"/>
      <c r="J65" s="134">
        <v>20000</v>
      </c>
      <c r="K65" s="189">
        <f t="shared" si="10"/>
        <v>3785000</v>
      </c>
      <c r="L65" s="195">
        <f t="shared" si="11"/>
        <v>4505000</v>
      </c>
      <c r="M65" s="135"/>
      <c r="N65" s="135"/>
      <c r="O65" s="125">
        <f>L65+SUM($M$6:$N$10:N65)</f>
        <v>4655476.6100000003</v>
      </c>
    </row>
    <row r="66" spans="1:17" s="1" customFormat="1" ht="15" customHeight="1" x14ac:dyDescent="0.15">
      <c r="A66" s="68">
        <v>43251</v>
      </c>
      <c r="B66" s="69" t="s">
        <v>159</v>
      </c>
      <c r="C66" s="74"/>
      <c r="D66" s="69" t="s">
        <v>108</v>
      </c>
      <c r="E66" s="69"/>
      <c r="F66" s="26"/>
      <c r="G66" s="27"/>
      <c r="H66" s="126">
        <f t="shared" si="9"/>
        <v>720000</v>
      </c>
      <c r="I66" s="109"/>
      <c r="J66" s="115"/>
      <c r="K66" s="200">
        <f t="shared" si="10"/>
        <v>3785000</v>
      </c>
      <c r="L66" s="196">
        <f t="shared" si="11"/>
        <v>4505000</v>
      </c>
      <c r="M66" s="77">
        <v>225.92</v>
      </c>
      <c r="N66" s="77">
        <v>11885.48</v>
      </c>
      <c r="O66" s="127">
        <f>L66+SUM($M$6:$N$10:N66)</f>
        <v>4667588.01</v>
      </c>
    </row>
    <row r="67" spans="1:17" s="1" customFormat="1" ht="15" customHeight="1" x14ac:dyDescent="0.15">
      <c r="A67" s="136">
        <v>43252</v>
      </c>
      <c r="B67" s="137" t="str">
        <f t="array" ref="B67">[1]!'!Sheet1!R26C3'</f>
        <v>V2018/598</v>
      </c>
      <c r="C67" s="138"/>
      <c r="D67" s="137" t="s">
        <v>116</v>
      </c>
      <c r="E67" s="137"/>
      <c r="F67" s="139"/>
      <c r="G67" s="140">
        <v>650000</v>
      </c>
      <c r="H67" s="104">
        <f t="shared" si="9"/>
        <v>70000</v>
      </c>
      <c r="I67" s="141"/>
      <c r="J67" s="142"/>
      <c r="K67" s="199">
        <f t="shared" ref="K67:K79" si="12">K66+I67-J67</f>
        <v>3785000</v>
      </c>
      <c r="L67" s="192">
        <f t="shared" si="11"/>
        <v>3855000</v>
      </c>
      <c r="M67" s="143"/>
      <c r="N67" s="143"/>
      <c r="O67" s="70">
        <f>L67+SUM($M$6:$N$10:N67)</f>
        <v>4017588.01</v>
      </c>
    </row>
    <row r="68" spans="1:17" s="1" customFormat="1" ht="15" customHeight="1" x14ac:dyDescent="0.15">
      <c r="A68" s="116">
        <v>43279</v>
      </c>
      <c r="B68" s="117" t="s">
        <v>160</v>
      </c>
      <c r="C68" s="118"/>
      <c r="D68" s="117" t="s">
        <v>116</v>
      </c>
      <c r="E68" s="117"/>
      <c r="F68" s="119"/>
      <c r="G68" s="120">
        <v>70000</v>
      </c>
      <c r="H68" s="105">
        <f t="shared" si="9"/>
        <v>0</v>
      </c>
      <c r="I68" s="121"/>
      <c r="J68" s="159">
        <v>1630000</v>
      </c>
      <c r="K68" s="188">
        <f t="shared" si="12"/>
        <v>2155000</v>
      </c>
      <c r="L68" s="193">
        <f t="shared" si="11"/>
        <v>2155000</v>
      </c>
      <c r="M68" s="123"/>
      <c r="N68" s="123"/>
      <c r="O68" s="25">
        <f>L68+SUM($M$6:$N$10:N68)</f>
        <v>2317588.0099999998</v>
      </c>
    </row>
    <row r="69" spans="1:17" s="1" customFormat="1" ht="15" customHeight="1" x14ac:dyDescent="0.15">
      <c r="A69" s="68">
        <v>43281</v>
      </c>
      <c r="B69" s="69" t="s">
        <v>163</v>
      </c>
      <c r="C69" s="74"/>
      <c r="D69" s="69" t="s">
        <v>109</v>
      </c>
      <c r="E69" s="69"/>
      <c r="F69" s="26"/>
      <c r="G69" s="27"/>
      <c r="H69" s="126">
        <f t="shared" si="9"/>
        <v>0</v>
      </c>
      <c r="I69" s="109"/>
      <c r="J69" s="115"/>
      <c r="K69" s="200">
        <f t="shared" si="12"/>
        <v>2155000</v>
      </c>
      <c r="L69" s="196">
        <f t="shared" si="11"/>
        <v>2155000</v>
      </c>
      <c r="M69" s="77">
        <v>326.61</v>
      </c>
      <c r="N69" s="77">
        <v>11365.93</v>
      </c>
      <c r="O69" s="127">
        <f>L69+SUM($M$6:$N$10:N69)</f>
        <v>2329280.5499999998</v>
      </c>
    </row>
    <row r="70" spans="1:17" s="1" customFormat="1" ht="15" customHeight="1" x14ac:dyDescent="0.15">
      <c r="A70" s="160">
        <v>43312</v>
      </c>
      <c r="B70" s="161" t="s">
        <v>161</v>
      </c>
      <c r="C70" s="162"/>
      <c r="D70" s="161" t="s">
        <v>110</v>
      </c>
      <c r="E70" s="161"/>
      <c r="F70" s="163"/>
      <c r="G70" s="164"/>
      <c r="H70" s="165">
        <f t="shared" si="9"/>
        <v>0</v>
      </c>
      <c r="I70" s="166"/>
      <c r="J70" s="167"/>
      <c r="K70" s="201">
        <f t="shared" si="12"/>
        <v>2155000</v>
      </c>
      <c r="L70" s="196">
        <f t="shared" si="11"/>
        <v>2155000</v>
      </c>
      <c r="M70" s="168">
        <v>311.69</v>
      </c>
      <c r="N70" s="168">
        <v>7235.24</v>
      </c>
      <c r="O70" s="169">
        <f>L70+SUM($M$6:$N$10:N70)</f>
        <v>2336827.48</v>
      </c>
    </row>
    <row r="71" spans="1:17" s="1" customFormat="1" ht="15" customHeight="1" x14ac:dyDescent="0.15">
      <c r="A71" s="170">
        <v>43343</v>
      </c>
      <c r="B71" s="171" t="s">
        <v>162</v>
      </c>
      <c r="C71" s="172"/>
      <c r="D71" s="171" t="s">
        <v>123</v>
      </c>
      <c r="E71" s="171"/>
      <c r="F71" s="173"/>
      <c r="G71" s="174"/>
      <c r="H71" s="175">
        <f t="shared" ref="H71:H77" si="13">H70+F71-G71</f>
        <v>0</v>
      </c>
      <c r="I71" s="176"/>
      <c r="J71" s="177"/>
      <c r="K71" s="202">
        <f t="shared" si="12"/>
        <v>2155000</v>
      </c>
      <c r="L71" s="197">
        <f t="shared" ref="L71:L73" si="14">H71+K71</f>
        <v>2155000</v>
      </c>
      <c r="M71" s="178">
        <v>197.8</v>
      </c>
      <c r="N71" s="178">
        <v>7298.02</v>
      </c>
      <c r="O71" s="179">
        <f>L71+SUM($M$6:$N$10:N71)</f>
        <v>2344323.2999999998</v>
      </c>
    </row>
    <row r="72" spans="1:17" s="1" customFormat="1" ht="15" customHeight="1" x14ac:dyDescent="0.15">
      <c r="A72" s="170">
        <v>43373</v>
      </c>
      <c r="B72" s="171"/>
      <c r="C72" s="172"/>
      <c r="D72" s="171" t="s">
        <v>127</v>
      </c>
      <c r="E72" s="171"/>
      <c r="F72" s="173"/>
      <c r="G72" s="174"/>
      <c r="H72" s="175">
        <f t="shared" si="13"/>
        <v>0</v>
      </c>
      <c r="I72" s="176"/>
      <c r="J72" s="177"/>
      <c r="K72" s="202">
        <f t="shared" si="12"/>
        <v>2155000</v>
      </c>
      <c r="L72" s="197">
        <f t="shared" si="14"/>
        <v>2155000</v>
      </c>
      <c r="M72" s="178">
        <v>198.42</v>
      </c>
      <c r="N72" s="178">
        <v>7098.95</v>
      </c>
      <c r="O72" s="179">
        <f>L72+SUM($M$6:$N$10:N72)</f>
        <v>2351620.67</v>
      </c>
    </row>
    <row r="73" spans="1:17" s="1" customFormat="1" ht="15" customHeight="1" x14ac:dyDescent="0.15">
      <c r="A73" s="68">
        <v>43404</v>
      </c>
      <c r="B73" s="69"/>
      <c r="C73" s="74"/>
      <c r="D73" s="69" t="s">
        <v>164</v>
      </c>
      <c r="E73" s="69"/>
      <c r="F73" s="26"/>
      <c r="G73" s="27"/>
      <c r="H73" s="175">
        <f t="shared" si="13"/>
        <v>0</v>
      </c>
      <c r="I73" s="109"/>
      <c r="J73" s="115"/>
      <c r="K73" s="202">
        <f t="shared" si="12"/>
        <v>2155000</v>
      </c>
      <c r="L73" s="197">
        <f t="shared" si="14"/>
        <v>2155000</v>
      </c>
      <c r="M73" s="77">
        <v>192.62</v>
      </c>
      <c r="N73" s="77">
        <v>7371.39</v>
      </c>
      <c r="O73" s="127">
        <f>L73+SUM($M$6:$N$10:N73)</f>
        <v>2359184.6800000002</v>
      </c>
    </row>
    <row r="74" spans="1:17" s="1" customFormat="1" ht="15" customHeight="1" x14ac:dyDescent="0.15">
      <c r="A74" s="160">
        <v>43434</v>
      </c>
      <c r="B74" s="161"/>
      <c r="C74" s="162"/>
      <c r="D74" s="161" t="s">
        <v>136</v>
      </c>
      <c r="E74" s="161"/>
      <c r="F74" s="163"/>
      <c r="G74" s="164">
        <v>400000</v>
      </c>
      <c r="H74" s="175">
        <f t="shared" si="13"/>
        <v>-400000</v>
      </c>
      <c r="I74" s="166"/>
      <c r="J74" s="167"/>
      <c r="K74" s="201">
        <f t="shared" si="12"/>
        <v>2155000</v>
      </c>
      <c r="L74" s="197">
        <f>H74+K74</f>
        <v>1755000</v>
      </c>
      <c r="M74" s="168">
        <v>199.66</v>
      </c>
      <c r="N74" s="168">
        <v>6217.53</v>
      </c>
      <c r="O74" s="169">
        <f>L74+SUM($M$6:$N$10:N74)</f>
        <v>1965601.87</v>
      </c>
    </row>
    <row r="75" spans="1:17" s="1" customFormat="1" ht="15" customHeight="1" x14ac:dyDescent="0.15">
      <c r="A75" s="180">
        <v>43437</v>
      </c>
      <c r="B75" s="181"/>
      <c r="C75" s="182"/>
      <c r="D75" s="181" t="s">
        <v>113</v>
      </c>
      <c r="E75" s="181"/>
      <c r="F75" s="183">
        <v>1400000</v>
      </c>
      <c r="G75" s="184"/>
      <c r="H75" s="189">
        <f t="shared" si="13"/>
        <v>1000000</v>
      </c>
      <c r="I75" s="185">
        <v>1000000</v>
      </c>
      <c r="J75" s="186"/>
      <c r="K75" s="189">
        <f t="shared" si="12"/>
        <v>3155000</v>
      </c>
      <c r="L75" s="192">
        <f>H75+K75</f>
        <v>4155000</v>
      </c>
      <c r="M75" s="187"/>
      <c r="N75" s="187"/>
      <c r="O75" s="125">
        <f>L75+SUM($M$6:$N$10:N75)</f>
        <v>4365601.87</v>
      </c>
    </row>
    <row r="76" spans="1:17" s="1" customFormat="1" ht="15" customHeight="1" x14ac:dyDescent="0.15">
      <c r="A76" s="21">
        <v>43440</v>
      </c>
      <c r="B76" s="22"/>
      <c r="C76" s="73"/>
      <c r="D76" s="22" t="s">
        <v>113</v>
      </c>
      <c r="E76" s="22"/>
      <c r="F76" s="23"/>
      <c r="G76" s="24"/>
      <c r="H76" s="188">
        <f t="shared" si="13"/>
        <v>1000000</v>
      </c>
      <c r="I76" s="108">
        <v>3000000</v>
      </c>
      <c r="J76" s="114"/>
      <c r="K76" s="188">
        <f t="shared" si="12"/>
        <v>6155000</v>
      </c>
      <c r="L76" s="193">
        <f t="shared" ref="L76:L79" si="15">H76+K76</f>
        <v>7155000</v>
      </c>
      <c r="M76" s="76"/>
      <c r="N76" s="76"/>
      <c r="O76" s="25">
        <f>L76+SUM($M$6:$N$10:N76)</f>
        <v>7365601.8700000001</v>
      </c>
    </row>
    <row r="77" spans="1:17" s="1" customFormat="1" ht="15" customHeight="1" x14ac:dyDescent="0.15">
      <c r="A77" s="21">
        <v>43819</v>
      </c>
      <c r="B77" s="22"/>
      <c r="C77" s="73"/>
      <c r="D77" s="22" t="s">
        <v>116</v>
      </c>
      <c r="E77" s="22"/>
      <c r="F77" s="23"/>
      <c r="G77" s="24">
        <v>1000000</v>
      </c>
      <c r="H77" s="189">
        <f t="shared" si="13"/>
        <v>0</v>
      </c>
      <c r="I77" s="108"/>
      <c r="J77" s="114">
        <v>500000</v>
      </c>
      <c r="K77" s="189">
        <f t="shared" si="12"/>
        <v>5655000</v>
      </c>
      <c r="L77" s="193">
        <f t="shared" si="15"/>
        <v>5655000</v>
      </c>
      <c r="M77" s="76"/>
      <c r="N77" s="76"/>
      <c r="O77" s="25">
        <f>L77+SUM($M$6:$N$10:N77)</f>
        <v>5865601.8700000001</v>
      </c>
    </row>
    <row r="78" spans="1:17" s="1" customFormat="1" ht="15" customHeight="1" x14ac:dyDescent="0.15">
      <c r="A78" s="21">
        <v>43826</v>
      </c>
      <c r="B78" s="22"/>
      <c r="C78" s="73"/>
      <c r="D78" s="22" t="s">
        <v>116</v>
      </c>
      <c r="E78" s="22"/>
      <c r="F78" s="23"/>
      <c r="G78" s="24"/>
      <c r="H78" s="189"/>
      <c r="I78" s="108"/>
      <c r="J78" s="114">
        <v>700000</v>
      </c>
      <c r="K78" s="189">
        <f t="shared" si="12"/>
        <v>4955000</v>
      </c>
      <c r="L78" s="193">
        <f t="shared" si="15"/>
        <v>4955000</v>
      </c>
      <c r="M78" s="76"/>
      <c r="N78" s="76"/>
      <c r="O78" s="25">
        <f>L78+SUM($M$6:$N$10:N78)</f>
        <v>5165601.87</v>
      </c>
    </row>
    <row r="79" spans="1:17" s="1" customFormat="1" ht="15" customHeight="1" x14ac:dyDescent="0.15">
      <c r="A79" s="68">
        <v>43830</v>
      </c>
      <c r="B79" s="69"/>
      <c r="C79" s="74"/>
      <c r="D79" s="69" t="s">
        <v>137</v>
      </c>
      <c r="E79" s="69"/>
      <c r="F79" s="26"/>
      <c r="G79" s="27"/>
      <c r="H79" s="201">
        <f>H77+F79-G79</f>
        <v>0</v>
      </c>
      <c r="I79" s="109"/>
      <c r="J79" s="115"/>
      <c r="K79" s="201">
        <f t="shared" si="12"/>
        <v>4955000</v>
      </c>
      <c r="L79" s="194">
        <f t="shared" si="15"/>
        <v>4955000</v>
      </c>
      <c r="M79" s="77">
        <v>168.75</v>
      </c>
      <c r="N79" s="77">
        <v>17203.78</v>
      </c>
      <c r="O79" s="127">
        <f>L79+SUM($M$6:$N$10:N79)</f>
        <v>5182974.4000000004</v>
      </c>
      <c r="Q79" s="110"/>
    </row>
    <row r="80" spans="1:17" x14ac:dyDescent="0.15">
      <c r="L80" s="190"/>
      <c r="O80" s="191"/>
    </row>
    <row r="81" spans="1:14" x14ac:dyDescent="0.15">
      <c r="G81" s="19">
        <f>SUM(G6:G79)</f>
        <v>6230000</v>
      </c>
      <c r="I81" s="19">
        <f>SUM(I6:I79)</f>
        <v>13280000</v>
      </c>
      <c r="J81" s="19">
        <f>SUM(J6:J79)</f>
        <v>10225000</v>
      </c>
      <c r="M81" s="19">
        <f>SUM(M6:M79)</f>
        <v>5698.2499999999991</v>
      </c>
      <c r="N81" s="19">
        <f>SUM(N6:N79)</f>
        <v>222276.15</v>
      </c>
    </row>
    <row r="82" spans="1:14" x14ac:dyDescent="0.15">
      <c r="A82" s="8" t="s">
        <v>181</v>
      </c>
    </row>
    <row r="84" spans="1:14" x14ac:dyDescent="0.15">
      <c r="A84" t="s">
        <v>179</v>
      </c>
      <c r="F84" s="19">
        <v>1000000</v>
      </c>
      <c r="N84" s="19">
        <f>N81+M81</f>
        <v>227974.39999999999</v>
      </c>
    </row>
    <row r="86" spans="1:14" x14ac:dyDescent="0.15">
      <c r="A86" t="s">
        <v>165</v>
      </c>
      <c r="F86" s="203">
        <v>1569984.7</v>
      </c>
    </row>
    <row r="87" spans="1:14" x14ac:dyDescent="0.15">
      <c r="A87" t="s">
        <v>166</v>
      </c>
      <c r="F87" s="203">
        <v>14141.75</v>
      </c>
      <c r="M87" s="19">
        <f>SUM(M6:M47)</f>
        <v>2899.26</v>
      </c>
      <c r="N87" s="19">
        <f>SUM(N6:N47)</f>
        <v>112912.54</v>
      </c>
    </row>
    <row r="88" spans="1:14" x14ac:dyDescent="0.15">
      <c r="A88" t="s">
        <v>167</v>
      </c>
      <c r="F88" s="203">
        <v>-353</v>
      </c>
      <c r="N88" s="19">
        <f>N87+M87</f>
        <v>115811.79999999999</v>
      </c>
    </row>
    <row r="89" spans="1:14" x14ac:dyDescent="0.15">
      <c r="A89" t="s">
        <v>168</v>
      </c>
      <c r="F89" s="203">
        <v>56420.75</v>
      </c>
    </row>
    <row r="90" spans="1:14" x14ac:dyDescent="0.15">
      <c r="A90" t="s">
        <v>169</v>
      </c>
      <c r="F90" s="203">
        <v>13444.909999999974</v>
      </c>
    </row>
    <row r="91" spans="1:14" x14ac:dyDescent="0.15">
      <c r="A91" t="s">
        <v>170</v>
      </c>
      <c r="F91" s="203">
        <v>-2682.890000000014</v>
      </c>
    </row>
    <row r="92" spans="1:14" x14ac:dyDescent="0.15">
      <c r="A92" t="s">
        <v>171</v>
      </c>
      <c r="F92" s="203">
        <v>20211.0700000002</v>
      </c>
    </row>
    <row r="93" spans="1:14" x14ac:dyDescent="0.15">
      <c r="A93" t="s">
        <v>172</v>
      </c>
      <c r="F93" s="203">
        <v>300000</v>
      </c>
    </row>
    <row r="94" spans="1:14" x14ac:dyDescent="0.15">
      <c r="A94" t="s">
        <v>173</v>
      </c>
      <c r="F94" s="203">
        <v>55200.020000000004</v>
      </c>
    </row>
    <row r="95" spans="1:14" x14ac:dyDescent="0.15">
      <c r="A95" t="s">
        <v>174</v>
      </c>
      <c r="F95" s="203">
        <v>128632.69</v>
      </c>
    </row>
    <row r="96" spans="1:14" x14ac:dyDescent="0.15">
      <c r="A96" t="s">
        <v>175</v>
      </c>
      <c r="F96" s="203">
        <v>500000</v>
      </c>
    </row>
    <row r="97" spans="1:6" x14ac:dyDescent="0.15">
      <c r="A97" t="s">
        <v>176</v>
      </c>
      <c r="F97" s="203">
        <v>1500000</v>
      </c>
    </row>
    <row r="98" spans="1:6" x14ac:dyDescent="0.15">
      <c r="A98" t="s">
        <v>177</v>
      </c>
      <c r="F98" s="203">
        <v>800000</v>
      </c>
    </row>
    <row r="99" spans="1:6" x14ac:dyDescent="0.15">
      <c r="A99" t="s">
        <v>178</v>
      </c>
      <c r="F99" s="204">
        <v>1200000</v>
      </c>
    </row>
    <row r="100" spans="1:6" x14ac:dyDescent="0.15">
      <c r="F100" s="19">
        <f>SUM(F84:F99)</f>
        <v>7155000</v>
      </c>
    </row>
    <row r="102" spans="1:6" x14ac:dyDescent="0.15">
      <c r="A102" t="s">
        <v>180</v>
      </c>
      <c r="F102" s="19">
        <f>M81+N81</f>
        <v>227974.39999999999</v>
      </c>
    </row>
    <row r="104" spans="1:6" x14ac:dyDescent="0.15">
      <c r="F104" s="19">
        <f>F100+F102</f>
        <v>7382974.4000000004</v>
      </c>
    </row>
  </sheetData>
  <mergeCells count="11">
    <mergeCell ref="O4:O5"/>
    <mergeCell ref="I4:K4"/>
    <mergeCell ref="L4:L5"/>
    <mergeCell ref="A4:A5"/>
    <mergeCell ref="B4:B5"/>
    <mergeCell ref="C4:C5"/>
    <mergeCell ref="D4:D5"/>
    <mergeCell ref="E4:E5"/>
    <mergeCell ref="F4:H4"/>
    <mergeCell ref="N4:N5"/>
    <mergeCell ref="M4:M5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80801-AF3F-4B8C-802E-4667A3FD80A7}">
  <dimension ref="A1:R63"/>
  <sheetViews>
    <sheetView zoomScaleNormal="100" workbookViewId="0">
      <selection activeCell="D21" sqref="D21"/>
    </sheetView>
  </sheetViews>
  <sheetFormatPr defaultRowHeight="11.25" x14ac:dyDescent="0.15"/>
  <cols>
    <col min="1" max="1" width="10.125" style="18" bestFit="1" customWidth="1"/>
    <col min="2" max="2" width="11" style="18" customWidth="1"/>
    <col min="3" max="3" width="10.25" style="18" customWidth="1"/>
    <col min="4" max="4" width="38.25" style="18" bestFit="1" customWidth="1"/>
    <col min="5" max="5" width="40.5" style="18" hidden="1" customWidth="1"/>
    <col min="6" max="6" width="14.25" style="19" customWidth="1"/>
    <col min="7" max="8" width="12.625" style="19" bestFit="1" customWidth="1"/>
    <col min="9" max="9" width="13.75" style="19" bestFit="1" customWidth="1"/>
    <col min="10" max="10" width="13.75" style="111" bestFit="1" customWidth="1"/>
    <col min="11" max="12" width="12.625" style="19" bestFit="1" customWidth="1"/>
    <col min="13" max="15" width="12.625" style="19" customWidth="1"/>
    <col min="16" max="16" width="9" style="18"/>
    <col min="17" max="18" width="11.125" style="18" bestFit="1" customWidth="1"/>
    <col min="19" max="16384" width="9" style="18"/>
  </cols>
  <sheetData>
    <row r="1" spans="1:18" ht="15" x14ac:dyDescent="0.15">
      <c r="A1" s="14" t="s">
        <v>0</v>
      </c>
      <c r="B1" s="14"/>
      <c r="C1" s="14"/>
      <c r="D1" s="14"/>
      <c r="E1" s="14"/>
      <c r="F1" s="17"/>
    </row>
    <row r="2" spans="1:18" ht="14.25" x14ac:dyDescent="0.15">
      <c r="A2" s="205" t="s">
        <v>2</v>
      </c>
      <c r="B2" s="15"/>
      <c r="C2" s="15"/>
      <c r="D2" s="15"/>
      <c r="E2" s="15"/>
      <c r="F2" s="20"/>
    </row>
    <row r="3" spans="1:18" ht="12.75" x14ac:dyDescent="0.15">
      <c r="A3" s="15"/>
      <c r="B3" s="15"/>
      <c r="C3" s="15"/>
      <c r="D3" s="15"/>
      <c r="E3" s="15"/>
      <c r="F3" s="20"/>
    </row>
    <row r="4" spans="1:18" ht="21.75" customHeight="1" x14ac:dyDescent="0.15">
      <c r="A4" s="237" t="s">
        <v>3</v>
      </c>
      <c r="B4" s="237" t="s">
        <v>5</v>
      </c>
      <c r="C4" s="237" t="s">
        <v>6</v>
      </c>
      <c r="D4" s="237" t="s">
        <v>7</v>
      </c>
      <c r="E4" s="237" t="s">
        <v>8</v>
      </c>
      <c r="F4" s="233" t="s">
        <v>76</v>
      </c>
      <c r="G4" s="233"/>
      <c r="H4" s="238"/>
      <c r="I4" s="232" t="s">
        <v>75</v>
      </c>
      <c r="J4" s="233"/>
      <c r="K4" s="234"/>
      <c r="L4" s="235" t="s">
        <v>105</v>
      </c>
      <c r="M4" s="230" t="s">
        <v>112</v>
      </c>
      <c r="N4" s="230" t="s">
        <v>111</v>
      </c>
      <c r="O4" s="230" t="s">
        <v>106</v>
      </c>
    </row>
    <row r="5" spans="1:18" s="16" customFormat="1" ht="17.25" customHeight="1" x14ac:dyDescent="0.15">
      <c r="A5" s="237"/>
      <c r="B5" s="237"/>
      <c r="C5" s="237"/>
      <c r="D5" s="237"/>
      <c r="E5" s="237"/>
      <c r="F5" s="64" t="s">
        <v>77</v>
      </c>
      <c r="G5" s="64" t="s">
        <v>78</v>
      </c>
      <c r="H5" s="103" t="s">
        <v>11</v>
      </c>
      <c r="I5" s="106" t="s">
        <v>77</v>
      </c>
      <c r="J5" s="112" t="s">
        <v>78</v>
      </c>
      <c r="K5" s="198" t="s">
        <v>11</v>
      </c>
      <c r="L5" s="236"/>
      <c r="M5" s="231"/>
      <c r="N5" s="231"/>
      <c r="O5" s="231"/>
      <c r="P5" s="13"/>
    </row>
    <row r="6" spans="1:18" s="1" customFormat="1" ht="15" customHeight="1" x14ac:dyDescent="0.15">
      <c r="A6" s="65"/>
      <c r="B6" s="66"/>
      <c r="C6" s="72"/>
      <c r="D6" s="66" t="s">
        <v>12</v>
      </c>
      <c r="E6" s="66"/>
      <c r="F6" s="71"/>
      <c r="G6" s="67"/>
      <c r="H6" s="104">
        <f>'2017'!H47</f>
        <v>65000</v>
      </c>
      <c r="I6" s="107"/>
      <c r="J6" s="113"/>
      <c r="K6" s="199">
        <f>'2017'!K47</f>
        <v>2770000</v>
      </c>
      <c r="L6" s="192">
        <f>H6+K6</f>
        <v>2835000</v>
      </c>
      <c r="M6" s="75">
        <v>2899.26</v>
      </c>
      <c r="N6" s="75">
        <v>112912.54</v>
      </c>
      <c r="O6" s="70">
        <f>L6+N6</f>
        <v>2947912.54</v>
      </c>
      <c r="Q6" s="207">
        <v>2950811.8</v>
      </c>
      <c r="R6" s="110">
        <f>Q6-O6</f>
        <v>2899.2599999997765</v>
      </c>
    </row>
    <row r="7" spans="1:18" s="1" customFormat="1" ht="15" customHeight="1" x14ac:dyDescent="0.15">
      <c r="A7" s="128">
        <v>43102</v>
      </c>
      <c r="B7" s="129" t="s">
        <v>141</v>
      </c>
      <c r="C7" s="130"/>
      <c r="D7" s="129" t="s">
        <v>116</v>
      </c>
      <c r="E7" s="129"/>
      <c r="F7" s="131"/>
      <c r="G7" s="132">
        <v>50000</v>
      </c>
      <c r="H7" s="124">
        <f>H6+F7-G7</f>
        <v>15000</v>
      </c>
      <c r="I7" s="133"/>
      <c r="J7" s="134"/>
      <c r="K7" s="189">
        <f>K6+I7-J7</f>
        <v>2770000</v>
      </c>
      <c r="L7" s="195">
        <f t="shared" ref="L7:L32" si="0">H7+K7</f>
        <v>2785000</v>
      </c>
      <c r="M7" s="135"/>
      <c r="N7" s="135"/>
      <c r="O7" s="125">
        <f>L7+SUM($M$6:$N$6:N7)</f>
        <v>2900811.8</v>
      </c>
    </row>
    <row r="8" spans="1:18" s="1" customFormat="1" ht="15" customHeight="1" x14ac:dyDescent="0.15">
      <c r="A8" s="116">
        <v>43117</v>
      </c>
      <c r="B8" s="117" t="s">
        <v>142</v>
      </c>
      <c r="C8" s="118"/>
      <c r="D8" s="117" t="s">
        <v>116</v>
      </c>
      <c r="E8" s="117"/>
      <c r="F8" s="119"/>
      <c r="G8" s="120"/>
      <c r="H8" s="105">
        <f t="shared" ref="H8:H30" si="1">H7+F8-G8</f>
        <v>15000</v>
      </c>
      <c r="I8" s="121"/>
      <c r="J8" s="122">
        <v>650000</v>
      </c>
      <c r="K8" s="188">
        <f t="shared" ref="K8:K38" si="2">K7+I8-J8</f>
        <v>2120000</v>
      </c>
      <c r="L8" s="193">
        <f t="shared" si="0"/>
        <v>2135000</v>
      </c>
      <c r="M8" s="123"/>
      <c r="N8" s="123"/>
      <c r="O8" s="25">
        <f>L8+SUM($M$6:$N$6:N8)</f>
        <v>2250811.7999999998</v>
      </c>
    </row>
    <row r="9" spans="1:18" s="1" customFormat="1" ht="15" customHeight="1" x14ac:dyDescent="0.15">
      <c r="A9" s="116">
        <v>43126</v>
      </c>
      <c r="B9" s="117" t="s">
        <v>143</v>
      </c>
      <c r="C9" s="118"/>
      <c r="D9" s="117" t="s">
        <v>113</v>
      </c>
      <c r="E9" s="117"/>
      <c r="F9" s="119">
        <v>700000</v>
      </c>
      <c r="G9" s="120"/>
      <c r="H9" s="105">
        <f t="shared" si="1"/>
        <v>715000</v>
      </c>
      <c r="I9" s="121"/>
      <c r="J9" s="122"/>
      <c r="K9" s="188">
        <f t="shared" si="2"/>
        <v>2120000</v>
      </c>
      <c r="L9" s="195">
        <f t="shared" si="0"/>
        <v>2835000</v>
      </c>
      <c r="M9" s="123"/>
      <c r="N9" s="123"/>
      <c r="O9" s="25">
        <f>L9+SUM($M$6:$N$6:N9)</f>
        <v>2950811.8</v>
      </c>
    </row>
    <row r="10" spans="1:18" s="1" customFormat="1" ht="15" customHeight="1" x14ac:dyDescent="0.15">
      <c r="A10" s="68">
        <v>43131</v>
      </c>
      <c r="B10" s="69" t="s">
        <v>144</v>
      </c>
      <c r="C10" s="74"/>
      <c r="D10" s="69" t="s">
        <v>138</v>
      </c>
      <c r="E10" s="69"/>
      <c r="F10" s="26"/>
      <c r="G10" s="27"/>
      <c r="H10" s="126">
        <f t="shared" si="1"/>
        <v>715000</v>
      </c>
      <c r="I10" s="109"/>
      <c r="J10" s="115"/>
      <c r="K10" s="200">
        <f t="shared" si="2"/>
        <v>2120000</v>
      </c>
      <c r="L10" s="196">
        <f t="shared" si="0"/>
        <v>2835000</v>
      </c>
      <c r="M10" s="77">
        <v>268.45999999999998</v>
      </c>
      <c r="N10" s="77">
        <v>7837.08</v>
      </c>
      <c r="O10" s="127">
        <f>L10+SUM($M$6:$N$6:N10)</f>
        <v>2958917.34</v>
      </c>
    </row>
    <row r="11" spans="1:18" s="1" customFormat="1" ht="15" customHeight="1" x14ac:dyDescent="0.15">
      <c r="A11" s="128">
        <v>43134</v>
      </c>
      <c r="B11" s="129" t="s">
        <v>145</v>
      </c>
      <c r="C11" s="130"/>
      <c r="D11" s="129" t="s">
        <v>116</v>
      </c>
      <c r="E11" s="129"/>
      <c r="F11" s="131"/>
      <c r="G11" s="132">
        <v>300000</v>
      </c>
      <c r="H11" s="124">
        <f t="shared" si="1"/>
        <v>415000</v>
      </c>
      <c r="I11" s="133"/>
      <c r="J11" s="134"/>
      <c r="K11" s="189">
        <f t="shared" si="2"/>
        <v>2120000</v>
      </c>
      <c r="L11" s="195">
        <f t="shared" si="0"/>
        <v>2535000</v>
      </c>
      <c r="M11" s="135"/>
      <c r="N11" s="135"/>
      <c r="O11" s="125">
        <f>L11+SUM($M$6:$N$6:N11)</f>
        <v>2658917.34</v>
      </c>
    </row>
    <row r="12" spans="1:18" s="1" customFormat="1" ht="15" customHeight="1" x14ac:dyDescent="0.15">
      <c r="A12" s="116">
        <v>43138</v>
      </c>
      <c r="B12" s="117" t="s">
        <v>146</v>
      </c>
      <c r="C12" s="118"/>
      <c r="D12" s="117" t="s">
        <v>116</v>
      </c>
      <c r="E12" s="117"/>
      <c r="F12" s="119"/>
      <c r="G12" s="120">
        <v>160000</v>
      </c>
      <c r="H12" s="105">
        <f t="shared" si="1"/>
        <v>255000</v>
      </c>
      <c r="I12" s="121"/>
      <c r="J12" s="122"/>
      <c r="K12" s="188">
        <f t="shared" si="2"/>
        <v>2120000</v>
      </c>
      <c r="L12" s="193">
        <f t="shared" si="0"/>
        <v>2375000</v>
      </c>
      <c r="M12" s="123"/>
      <c r="N12" s="123"/>
      <c r="O12" s="25">
        <f>L12+SUM($M$6:$N$6:N12)</f>
        <v>2498917.34</v>
      </c>
    </row>
    <row r="13" spans="1:18" s="1" customFormat="1" ht="15" customHeight="1" x14ac:dyDescent="0.15">
      <c r="A13" s="116">
        <v>43143</v>
      </c>
      <c r="B13" s="117" t="s">
        <v>147</v>
      </c>
      <c r="C13" s="118"/>
      <c r="D13" s="117" t="s">
        <v>113</v>
      </c>
      <c r="E13" s="117"/>
      <c r="F13" s="119"/>
      <c r="G13" s="120"/>
      <c r="H13" s="105">
        <f t="shared" si="1"/>
        <v>255000</v>
      </c>
      <c r="I13" s="121">
        <v>1600000</v>
      </c>
      <c r="J13" s="122"/>
      <c r="K13" s="188">
        <f t="shared" si="2"/>
        <v>3720000</v>
      </c>
      <c r="L13" s="195">
        <f t="shared" si="0"/>
        <v>3975000</v>
      </c>
      <c r="M13" s="123"/>
      <c r="N13" s="123"/>
      <c r="O13" s="25">
        <f>L13+SUM($M$6:$N$6:N13)</f>
        <v>4098917.34</v>
      </c>
    </row>
    <row r="14" spans="1:18" s="1" customFormat="1" ht="15" customHeight="1" x14ac:dyDescent="0.15">
      <c r="A14" s="116">
        <v>43150</v>
      </c>
      <c r="B14" s="117" t="s">
        <v>148</v>
      </c>
      <c r="C14" s="118"/>
      <c r="D14" s="117" t="s">
        <v>113</v>
      </c>
      <c r="E14" s="117"/>
      <c r="F14" s="119"/>
      <c r="G14" s="120"/>
      <c r="H14" s="105">
        <f t="shared" si="1"/>
        <v>255000</v>
      </c>
      <c r="I14" s="121">
        <v>500000</v>
      </c>
      <c r="J14" s="122"/>
      <c r="K14" s="188">
        <f t="shared" si="2"/>
        <v>4220000</v>
      </c>
      <c r="L14" s="195">
        <f t="shared" si="0"/>
        <v>4475000</v>
      </c>
      <c r="M14" s="123"/>
      <c r="N14" s="123"/>
      <c r="O14" s="25">
        <f>L14+SUM($M$6:$N$6:N14)</f>
        <v>4598917.34</v>
      </c>
    </row>
    <row r="15" spans="1:18" s="1" customFormat="1" ht="15" customHeight="1" x14ac:dyDescent="0.15">
      <c r="A15" s="116">
        <v>43153</v>
      </c>
      <c r="B15" s="117" t="s">
        <v>149</v>
      </c>
      <c r="C15" s="118"/>
      <c r="D15" s="117" t="s">
        <v>116</v>
      </c>
      <c r="E15" s="117"/>
      <c r="F15" s="119"/>
      <c r="G15" s="120">
        <v>120000</v>
      </c>
      <c r="H15" s="105">
        <f t="shared" si="1"/>
        <v>135000</v>
      </c>
      <c r="I15" s="121"/>
      <c r="J15" s="122"/>
      <c r="K15" s="188">
        <f t="shared" si="2"/>
        <v>4220000</v>
      </c>
      <c r="L15" s="195">
        <f t="shared" si="0"/>
        <v>4355000</v>
      </c>
      <c r="M15" s="123"/>
      <c r="N15" s="123"/>
      <c r="O15" s="25">
        <f>L15+SUM($M$6:$N$6:N15)</f>
        <v>4478917.34</v>
      </c>
    </row>
    <row r="16" spans="1:18" s="1" customFormat="1" ht="15" customHeight="1" x14ac:dyDescent="0.15">
      <c r="A16" s="116">
        <v>43158</v>
      </c>
      <c r="B16" s="117" t="s">
        <v>150</v>
      </c>
      <c r="C16" s="118"/>
      <c r="D16" s="117" t="s">
        <v>116</v>
      </c>
      <c r="E16" s="117"/>
      <c r="F16" s="119"/>
      <c r="G16" s="120">
        <v>120000</v>
      </c>
      <c r="H16" s="105">
        <f t="shared" si="1"/>
        <v>15000</v>
      </c>
      <c r="I16" s="121"/>
      <c r="J16" s="122">
        <v>180000</v>
      </c>
      <c r="K16" s="188">
        <f t="shared" si="2"/>
        <v>4040000</v>
      </c>
      <c r="L16" s="195">
        <f t="shared" si="0"/>
        <v>4055000</v>
      </c>
      <c r="M16" s="123"/>
      <c r="N16" s="123"/>
      <c r="O16" s="25">
        <f>L16+SUM($M$6:$N$6:N16)</f>
        <v>4178917.34</v>
      </c>
    </row>
    <row r="17" spans="1:15" s="1" customFormat="1" ht="15" customHeight="1" x14ac:dyDescent="0.15">
      <c r="A17" s="68">
        <v>43159</v>
      </c>
      <c r="B17" s="69" t="s">
        <v>151</v>
      </c>
      <c r="C17" s="74"/>
      <c r="D17" s="69" t="s">
        <v>103</v>
      </c>
      <c r="E17" s="69"/>
      <c r="F17" s="26"/>
      <c r="G17" s="27"/>
      <c r="H17" s="126">
        <f t="shared" si="1"/>
        <v>15000</v>
      </c>
      <c r="I17" s="109"/>
      <c r="J17" s="115"/>
      <c r="K17" s="200">
        <f t="shared" si="2"/>
        <v>4040000</v>
      </c>
      <c r="L17" s="196">
        <f t="shared" si="0"/>
        <v>4055000</v>
      </c>
      <c r="M17" s="77">
        <v>218.25</v>
      </c>
      <c r="N17" s="77">
        <v>7682.51</v>
      </c>
      <c r="O17" s="127">
        <f>L17+SUM($M$6:$N$6:N17)</f>
        <v>4186818.1</v>
      </c>
    </row>
    <row r="18" spans="1:15" s="1" customFormat="1" ht="15" customHeight="1" x14ac:dyDescent="0.15">
      <c r="A18" s="136">
        <v>43164</v>
      </c>
      <c r="B18" s="137" t="s">
        <v>152</v>
      </c>
      <c r="C18" s="138"/>
      <c r="D18" s="137" t="s">
        <v>116</v>
      </c>
      <c r="E18" s="137"/>
      <c r="F18" s="139"/>
      <c r="G18" s="140">
        <v>15000</v>
      </c>
      <c r="H18" s="104">
        <f t="shared" si="1"/>
        <v>0</v>
      </c>
      <c r="I18" s="141"/>
      <c r="J18" s="142">
        <v>685000</v>
      </c>
      <c r="K18" s="199">
        <f t="shared" si="2"/>
        <v>3355000</v>
      </c>
      <c r="L18" s="192">
        <f t="shared" si="0"/>
        <v>3355000</v>
      </c>
      <c r="M18" s="143"/>
      <c r="N18" s="143"/>
      <c r="O18" s="70">
        <f>L18+SUM($M$6:$N$6:N18)</f>
        <v>3486818.1</v>
      </c>
    </row>
    <row r="19" spans="1:15" s="1" customFormat="1" ht="15" customHeight="1" x14ac:dyDescent="0.15">
      <c r="A19" s="116">
        <v>43167</v>
      </c>
      <c r="B19" s="117" t="s">
        <v>153</v>
      </c>
      <c r="C19" s="118"/>
      <c r="D19" s="117" t="s">
        <v>116</v>
      </c>
      <c r="E19" s="117"/>
      <c r="F19" s="119"/>
      <c r="G19" s="120"/>
      <c r="H19" s="105">
        <f t="shared" si="1"/>
        <v>0</v>
      </c>
      <c r="I19" s="121"/>
      <c r="J19" s="122">
        <v>150000</v>
      </c>
      <c r="K19" s="188">
        <f t="shared" si="2"/>
        <v>3205000</v>
      </c>
      <c r="L19" s="195">
        <f t="shared" si="0"/>
        <v>3205000</v>
      </c>
      <c r="M19" s="123"/>
      <c r="N19" s="123"/>
      <c r="O19" s="25">
        <f>L19+SUM($M$6:$N$6:N19)</f>
        <v>3336818.1</v>
      </c>
    </row>
    <row r="20" spans="1:15" s="1" customFormat="1" ht="15" customHeight="1" x14ac:dyDescent="0.15">
      <c r="A20" s="116">
        <v>43186</v>
      </c>
      <c r="B20" s="117" t="s">
        <v>154</v>
      </c>
      <c r="C20" s="118"/>
      <c r="D20" s="117" t="s">
        <v>116</v>
      </c>
      <c r="E20" s="117"/>
      <c r="F20" s="119"/>
      <c r="G20" s="120"/>
      <c r="H20" s="105">
        <f t="shared" si="1"/>
        <v>0</v>
      </c>
      <c r="I20" s="121"/>
      <c r="J20" s="122">
        <v>600000</v>
      </c>
      <c r="K20" s="188">
        <f t="shared" si="2"/>
        <v>2605000</v>
      </c>
      <c r="L20" s="195">
        <f t="shared" si="0"/>
        <v>2605000</v>
      </c>
      <c r="M20" s="123"/>
      <c r="N20" s="123"/>
      <c r="O20" s="25">
        <f>L20+SUM($M$6:$N$6:N20)</f>
        <v>2736818.1</v>
      </c>
    </row>
    <row r="21" spans="1:15" s="1" customFormat="1" ht="15" customHeight="1" x14ac:dyDescent="0.15">
      <c r="A21" s="68">
        <v>43190</v>
      </c>
      <c r="B21" s="69" t="s">
        <v>155</v>
      </c>
      <c r="C21" s="74"/>
      <c r="D21" s="69" t="s">
        <v>139</v>
      </c>
      <c r="E21" s="69"/>
      <c r="F21" s="26"/>
      <c r="G21" s="27"/>
      <c r="H21" s="126">
        <f t="shared" si="1"/>
        <v>0</v>
      </c>
      <c r="I21" s="109"/>
      <c r="J21" s="115"/>
      <c r="K21" s="200">
        <f t="shared" si="2"/>
        <v>2605000</v>
      </c>
      <c r="L21" s="196">
        <f t="shared" si="0"/>
        <v>2605000</v>
      </c>
      <c r="M21" s="77">
        <v>212.49</v>
      </c>
      <c r="N21" s="77">
        <v>10016.33</v>
      </c>
      <c r="O21" s="127">
        <f>L21+SUM($M$6:$N$6:N21)</f>
        <v>2747046.92</v>
      </c>
    </row>
    <row r="22" spans="1:15" s="1" customFormat="1" ht="15" customHeight="1" x14ac:dyDescent="0.15">
      <c r="A22" s="136">
        <v>43220</v>
      </c>
      <c r="B22" s="137" t="s">
        <v>156</v>
      </c>
      <c r="C22" s="138"/>
      <c r="D22" s="137" t="s">
        <v>113</v>
      </c>
      <c r="E22" s="137"/>
      <c r="F22" s="139">
        <v>900000</v>
      </c>
      <c r="G22" s="140"/>
      <c r="H22" s="104">
        <f t="shared" si="1"/>
        <v>900000</v>
      </c>
      <c r="I22" s="141">
        <v>1200000</v>
      </c>
      <c r="J22" s="142"/>
      <c r="K22" s="199">
        <f t="shared" si="2"/>
        <v>3805000</v>
      </c>
      <c r="L22" s="192">
        <f t="shared" si="0"/>
        <v>4705000</v>
      </c>
      <c r="M22" s="143"/>
      <c r="N22" s="143"/>
      <c r="O22" s="70">
        <f>L22+SUM($M$6:$N$6:N22)</f>
        <v>4847046.92</v>
      </c>
    </row>
    <row r="23" spans="1:15" s="1" customFormat="1" ht="15" customHeight="1" x14ac:dyDescent="0.15">
      <c r="A23" s="68">
        <v>43220</v>
      </c>
      <c r="B23" s="69" t="s">
        <v>157</v>
      </c>
      <c r="C23" s="74"/>
      <c r="D23" s="69" t="s">
        <v>140</v>
      </c>
      <c r="E23" s="69"/>
      <c r="F23" s="26"/>
      <c r="G23" s="27"/>
      <c r="H23" s="126">
        <f t="shared" si="1"/>
        <v>900000</v>
      </c>
      <c r="I23" s="109"/>
      <c r="J23" s="115"/>
      <c r="K23" s="200">
        <f t="shared" si="2"/>
        <v>3805000</v>
      </c>
      <c r="L23" s="194">
        <f t="shared" si="0"/>
        <v>4705000</v>
      </c>
      <c r="M23" s="77">
        <v>278.32</v>
      </c>
      <c r="N23" s="77">
        <v>8151.37</v>
      </c>
      <c r="O23" s="127">
        <f>L23+SUM($M$6:$N$6:N23)</f>
        <v>4855476.6100000003</v>
      </c>
    </row>
    <row r="24" spans="1:15" s="1" customFormat="1" ht="15" customHeight="1" x14ac:dyDescent="0.15">
      <c r="A24" s="128">
        <v>43251</v>
      </c>
      <c r="B24" s="129" t="s">
        <v>158</v>
      </c>
      <c r="C24" s="130"/>
      <c r="D24" s="129" t="s">
        <v>116</v>
      </c>
      <c r="E24" s="129"/>
      <c r="F24" s="131"/>
      <c r="G24" s="132">
        <v>180000</v>
      </c>
      <c r="H24" s="124">
        <f t="shared" si="1"/>
        <v>720000</v>
      </c>
      <c r="I24" s="133"/>
      <c r="J24" s="134">
        <v>20000</v>
      </c>
      <c r="K24" s="189">
        <f t="shared" si="2"/>
        <v>3785000</v>
      </c>
      <c r="L24" s="195">
        <f t="shared" si="0"/>
        <v>4505000</v>
      </c>
      <c r="M24" s="135"/>
      <c r="N24" s="135"/>
      <c r="O24" s="125">
        <f>L24+SUM($M$6:$N$6:N24)</f>
        <v>4655476.6100000003</v>
      </c>
    </row>
    <row r="25" spans="1:15" s="1" customFormat="1" ht="15" customHeight="1" x14ac:dyDescent="0.15">
      <c r="A25" s="68">
        <v>43251</v>
      </c>
      <c r="B25" s="69" t="s">
        <v>159</v>
      </c>
      <c r="C25" s="74"/>
      <c r="D25" s="69" t="s">
        <v>108</v>
      </c>
      <c r="E25" s="69"/>
      <c r="F25" s="26"/>
      <c r="G25" s="27"/>
      <c r="H25" s="126">
        <f t="shared" si="1"/>
        <v>720000</v>
      </c>
      <c r="I25" s="109"/>
      <c r="J25" s="115"/>
      <c r="K25" s="200">
        <f t="shared" si="2"/>
        <v>3785000</v>
      </c>
      <c r="L25" s="196">
        <f t="shared" si="0"/>
        <v>4505000</v>
      </c>
      <c r="M25" s="77">
        <v>225.92</v>
      </c>
      <c r="N25" s="77">
        <v>11885.48</v>
      </c>
      <c r="O25" s="127">
        <f>L25+SUM($M$6:$N$6:N25)</f>
        <v>4667588.01</v>
      </c>
    </row>
    <row r="26" spans="1:15" s="1" customFormat="1" ht="15" customHeight="1" x14ac:dyDescent="0.15">
      <c r="A26" s="136">
        <v>43252</v>
      </c>
      <c r="B26" s="137" t="str">
        <f t="array" ref="B26">[1]!'!Sheet1!R26C3'</f>
        <v>V2018/598</v>
      </c>
      <c r="C26" s="138"/>
      <c r="D26" s="137" t="s">
        <v>116</v>
      </c>
      <c r="E26" s="137"/>
      <c r="F26" s="139"/>
      <c r="G26" s="140">
        <v>650000</v>
      </c>
      <c r="H26" s="104">
        <f t="shared" si="1"/>
        <v>70000</v>
      </c>
      <c r="I26" s="141"/>
      <c r="J26" s="142"/>
      <c r="K26" s="199">
        <f t="shared" si="2"/>
        <v>3785000</v>
      </c>
      <c r="L26" s="192">
        <f t="shared" si="0"/>
        <v>3855000</v>
      </c>
      <c r="M26" s="143"/>
      <c r="N26" s="143"/>
      <c r="O26" s="70">
        <f>L26+SUM($M$6:$N$6:N26)</f>
        <v>4017588.01</v>
      </c>
    </row>
    <row r="27" spans="1:15" s="1" customFormat="1" ht="15" customHeight="1" x14ac:dyDescent="0.15">
      <c r="A27" s="116">
        <v>43279</v>
      </c>
      <c r="B27" s="117" t="s">
        <v>160</v>
      </c>
      <c r="C27" s="118"/>
      <c r="D27" s="117" t="s">
        <v>116</v>
      </c>
      <c r="E27" s="117"/>
      <c r="F27" s="119"/>
      <c r="G27" s="120">
        <v>70000</v>
      </c>
      <c r="H27" s="105">
        <f t="shared" si="1"/>
        <v>0</v>
      </c>
      <c r="I27" s="121"/>
      <c r="J27" s="159">
        <v>1630000</v>
      </c>
      <c r="K27" s="188">
        <f t="shared" si="2"/>
        <v>2155000</v>
      </c>
      <c r="L27" s="193">
        <f t="shared" si="0"/>
        <v>2155000</v>
      </c>
      <c r="M27" s="123"/>
      <c r="N27" s="123"/>
      <c r="O27" s="25">
        <f>L27+SUM($M$6:$N$6:N27)</f>
        <v>2317588.0099999998</v>
      </c>
    </row>
    <row r="28" spans="1:15" s="1" customFormat="1" ht="15" customHeight="1" x14ac:dyDescent="0.15">
      <c r="A28" s="68">
        <v>43281</v>
      </c>
      <c r="B28" s="69" t="s">
        <v>163</v>
      </c>
      <c r="C28" s="74"/>
      <c r="D28" s="69" t="s">
        <v>109</v>
      </c>
      <c r="E28" s="69"/>
      <c r="F28" s="26"/>
      <c r="G28" s="27"/>
      <c r="H28" s="126">
        <f t="shared" si="1"/>
        <v>0</v>
      </c>
      <c r="I28" s="109"/>
      <c r="J28" s="115"/>
      <c r="K28" s="200">
        <f t="shared" si="2"/>
        <v>2155000</v>
      </c>
      <c r="L28" s="196">
        <f t="shared" si="0"/>
        <v>2155000</v>
      </c>
      <c r="M28" s="77">
        <v>326.61</v>
      </c>
      <c r="N28" s="77">
        <v>11365.93</v>
      </c>
      <c r="O28" s="127">
        <f>L28+SUM($M$6:$N$6:N28)</f>
        <v>2329280.5499999998</v>
      </c>
    </row>
    <row r="29" spans="1:15" s="1" customFormat="1" ht="15" customHeight="1" x14ac:dyDescent="0.15">
      <c r="A29" s="160">
        <v>43312</v>
      </c>
      <c r="B29" s="161" t="s">
        <v>161</v>
      </c>
      <c r="C29" s="162"/>
      <c r="D29" s="161" t="s">
        <v>110</v>
      </c>
      <c r="E29" s="161"/>
      <c r="F29" s="163"/>
      <c r="G29" s="164"/>
      <c r="H29" s="165">
        <f t="shared" si="1"/>
        <v>0</v>
      </c>
      <c r="I29" s="166"/>
      <c r="J29" s="167"/>
      <c r="K29" s="201">
        <f t="shared" si="2"/>
        <v>2155000</v>
      </c>
      <c r="L29" s="196">
        <f t="shared" si="0"/>
        <v>2155000</v>
      </c>
      <c r="M29" s="168">
        <v>311.69</v>
      </c>
      <c r="N29" s="168">
        <v>7235.24</v>
      </c>
      <c r="O29" s="169">
        <f>L29+SUM($M$6:$N$6:N29)</f>
        <v>2336827.48</v>
      </c>
    </row>
    <row r="30" spans="1:15" s="1" customFormat="1" ht="15" customHeight="1" x14ac:dyDescent="0.15">
      <c r="A30" s="170">
        <v>43343</v>
      </c>
      <c r="B30" s="171" t="s">
        <v>162</v>
      </c>
      <c r="C30" s="172"/>
      <c r="D30" s="171" t="s">
        <v>123</v>
      </c>
      <c r="E30" s="171"/>
      <c r="F30" s="173"/>
      <c r="G30" s="174"/>
      <c r="H30" s="175">
        <f t="shared" si="1"/>
        <v>0</v>
      </c>
      <c r="I30" s="176"/>
      <c r="J30" s="177"/>
      <c r="K30" s="202">
        <f t="shared" si="2"/>
        <v>2155000</v>
      </c>
      <c r="L30" s="197">
        <f t="shared" si="0"/>
        <v>2155000</v>
      </c>
      <c r="M30" s="178">
        <v>197.8</v>
      </c>
      <c r="N30" s="178">
        <v>7298.02</v>
      </c>
      <c r="O30" s="179">
        <f>L30+SUM($M$6:$N$6:N30)</f>
        <v>2344323.2999999998</v>
      </c>
    </row>
    <row r="31" spans="1:15" s="1" customFormat="1" ht="15" customHeight="1" x14ac:dyDescent="0.15">
      <c r="A31" s="170">
        <v>43373</v>
      </c>
      <c r="B31" s="171"/>
      <c r="C31" s="172"/>
      <c r="D31" s="171" t="s">
        <v>127</v>
      </c>
      <c r="E31" s="171"/>
      <c r="F31" s="173"/>
      <c r="G31" s="174"/>
      <c r="H31" s="175">
        <f t="shared" ref="H31:H36" si="3">H30+F31-G31</f>
        <v>0</v>
      </c>
      <c r="I31" s="176"/>
      <c r="J31" s="177"/>
      <c r="K31" s="202">
        <f t="shared" si="2"/>
        <v>2155000</v>
      </c>
      <c r="L31" s="197">
        <f t="shared" si="0"/>
        <v>2155000</v>
      </c>
      <c r="M31" s="178">
        <v>198.42</v>
      </c>
      <c r="N31" s="178">
        <v>7098.95</v>
      </c>
      <c r="O31" s="179">
        <f>L31+SUM($M$6:$N$6:N31)</f>
        <v>2351620.67</v>
      </c>
    </row>
    <row r="32" spans="1:15" s="1" customFormat="1" ht="15" customHeight="1" x14ac:dyDescent="0.15">
      <c r="A32" s="68">
        <v>43404</v>
      </c>
      <c r="B32" s="69"/>
      <c r="C32" s="74"/>
      <c r="D32" s="69" t="s">
        <v>164</v>
      </c>
      <c r="E32" s="69"/>
      <c r="F32" s="26"/>
      <c r="G32" s="27"/>
      <c r="H32" s="175">
        <f t="shared" si="3"/>
        <v>0</v>
      </c>
      <c r="I32" s="109"/>
      <c r="J32" s="115"/>
      <c r="K32" s="202">
        <f t="shared" si="2"/>
        <v>2155000</v>
      </c>
      <c r="L32" s="197">
        <f t="shared" si="0"/>
        <v>2155000</v>
      </c>
      <c r="M32" s="77">
        <v>192.62</v>
      </c>
      <c r="N32" s="77">
        <v>7371.39</v>
      </c>
      <c r="O32" s="127">
        <f>L32+SUM($M$6:$N$6:N32)</f>
        <v>2359184.6800000002</v>
      </c>
    </row>
    <row r="33" spans="1:17" s="1" customFormat="1" ht="15" customHeight="1" x14ac:dyDescent="0.15">
      <c r="A33" s="160">
        <v>43434</v>
      </c>
      <c r="B33" s="161"/>
      <c r="C33" s="162"/>
      <c r="D33" s="161" t="s">
        <v>136</v>
      </c>
      <c r="E33" s="161"/>
      <c r="F33" s="163"/>
      <c r="G33" s="164">
        <v>400000</v>
      </c>
      <c r="H33" s="175">
        <f t="shared" si="3"/>
        <v>-400000</v>
      </c>
      <c r="I33" s="166"/>
      <c r="J33" s="167"/>
      <c r="K33" s="201">
        <f t="shared" si="2"/>
        <v>2155000</v>
      </c>
      <c r="L33" s="197">
        <f>H33+K33</f>
        <v>1755000</v>
      </c>
      <c r="M33" s="168">
        <v>199.66</v>
      </c>
      <c r="N33" s="168">
        <v>6217.53</v>
      </c>
      <c r="O33" s="169">
        <f>L33+SUM($M$6:$N$6:N33)</f>
        <v>1965601.87</v>
      </c>
    </row>
    <row r="34" spans="1:17" s="1" customFormat="1" ht="15" customHeight="1" x14ac:dyDescent="0.15">
      <c r="A34" s="180">
        <v>43437</v>
      </c>
      <c r="B34" s="181"/>
      <c r="C34" s="182"/>
      <c r="D34" s="181" t="s">
        <v>113</v>
      </c>
      <c r="E34" s="181"/>
      <c r="F34" s="183">
        <v>1400000</v>
      </c>
      <c r="G34" s="184"/>
      <c r="H34" s="189">
        <f t="shared" si="3"/>
        <v>1000000</v>
      </c>
      <c r="I34" s="185">
        <v>1000000</v>
      </c>
      <c r="J34" s="186"/>
      <c r="K34" s="189">
        <f t="shared" si="2"/>
        <v>3155000</v>
      </c>
      <c r="L34" s="192">
        <f>H34+K34</f>
        <v>4155000</v>
      </c>
      <c r="M34" s="187"/>
      <c r="N34" s="187"/>
      <c r="O34" s="125">
        <f>L34+SUM($M$6:$N$6:N34)</f>
        <v>4365601.87</v>
      </c>
    </row>
    <row r="35" spans="1:17" s="1" customFormat="1" ht="15" customHeight="1" x14ac:dyDescent="0.15">
      <c r="A35" s="21">
        <v>43440</v>
      </c>
      <c r="B35" s="22"/>
      <c r="C35" s="73"/>
      <c r="D35" s="22" t="s">
        <v>113</v>
      </c>
      <c r="E35" s="22"/>
      <c r="F35" s="23"/>
      <c r="G35" s="24"/>
      <c r="H35" s="188">
        <f t="shared" si="3"/>
        <v>1000000</v>
      </c>
      <c r="I35" s="108">
        <v>3000000</v>
      </c>
      <c r="J35" s="114"/>
      <c r="K35" s="188">
        <f t="shared" si="2"/>
        <v>6155000</v>
      </c>
      <c r="L35" s="193">
        <f t="shared" ref="L35:L38" si="4">H35+K35</f>
        <v>7155000</v>
      </c>
      <c r="M35" s="76"/>
      <c r="N35" s="76"/>
      <c r="O35" s="25">
        <f>L35+SUM($M$6:$N$6:N35)</f>
        <v>7365601.8700000001</v>
      </c>
    </row>
    <row r="36" spans="1:17" s="1" customFormat="1" ht="15" customHeight="1" x14ac:dyDescent="0.15">
      <c r="A36" s="21">
        <v>43454</v>
      </c>
      <c r="B36" s="22"/>
      <c r="C36" s="73"/>
      <c r="D36" s="22" t="s">
        <v>116</v>
      </c>
      <c r="E36" s="22"/>
      <c r="F36" s="23"/>
      <c r="G36" s="24">
        <v>1000000</v>
      </c>
      <c r="H36" s="189">
        <f t="shared" si="3"/>
        <v>0</v>
      </c>
      <c r="I36" s="108"/>
      <c r="J36" s="114">
        <v>500000</v>
      </c>
      <c r="K36" s="189">
        <f t="shared" si="2"/>
        <v>5655000</v>
      </c>
      <c r="L36" s="193">
        <f t="shared" si="4"/>
        <v>5655000</v>
      </c>
      <c r="M36" s="76"/>
      <c r="N36" s="76"/>
      <c r="O36" s="25">
        <f>L36+SUM($M$6:$N$6:N36)</f>
        <v>5865601.8700000001</v>
      </c>
    </row>
    <row r="37" spans="1:17" s="1" customFormat="1" ht="15" customHeight="1" x14ac:dyDescent="0.15">
      <c r="A37" s="21">
        <v>43461</v>
      </c>
      <c r="B37" s="22"/>
      <c r="C37" s="73"/>
      <c r="D37" s="22" t="s">
        <v>116</v>
      </c>
      <c r="E37" s="22"/>
      <c r="F37" s="23"/>
      <c r="G37" s="24"/>
      <c r="H37" s="189"/>
      <c r="I37" s="108"/>
      <c r="J37" s="114">
        <v>700000</v>
      </c>
      <c r="K37" s="189">
        <f t="shared" si="2"/>
        <v>4955000</v>
      </c>
      <c r="L37" s="193">
        <f t="shared" si="4"/>
        <v>4955000</v>
      </c>
      <c r="M37" s="76"/>
      <c r="N37" s="76"/>
      <c r="O37" s="25">
        <f>L37+SUM($M$6:$N$6:N37)</f>
        <v>5165601.87</v>
      </c>
    </row>
    <row r="38" spans="1:17" s="1" customFormat="1" ht="15" customHeight="1" x14ac:dyDescent="0.15">
      <c r="A38" s="68">
        <v>43465</v>
      </c>
      <c r="B38" s="69"/>
      <c r="C38" s="74"/>
      <c r="D38" s="69" t="s">
        <v>137</v>
      </c>
      <c r="E38" s="69"/>
      <c r="F38" s="26"/>
      <c r="G38" s="27"/>
      <c r="H38" s="201">
        <f>H36+F38-G38</f>
        <v>0</v>
      </c>
      <c r="I38" s="109"/>
      <c r="J38" s="115"/>
      <c r="K38" s="201">
        <f t="shared" si="2"/>
        <v>4955000</v>
      </c>
      <c r="L38" s="194">
        <f t="shared" si="4"/>
        <v>4955000</v>
      </c>
      <c r="M38" s="77">
        <v>168.75</v>
      </c>
      <c r="N38" s="77">
        <v>17203.78</v>
      </c>
      <c r="O38" s="127">
        <f>L38+SUM($M$6:$N$6:N38)</f>
        <v>5182974.4000000004</v>
      </c>
      <c r="Q38" s="110"/>
    </row>
    <row r="39" spans="1:17" x14ac:dyDescent="0.15">
      <c r="L39" s="190"/>
      <c r="O39" s="191"/>
    </row>
    <row r="40" spans="1:17" x14ac:dyDescent="0.15">
      <c r="G40" s="19">
        <f>SUM(G6:G38)</f>
        <v>3065000</v>
      </c>
      <c r="I40" s="19">
        <f>SUM(I6:I38)</f>
        <v>7300000</v>
      </c>
      <c r="J40" s="19">
        <f>SUM(J6:J38)</f>
        <v>5115000</v>
      </c>
      <c r="M40" s="19">
        <f>SUM(M6:M38)</f>
        <v>5698.2499999999991</v>
      </c>
      <c r="N40" s="19">
        <f>SUM(N6:N38)</f>
        <v>222276.15</v>
      </c>
      <c r="O40" s="19">
        <v>5182974.4000000004</v>
      </c>
    </row>
    <row r="41" spans="1:17" x14ac:dyDescent="0.15">
      <c r="A41" s="8" t="s">
        <v>181</v>
      </c>
    </row>
    <row r="42" spans="1:17" x14ac:dyDescent="0.15">
      <c r="O42" s="19">
        <f>O38-O40</f>
        <v>0</v>
      </c>
    </row>
    <row r="43" spans="1:17" x14ac:dyDescent="0.15">
      <c r="A43" s="18" t="s">
        <v>179</v>
      </c>
      <c r="F43" s="19">
        <v>1000000</v>
      </c>
      <c r="N43" s="19">
        <f>N40+M40</f>
        <v>227974.39999999999</v>
      </c>
      <c r="O43" s="19">
        <v>5177276.1500000004</v>
      </c>
    </row>
    <row r="45" spans="1:17" x14ac:dyDescent="0.15">
      <c r="A45" s="18" t="s">
        <v>165</v>
      </c>
      <c r="F45" s="203">
        <v>1569984.7</v>
      </c>
    </row>
    <row r="46" spans="1:17" x14ac:dyDescent="0.15">
      <c r="A46" s="18" t="s">
        <v>166</v>
      </c>
      <c r="F46" s="203">
        <v>14141.75</v>
      </c>
    </row>
    <row r="47" spans="1:17" x14ac:dyDescent="0.15">
      <c r="A47" s="18" t="s">
        <v>167</v>
      </c>
      <c r="F47" s="203">
        <v>-353</v>
      </c>
    </row>
    <row r="48" spans="1:17" x14ac:dyDescent="0.15">
      <c r="A48" s="18" t="s">
        <v>168</v>
      </c>
      <c r="F48" s="203">
        <v>56420.75</v>
      </c>
    </row>
    <row r="49" spans="1:17" x14ac:dyDescent="0.15">
      <c r="A49" s="18" t="s">
        <v>169</v>
      </c>
      <c r="F49" s="203">
        <v>13444.909999999974</v>
      </c>
    </row>
    <row r="50" spans="1:17" x14ac:dyDescent="0.15">
      <c r="A50" s="18" t="s">
        <v>170</v>
      </c>
      <c r="F50" s="203">
        <v>-2682.890000000014</v>
      </c>
    </row>
    <row r="51" spans="1:17" s="19" customFormat="1" x14ac:dyDescent="0.15">
      <c r="A51" s="18" t="s">
        <v>171</v>
      </c>
      <c r="B51" s="18"/>
      <c r="C51" s="18"/>
      <c r="D51" s="18"/>
      <c r="E51" s="18"/>
      <c r="F51" s="203">
        <v>20211.0700000002</v>
      </c>
      <c r="J51" s="111"/>
      <c r="P51" s="18"/>
      <c r="Q51" s="18"/>
    </row>
    <row r="52" spans="1:17" s="19" customFormat="1" x14ac:dyDescent="0.15">
      <c r="A52" s="18" t="s">
        <v>172</v>
      </c>
      <c r="B52" s="18"/>
      <c r="C52" s="18"/>
      <c r="D52" s="18"/>
      <c r="E52" s="18"/>
      <c r="F52" s="203">
        <v>300000</v>
      </c>
      <c r="J52" s="111"/>
      <c r="P52" s="18"/>
      <c r="Q52" s="18"/>
    </row>
    <row r="53" spans="1:17" s="19" customFormat="1" x14ac:dyDescent="0.15">
      <c r="A53" s="18" t="s">
        <v>173</v>
      </c>
      <c r="B53" s="18"/>
      <c r="C53" s="18"/>
      <c r="D53" s="18"/>
      <c r="E53" s="18"/>
      <c r="F53" s="203">
        <v>55200.020000000004</v>
      </c>
      <c r="J53" s="111"/>
      <c r="P53" s="18"/>
      <c r="Q53" s="18"/>
    </row>
    <row r="54" spans="1:17" s="19" customFormat="1" x14ac:dyDescent="0.15">
      <c r="A54" s="18" t="s">
        <v>174</v>
      </c>
      <c r="B54" s="18"/>
      <c r="C54" s="18"/>
      <c r="D54" s="18"/>
      <c r="E54" s="18"/>
      <c r="F54" s="203">
        <v>128632.69</v>
      </c>
      <c r="J54" s="111"/>
      <c r="P54" s="18"/>
      <c r="Q54" s="18"/>
    </row>
    <row r="55" spans="1:17" s="19" customFormat="1" x14ac:dyDescent="0.15">
      <c r="A55" s="18" t="s">
        <v>175</v>
      </c>
      <c r="B55" s="18"/>
      <c r="C55" s="18"/>
      <c r="D55" s="18"/>
      <c r="E55" s="18"/>
      <c r="F55" s="203">
        <v>500000</v>
      </c>
      <c r="J55" s="111"/>
      <c r="P55" s="18"/>
      <c r="Q55" s="18"/>
    </row>
    <row r="56" spans="1:17" s="19" customFormat="1" x14ac:dyDescent="0.15">
      <c r="A56" s="18" t="s">
        <v>176</v>
      </c>
      <c r="B56" s="18"/>
      <c r="C56" s="18"/>
      <c r="D56" s="18"/>
      <c r="E56" s="18"/>
      <c r="F56" s="203">
        <v>1500000</v>
      </c>
      <c r="J56" s="111"/>
      <c r="P56" s="18"/>
      <c r="Q56" s="18"/>
    </row>
    <row r="57" spans="1:17" s="19" customFormat="1" x14ac:dyDescent="0.15">
      <c r="A57" s="18" t="s">
        <v>177</v>
      </c>
      <c r="B57" s="18"/>
      <c r="C57" s="18"/>
      <c r="D57" s="18"/>
      <c r="E57" s="18"/>
      <c r="F57" s="203">
        <v>800000</v>
      </c>
      <c r="J57" s="111"/>
      <c r="P57" s="18"/>
      <c r="Q57" s="18"/>
    </row>
    <row r="58" spans="1:17" s="19" customFormat="1" x14ac:dyDescent="0.15">
      <c r="A58" s="18" t="s">
        <v>178</v>
      </c>
      <c r="B58" s="18"/>
      <c r="C58" s="18"/>
      <c r="D58" s="18"/>
      <c r="E58" s="18"/>
      <c r="F58" s="204">
        <v>1200000</v>
      </c>
      <c r="J58" s="111"/>
      <c r="P58" s="18"/>
      <c r="Q58" s="18"/>
    </row>
    <row r="59" spans="1:17" s="19" customFormat="1" x14ac:dyDescent="0.15">
      <c r="A59" s="18"/>
      <c r="B59" s="18"/>
      <c r="C59" s="18"/>
      <c r="D59" s="18"/>
      <c r="E59" s="18"/>
      <c r="F59" s="19">
        <f>SUM(F43:F58)</f>
        <v>7155000</v>
      </c>
      <c r="J59" s="111"/>
      <c r="P59" s="18"/>
      <c r="Q59" s="18"/>
    </row>
    <row r="61" spans="1:17" s="19" customFormat="1" x14ac:dyDescent="0.15">
      <c r="A61" s="18" t="s">
        <v>180</v>
      </c>
      <c r="B61" s="18"/>
      <c r="C61" s="18"/>
      <c r="D61" s="18"/>
      <c r="E61" s="18"/>
      <c r="F61" s="19">
        <f>M40+N40</f>
        <v>227974.39999999999</v>
      </c>
      <c r="J61" s="111"/>
      <c r="P61" s="18"/>
      <c r="Q61" s="18"/>
    </row>
    <row r="63" spans="1:17" s="19" customFormat="1" x14ac:dyDescent="0.15">
      <c r="A63" s="18"/>
      <c r="B63" s="18"/>
      <c r="C63" s="18"/>
      <c r="D63" s="18"/>
      <c r="E63" s="18"/>
      <c r="F63" s="19">
        <f>F59+F61</f>
        <v>7382974.4000000004</v>
      </c>
      <c r="J63" s="111"/>
      <c r="P63" s="18"/>
      <c r="Q63" s="18"/>
    </row>
  </sheetData>
  <mergeCells count="11">
    <mergeCell ref="I4:K4"/>
    <mergeCell ref="L4:L5"/>
    <mergeCell ref="M4:M5"/>
    <mergeCell ref="N4:N5"/>
    <mergeCell ref="O4:O5"/>
    <mergeCell ref="F4:H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56F1-348C-47CA-9FF4-CABE1C3D00BB}">
  <dimension ref="A1:R46"/>
  <sheetViews>
    <sheetView topLeftCell="F13" zoomScaleNormal="100" workbookViewId="0">
      <selection activeCell="M26" sqref="M26:N26"/>
    </sheetView>
  </sheetViews>
  <sheetFormatPr defaultRowHeight="11.25" x14ac:dyDescent="0.15"/>
  <cols>
    <col min="1" max="1" width="10.125" style="18" bestFit="1" customWidth="1"/>
    <col min="2" max="2" width="11" style="18" customWidth="1"/>
    <col min="3" max="3" width="10.25" style="18" customWidth="1"/>
    <col min="4" max="4" width="38.25" style="18" bestFit="1" customWidth="1"/>
    <col min="5" max="5" width="40.5" style="18" hidden="1" customWidth="1"/>
    <col min="6" max="6" width="14.25" style="19" customWidth="1"/>
    <col min="7" max="8" width="12.625" style="19" bestFit="1" customWidth="1"/>
    <col min="9" max="9" width="13.75" style="19" bestFit="1" customWidth="1"/>
    <col min="10" max="10" width="13.75" style="111" bestFit="1" customWidth="1"/>
    <col min="11" max="12" width="12.625" style="19" bestFit="1" customWidth="1"/>
    <col min="13" max="15" width="12.625" style="19" customWidth="1"/>
    <col min="16" max="16" width="9" style="18"/>
    <col min="17" max="17" width="11.125" style="18" bestFit="1" customWidth="1"/>
    <col min="18" max="16384" width="9" style="18"/>
  </cols>
  <sheetData>
    <row r="1" spans="1:16" ht="15" x14ac:dyDescent="0.15">
      <c r="A1" s="14" t="s">
        <v>0</v>
      </c>
      <c r="B1" s="14"/>
      <c r="C1" s="14"/>
      <c r="D1" s="14"/>
      <c r="E1" s="14"/>
      <c r="F1" s="17"/>
    </row>
    <row r="2" spans="1:16" ht="14.25" x14ac:dyDescent="0.15">
      <c r="A2" s="205" t="s">
        <v>2</v>
      </c>
      <c r="B2" s="15"/>
      <c r="C2" s="15"/>
      <c r="D2" s="15"/>
      <c r="E2" s="15"/>
      <c r="F2" s="20"/>
    </row>
    <row r="3" spans="1:16" ht="12.75" x14ac:dyDescent="0.15">
      <c r="A3" s="15"/>
      <c r="B3" s="15"/>
      <c r="C3" s="15"/>
      <c r="D3" s="15"/>
      <c r="E3" s="15"/>
      <c r="F3" s="20"/>
    </row>
    <row r="4" spans="1:16" ht="21.75" customHeight="1" x14ac:dyDescent="0.15">
      <c r="A4" s="237" t="s">
        <v>3</v>
      </c>
      <c r="B4" s="237" t="s">
        <v>5</v>
      </c>
      <c r="C4" s="237" t="s">
        <v>6</v>
      </c>
      <c r="D4" s="237" t="s">
        <v>7</v>
      </c>
      <c r="E4" s="237" t="s">
        <v>8</v>
      </c>
      <c r="F4" s="233" t="s">
        <v>76</v>
      </c>
      <c r="G4" s="233"/>
      <c r="H4" s="238"/>
      <c r="I4" s="232" t="s">
        <v>75</v>
      </c>
      <c r="J4" s="233"/>
      <c r="K4" s="234"/>
      <c r="L4" s="235" t="s">
        <v>105</v>
      </c>
      <c r="M4" s="230" t="s">
        <v>112</v>
      </c>
      <c r="N4" s="230" t="s">
        <v>111</v>
      </c>
      <c r="O4" s="230" t="s">
        <v>106</v>
      </c>
    </row>
    <row r="5" spans="1:16" s="16" customFormat="1" ht="17.25" customHeight="1" x14ac:dyDescent="0.15">
      <c r="A5" s="237"/>
      <c r="B5" s="237"/>
      <c r="C5" s="237"/>
      <c r="D5" s="237"/>
      <c r="E5" s="237"/>
      <c r="F5" s="64" t="s">
        <v>77</v>
      </c>
      <c r="G5" s="64" t="s">
        <v>78</v>
      </c>
      <c r="H5" s="103" t="s">
        <v>11</v>
      </c>
      <c r="I5" s="106" t="s">
        <v>77</v>
      </c>
      <c r="J5" s="112" t="s">
        <v>78</v>
      </c>
      <c r="K5" s="198" t="s">
        <v>11</v>
      </c>
      <c r="L5" s="236"/>
      <c r="M5" s="231"/>
      <c r="N5" s="231"/>
      <c r="O5" s="231"/>
      <c r="P5" s="13"/>
    </row>
    <row r="6" spans="1:16" s="1" customFormat="1" ht="15" customHeight="1" x14ac:dyDescent="0.15">
      <c r="A6" s="65"/>
      <c r="B6" s="66"/>
      <c r="C6" s="72"/>
      <c r="D6" s="66" t="s">
        <v>12</v>
      </c>
      <c r="E6" s="66"/>
      <c r="F6" s="71"/>
      <c r="G6" s="67"/>
      <c r="H6" s="104">
        <f>'2018'!H38</f>
        <v>0</v>
      </c>
      <c r="I6" s="107"/>
      <c r="J6" s="113"/>
      <c r="K6" s="199">
        <f>'2018'!K38</f>
        <v>4955000</v>
      </c>
      <c r="L6" s="192">
        <f>H6+K6</f>
        <v>4955000</v>
      </c>
      <c r="M6" s="75">
        <v>5698.2499999999991</v>
      </c>
      <c r="N6" s="75">
        <v>222276.15</v>
      </c>
      <c r="O6" s="70">
        <f>L6+N6+M6</f>
        <v>5182974.4000000004</v>
      </c>
    </row>
    <row r="7" spans="1:16" s="1" customFormat="1" ht="15" customHeight="1" x14ac:dyDescent="0.15">
      <c r="A7" s="180">
        <v>43518</v>
      </c>
      <c r="B7" s="181"/>
      <c r="C7" s="182"/>
      <c r="D7" s="181" t="s">
        <v>116</v>
      </c>
      <c r="E7" s="181"/>
      <c r="F7" s="183"/>
      <c r="G7" s="184"/>
      <c r="H7" s="189">
        <f>H6+F7-G7</f>
        <v>0</v>
      </c>
      <c r="I7" s="185"/>
      <c r="J7" s="186">
        <v>700000</v>
      </c>
      <c r="K7" s="189">
        <f>K6+I7-J7</f>
        <v>4255000</v>
      </c>
      <c r="L7" s="195">
        <f t="shared" ref="L7:L21" si="0">H7+K7</f>
        <v>4255000</v>
      </c>
      <c r="M7" s="25"/>
      <c r="N7" s="187"/>
      <c r="O7" s="125">
        <f>L7+SUM($M$6:$N$6:N7)</f>
        <v>4482974.4000000004</v>
      </c>
    </row>
    <row r="8" spans="1:16" s="1" customFormat="1" ht="15" customHeight="1" x14ac:dyDescent="0.15">
      <c r="A8" s="21">
        <v>43496</v>
      </c>
      <c r="B8" s="22"/>
      <c r="C8" s="73"/>
      <c r="D8" s="22" t="s">
        <v>138</v>
      </c>
      <c r="E8" s="22"/>
      <c r="F8" s="23"/>
      <c r="G8" s="24"/>
      <c r="H8" s="188">
        <f t="shared" ref="H8:H21" si="1">H7+F8-G8</f>
        <v>0</v>
      </c>
      <c r="I8" s="108"/>
      <c r="J8" s="114"/>
      <c r="K8" s="188">
        <f t="shared" ref="K8:K21" si="2">K7+I8-J8</f>
        <v>4255000</v>
      </c>
      <c r="L8" s="193">
        <f t="shared" si="0"/>
        <v>4255000</v>
      </c>
      <c r="M8" s="209">
        <v>460.42</v>
      </c>
      <c r="N8" s="208">
        <v>15675.5</v>
      </c>
      <c r="O8" s="25">
        <f>L8+SUM($M$6:$N$6:N8)</f>
        <v>4499110.32</v>
      </c>
    </row>
    <row r="9" spans="1:16" s="1" customFormat="1" ht="15" customHeight="1" x14ac:dyDescent="0.15">
      <c r="A9" s="180">
        <v>43511</v>
      </c>
      <c r="B9" s="181"/>
      <c r="C9" s="182"/>
      <c r="D9" s="181" t="s">
        <v>116</v>
      </c>
      <c r="E9" s="181"/>
      <c r="F9" s="183"/>
      <c r="G9" s="184"/>
      <c r="H9" s="189"/>
      <c r="I9" s="185"/>
      <c r="J9" s="186">
        <v>1500000</v>
      </c>
      <c r="K9" s="189">
        <f>K8+I9-J9</f>
        <v>2755000</v>
      </c>
      <c r="L9" s="195">
        <f t="shared" si="0"/>
        <v>2755000</v>
      </c>
      <c r="M9" s="209"/>
      <c r="N9" s="208"/>
      <c r="O9" s="125">
        <f>L9+SUM($M$6:$N$6:N9)</f>
        <v>2999110.32</v>
      </c>
    </row>
    <row r="10" spans="1:16" s="1" customFormat="1" ht="15" customHeight="1" x14ac:dyDescent="0.15">
      <c r="A10" s="21">
        <v>43524</v>
      </c>
      <c r="B10" s="22"/>
      <c r="C10" s="73"/>
      <c r="D10" s="22" t="s">
        <v>103</v>
      </c>
      <c r="E10" s="22"/>
      <c r="F10" s="23"/>
      <c r="G10" s="24"/>
      <c r="H10" s="188">
        <f>H8+F10-G10</f>
        <v>0</v>
      </c>
      <c r="I10" s="108"/>
      <c r="J10" s="114"/>
      <c r="K10" s="188">
        <f t="shared" ref="K10:K11" si="3">K9+I10-J10</f>
        <v>2755000</v>
      </c>
      <c r="L10" s="193">
        <f t="shared" si="0"/>
        <v>2755000</v>
      </c>
      <c r="M10" s="210">
        <v>421.05</v>
      </c>
      <c r="N10" s="211">
        <v>10473.85</v>
      </c>
      <c r="O10" s="25">
        <f>L10+SUM($M$6:$N$6:N10)</f>
        <v>3010005.22</v>
      </c>
    </row>
    <row r="11" spans="1:16" s="1" customFormat="1" ht="15" customHeight="1" x14ac:dyDescent="0.15">
      <c r="A11" s="180">
        <v>43555</v>
      </c>
      <c r="B11" s="181"/>
      <c r="C11" s="182"/>
      <c r="D11" s="181" t="s">
        <v>139</v>
      </c>
      <c r="E11" s="181"/>
      <c r="F11" s="183"/>
      <c r="G11" s="184"/>
      <c r="H11" s="189">
        <f t="shared" si="1"/>
        <v>0</v>
      </c>
      <c r="I11" s="185"/>
      <c r="J11" s="186"/>
      <c r="K11" s="189">
        <f t="shared" si="3"/>
        <v>2755000</v>
      </c>
      <c r="L11" s="195">
        <f t="shared" si="0"/>
        <v>2755000</v>
      </c>
      <c r="M11" s="210">
        <v>283.62</v>
      </c>
      <c r="N11" s="211">
        <v>9494.18</v>
      </c>
      <c r="O11" s="125">
        <f>L11+SUM($M$6:$N$6:N11)</f>
        <v>3019783.02</v>
      </c>
    </row>
    <row r="12" spans="1:16" s="1" customFormat="1" ht="15" customHeight="1" x14ac:dyDescent="0.15">
      <c r="A12" s="180">
        <v>43585</v>
      </c>
      <c r="B12" s="181"/>
      <c r="C12" s="182"/>
      <c r="D12" s="181" t="s">
        <v>140</v>
      </c>
      <c r="E12" s="181"/>
      <c r="F12" s="183"/>
      <c r="G12" s="184"/>
      <c r="H12" s="189">
        <f t="shared" si="1"/>
        <v>0</v>
      </c>
      <c r="I12" s="185"/>
      <c r="J12" s="186"/>
      <c r="K12" s="189">
        <f t="shared" si="2"/>
        <v>2755000</v>
      </c>
      <c r="L12" s="195">
        <f t="shared" si="0"/>
        <v>2755000</v>
      </c>
      <c r="M12" s="210">
        <v>255.77</v>
      </c>
      <c r="N12" s="211">
        <v>9156.9500000000007</v>
      </c>
      <c r="O12" s="125">
        <f>L12+SUM($M$6:$N$6:N12)</f>
        <v>3029195.74</v>
      </c>
    </row>
    <row r="13" spans="1:16" s="1" customFormat="1" ht="15" customHeight="1" x14ac:dyDescent="0.15">
      <c r="A13" s="180">
        <v>43616</v>
      </c>
      <c r="B13" s="181"/>
      <c r="C13" s="182"/>
      <c r="D13" s="181" t="s">
        <v>108</v>
      </c>
      <c r="E13" s="181"/>
      <c r="F13" s="183"/>
      <c r="G13" s="184"/>
      <c r="H13" s="189">
        <f t="shared" si="1"/>
        <v>0</v>
      </c>
      <c r="I13" s="185"/>
      <c r="J13" s="186"/>
      <c r="K13" s="189">
        <f t="shared" si="2"/>
        <v>2755000</v>
      </c>
      <c r="L13" s="195">
        <f t="shared" si="0"/>
        <v>2755000</v>
      </c>
      <c r="M13" s="210">
        <v>248.13</v>
      </c>
      <c r="N13" s="211">
        <v>9338.7000000000007</v>
      </c>
      <c r="O13" s="125">
        <f>L13+SUM($M$6:$N$6:N13)</f>
        <v>3038782.5700000003</v>
      </c>
    </row>
    <row r="14" spans="1:16" s="1" customFormat="1" ht="15" customHeight="1" x14ac:dyDescent="0.15">
      <c r="A14" s="180">
        <v>43646</v>
      </c>
      <c r="B14" s="181"/>
      <c r="C14" s="182"/>
      <c r="D14" s="181" t="s">
        <v>109</v>
      </c>
      <c r="E14" s="181"/>
      <c r="F14" s="183"/>
      <c r="G14" s="184"/>
      <c r="H14" s="189">
        <f t="shared" si="1"/>
        <v>0</v>
      </c>
      <c r="I14" s="185"/>
      <c r="J14" s="186"/>
      <c r="K14" s="189">
        <f t="shared" si="2"/>
        <v>2755000</v>
      </c>
      <c r="L14" s="195">
        <f t="shared" si="0"/>
        <v>2755000</v>
      </c>
      <c r="M14" s="210">
        <v>257.33</v>
      </c>
      <c r="N14" s="211">
        <v>8854.59</v>
      </c>
      <c r="O14" s="125">
        <f>L14+SUM($M$6:$N$6:N14)</f>
        <v>3047894.49</v>
      </c>
    </row>
    <row r="15" spans="1:16" s="1" customFormat="1" ht="15" customHeight="1" x14ac:dyDescent="0.15">
      <c r="A15" s="180">
        <v>43677</v>
      </c>
      <c r="B15" s="181"/>
      <c r="C15" s="182"/>
      <c r="D15" s="181" t="s">
        <v>110</v>
      </c>
      <c r="E15" s="181"/>
      <c r="F15" s="183"/>
      <c r="G15" s="184"/>
      <c r="H15" s="189">
        <f t="shared" si="1"/>
        <v>0</v>
      </c>
      <c r="I15" s="185"/>
      <c r="J15" s="186"/>
      <c r="K15" s="189">
        <f t="shared" si="2"/>
        <v>2755000</v>
      </c>
      <c r="L15" s="195">
        <f t="shared" si="0"/>
        <v>2755000</v>
      </c>
      <c r="M15" s="210">
        <v>249.92</v>
      </c>
      <c r="N15" s="211">
        <v>8952.73</v>
      </c>
      <c r="O15" s="125">
        <f>L15+SUM($M$6:$N$6:N15)</f>
        <v>3057097.14</v>
      </c>
    </row>
    <row r="16" spans="1:16" s="1" customFormat="1" ht="15" customHeight="1" x14ac:dyDescent="0.15">
      <c r="A16" s="180">
        <v>43708</v>
      </c>
      <c r="B16" s="181"/>
      <c r="C16" s="182"/>
      <c r="D16" s="181" t="s">
        <v>123</v>
      </c>
      <c r="E16" s="181"/>
      <c r="F16" s="183"/>
      <c r="G16" s="184"/>
      <c r="H16" s="189">
        <f t="shared" si="1"/>
        <v>0</v>
      </c>
      <c r="I16" s="185"/>
      <c r="J16" s="186"/>
      <c r="K16" s="189">
        <f t="shared" si="2"/>
        <v>2755000</v>
      </c>
      <c r="L16" s="195">
        <f t="shared" si="0"/>
        <v>2755000</v>
      </c>
      <c r="M16" s="210">
        <v>258.88</v>
      </c>
      <c r="N16" s="211">
        <v>8755.25</v>
      </c>
      <c r="O16" s="125">
        <f>L16+SUM($M$6:$N$6:N16)</f>
        <v>3066111.27</v>
      </c>
    </row>
    <row r="17" spans="1:18" s="1" customFormat="1" ht="15" customHeight="1" x14ac:dyDescent="0.15">
      <c r="A17" s="180">
        <v>43738</v>
      </c>
      <c r="B17" s="181"/>
      <c r="C17" s="182"/>
      <c r="D17" s="181" t="s">
        <v>127</v>
      </c>
      <c r="E17" s="181"/>
      <c r="F17" s="183"/>
      <c r="G17" s="184"/>
      <c r="H17" s="189">
        <f t="shared" si="1"/>
        <v>0</v>
      </c>
      <c r="I17" s="185"/>
      <c r="J17" s="186"/>
      <c r="K17" s="189">
        <f t="shared" si="2"/>
        <v>2755000</v>
      </c>
      <c r="L17" s="195">
        <f t="shared" si="0"/>
        <v>2755000</v>
      </c>
      <c r="M17" s="210">
        <v>259.8</v>
      </c>
      <c r="N17" s="211">
        <v>8448.81</v>
      </c>
      <c r="O17" s="125">
        <f>L17+SUM($M$6:$N$6:N17)</f>
        <v>3074819.88</v>
      </c>
    </row>
    <row r="18" spans="1:18" s="1" customFormat="1" ht="15" customHeight="1" x14ac:dyDescent="0.15">
      <c r="A18" s="180">
        <v>43769</v>
      </c>
      <c r="B18" s="181"/>
      <c r="C18" s="182"/>
      <c r="D18" s="181" t="s">
        <v>164</v>
      </c>
      <c r="E18" s="181"/>
      <c r="F18" s="183"/>
      <c r="G18" s="184"/>
      <c r="H18" s="189">
        <f t="shared" si="1"/>
        <v>0</v>
      </c>
      <c r="I18" s="185"/>
      <c r="J18" s="186"/>
      <c r="K18" s="189">
        <f t="shared" si="2"/>
        <v>2755000</v>
      </c>
      <c r="L18" s="195">
        <f t="shared" si="0"/>
        <v>2755000</v>
      </c>
      <c r="M18" s="210">
        <v>252.02</v>
      </c>
      <c r="N18" s="211">
        <v>8719.85</v>
      </c>
      <c r="O18" s="125">
        <f>L18+SUM($M$6:$N$6:N18)</f>
        <v>3083791.75</v>
      </c>
    </row>
    <row r="19" spans="1:18" s="1" customFormat="1" ht="15" customHeight="1" x14ac:dyDescent="0.15">
      <c r="A19" s="180">
        <v>43798</v>
      </c>
      <c r="B19" s="181"/>
      <c r="C19" s="182"/>
      <c r="D19" s="181" t="s">
        <v>116</v>
      </c>
      <c r="E19" s="181"/>
      <c r="F19" s="183"/>
      <c r="G19" s="184"/>
      <c r="H19" s="189">
        <f t="shared" si="1"/>
        <v>0</v>
      </c>
      <c r="I19" s="185"/>
      <c r="J19" s="186">
        <v>1000000</v>
      </c>
      <c r="K19" s="189">
        <f t="shared" si="2"/>
        <v>1755000</v>
      </c>
      <c r="L19" s="195">
        <f t="shared" si="0"/>
        <v>1755000</v>
      </c>
      <c r="M19" s="210"/>
      <c r="N19" s="211"/>
      <c r="O19" s="125">
        <f>L19+SUM($M$6:$N$6:N19)</f>
        <v>2083791.75</v>
      </c>
    </row>
    <row r="20" spans="1:18" s="1" customFormat="1" ht="15" customHeight="1" x14ac:dyDescent="0.15">
      <c r="A20" s="180">
        <v>43799</v>
      </c>
      <c r="B20" s="181"/>
      <c r="C20" s="182"/>
      <c r="D20" s="181" t="s">
        <v>136</v>
      </c>
      <c r="E20" s="181"/>
      <c r="F20" s="183"/>
      <c r="G20" s="184"/>
      <c r="H20" s="189">
        <f t="shared" si="1"/>
        <v>0</v>
      </c>
      <c r="I20" s="185"/>
      <c r="J20" s="186"/>
      <c r="K20" s="189">
        <f t="shared" si="2"/>
        <v>1755000</v>
      </c>
      <c r="L20" s="195">
        <f t="shared" si="0"/>
        <v>1755000</v>
      </c>
      <c r="M20" s="210">
        <v>261.05</v>
      </c>
      <c r="N20" s="211">
        <v>8160.52</v>
      </c>
      <c r="O20" s="125">
        <f>L20+SUM($M$6:$N$6:N20)</f>
        <v>2092213.32</v>
      </c>
    </row>
    <row r="21" spans="1:18" s="1" customFormat="1" ht="15" customHeight="1" x14ac:dyDescent="0.15">
      <c r="A21" s="160">
        <v>43830</v>
      </c>
      <c r="B21" s="161"/>
      <c r="C21" s="162"/>
      <c r="D21" s="161" t="s">
        <v>137</v>
      </c>
      <c r="E21" s="161"/>
      <c r="F21" s="163"/>
      <c r="G21" s="164"/>
      <c r="H21" s="201">
        <f t="shared" si="1"/>
        <v>0</v>
      </c>
      <c r="I21" s="166"/>
      <c r="J21" s="167"/>
      <c r="K21" s="201">
        <f t="shared" si="2"/>
        <v>1755000</v>
      </c>
      <c r="L21" s="196">
        <f t="shared" si="0"/>
        <v>1755000</v>
      </c>
      <c r="M21" s="213">
        <v>245.3</v>
      </c>
      <c r="N21" s="212">
        <v>5895.37</v>
      </c>
      <c r="O21" s="169">
        <f>L21+SUM($M$6:$N$6:N21)</f>
        <v>2098353.9900000002</v>
      </c>
      <c r="Q21" s="207"/>
      <c r="R21" s="110"/>
    </row>
    <row r="22" spans="1:18" x14ac:dyDescent="0.15">
      <c r="L22" s="190"/>
      <c r="O22" s="191"/>
    </row>
    <row r="23" spans="1:18" x14ac:dyDescent="0.15">
      <c r="G23" s="19">
        <f>SUM(G6:G21)</f>
        <v>0</v>
      </c>
      <c r="I23" s="19">
        <f>SUM(I6:I21)</f>
        <v>0</v>
      </c>
      <c r="J23" s="19">
        <f>SUM(J6:J21)</f>
        <v>3200000</v>
      </c>
      <c r="M23" s="19">
        <f>SUM(M8:M21)</f>
        <v>3453.2900000000009</v>
      </c>
      <c r="N23" s="19">
        <f>SUM(N8:N21)</f>
        <v>111926.29999999999</v>
      </c>
    </row>
    <row r="24" spans="1:18" x14ac:dyDescent="0.15">
      <c r="A24" s="8" t="s">
        <v>181</v>
      </c>
    </row>
    <row r="26" spans="1:18" x14ac:dyDescent="0.15">
      <c r="A26" s="18" t="s">
        <v>179</v>
      </c>
      <c r="F26" s="19">
        <v>1000000</v>
      </c>
      <c r="M26" s="19">
        <f>M23+M6</f>
        <v>9151.5400000000009</v>
      </c>
      <c r="N26" s="19">
        <f>N6+N23</f>
        <v>334202.44999999995</v>
      </c>
    </row>
    <row r="28" spans="1:18" x14ac:dyDescent="0.15">
      <c r="A28" s="18" t="s">
        <v>165</v>
      </c>
      <c r="F28" s="203">
        <v>1569984.7</v>
      </c>
    </row>
    <row r="29" spans="1:18" x14ac:dyDescent="0.15">
      <c r="A29" s="18" t="s">
        <v>166</v>
      </c>
      <c r="F29" s="203">
        <v>14141.75</v>
      </c>
    </row>
    <row r="30" spans="1:18" x14ac:dyDescent="0.15">
      <c r="A30" s="18" t="s">
        <v>167</v>
      </c>
      <c r="F30" s="203">
        <v>-353</v>
      </c>
    </row>
    <row r="31" spans="1:18" x14ac:dyDescent="0.15">
      <c r="A31" s="18" t="s">
        <v>168</v>
      </c>
      <c r="F31" s="203">
        <v>56420.75</v>
      </c>
    </row>
    <row r="32" spans="1:18" x14ac:dyDescent="0.15">
      <c r="A32" s="18" t="s">
        <v>169</v>
      </c>
      <c r="F32" s="203">
        <v>13444.909999999974</v>
      </c>
    </row>
    <row r="33" spans="1:17" x14ac:dyDescent="0.15">
      <c r="A33" s="18" t="s">
        <v>170</v>
      </c>
      <c r="F33" s="203">
        <v>-2682.890000000014</v>
      </c>
    </row>
    <row r="34" spans="1:17" s="19" customFormat="1" x14ac:dyDescent="0.15">
      <c r="A34" s="18" t="s">
        <v>171</v>
      </c>
      <c r="B34" s="18"/>
      <c r="C34" s="18"/>
      <c r="D34" s="18"/>
      <c r="E34" s="18"/>
      <c r="F34" s="203">
        <v>20211.0700000002</v>
      </c>
      <c r="J34" s="111"/>
      <c r="P34" s="18"/>
      <c r="Q34" s="18"/>
    </row>
    <row r="35" spans="1:17" s="19" customFormat="1" x14ac:dyDescent="0.15">
      <c r="A35" s="18" t="s">
        <v>172</v>
      </c>
      <c r="B35" s="18"/>
      <c r="C35" s="18"/>
      <c r="D35" s="18"/>
      <c r="E35" s="18"/>
      <c r="F35" s="203">
        <v>300000</v>
      </c>
      <c r="J35" s="111"/>
      <c r="P35" s="18"/>
      <c r="Q35" s="18"/>
    </row>
    <row r="36" spans="1:17" s="19" customFormat="1" x14ac:dyDescent="0.15">
      <c r="A36" s="18" t="s">
        <v>173</v>
      </c>
      <c r="B36" s="18"/>
      <c r="C36" s="18"/>
      <c r="D36" s="18"/>
      <c r="E36" s="18"/>
      <c r="F36" s="203">
        <v>55200.020000000004</v>
      </c>
      <c r="J36" s="111"/>
      <c r="P36" s="18"/>
      <c r="Q36" s="18"/>
    </row>
    <row r="37" spans="1:17" s="19" customFormat="1" x14ac:dyDescent="0.15">
      <c r="A37" s="18" t="s">
        <v>174</v>
      </c>
      <c r="B37" s="18"/>
      <c r="C37" s="18"/>
      <c r="D37" s="18"/>
      <c r="E37" s="18"/>
      <c r="F37" s="203">
        <v>128632.69</v>
      </c>
      <c r="J37" s="111"/>
      <c r="P37" s="18"/>
      <c r="Q37" s="18"/>
    </row>
    <row r="38" spans="1:17" s="19" customFormat="1" x14ac:dyDescent="0.15">
      <c r="A38" s="18" t="s">
        <v>175</v>
      </c>
      <c r="B38" s="18"/>
      <c r="C38" s="18"/>
      <c r="D38" s="18"/>
      <c r="E38" s="18"/>
      <c r="F38" s="203">
        <v>500000</v>
      </c>
      <c r="J38" s="111"/>
      <c r="P38" s="18"/>
      <c r="Q38" s="18"/>
    </row>
    <row r="39" spans="1:17" s="19" customFormat="1" x14ac:dyDescent="0.15">
      <c r="A39" s="18" t="s">
        <v>176</v>
      </c>
      <c r="B39" s="18"/>
      <c r="C39" s="18"/>
      <c r="D39" s="18"/>
      <c r="E39" s="18"/>
      <c r="F39" s="203">
        <v>1500000</v>
      </c>
      <c r="J39" s="111"/>
      <c r="P39" s="18"/>
      <c r="Q39" s="18"/>
    </row>
    <row r="40" spans="1:17" s="19" customFormat="1" x14ac:dyDescent="0.15">
      <c r="A40" s="18" t="s">
        <v>177</v>
      </c>
      <c r="B40" s="18"/>
      <c r="C40" s="18"/>
      <c r="D40" s="18"/>
      <c r="E40" s="18"/>
      <c r="F40" s="203">
        <v>800000</v>
      </c>
      <c r="J40" s="111"/>
      <c r="P40" s="18"/>
      <c r="Q40" s="18"/>
    </row>
    <row r="41" spans="1:17" s="19" customFormat="1" x14ac:dyDescent="0.15">
      <c r="A41" s="18" t="s">
        <v>178</v>
      </c>
      <c r="B41" s="18"/>
      <c r="C41" s="18"/>
      <c r="D41" s="18"/>
      <c r="E41" s="18"/>
      <c r="F41" s="204">
        <v>1200000</v>
      </c>
      <c r="J41" s="111"/>
      <c r="P41" s="18"/>
      <c r="Q41" s="18"/>
    </row>
    <row r="42" spans="1:17" s="19" customFormat="1" x14ac:dyDescent="0.15">
      <c r="A42" s="18"/>
      <c r="B42" s="18"/>
      <c r="C42" s="18"/>
      <c r="D42" s="18"/>
      <c r="E42" s="18"/>
      <c r="F42" s="19">
        <f>SUM(F26:F41)</f>
        <v>7155000</v>
      </c>
      <c r="J42" s="111"/>
      <c r="P42" s="18"/>
      <c r="Q42" s="18"/>
    </row>
    <row r="44" spans="1:17" s="19" customFormat="1" x14ac:dyDescent="0.15">
      <c r="A44" s="18" t="s">
        <v>180</v>
      </c>
      <c r="B44" s="18"/>
      <c r="C44" s="18"/>
      <c r="D44" s="18"/>
      <c r="E44" s="18"/>
      <c r="F44" s="19">
        <f>M23+N23</f>
        <v>115379.59</v>
      </c>
      <c r="J44" s="111"/>
      <c r="P44" s="18"/>
      <c r="Q44" s="18"/>
    </row>
    <row r="46" spans="1:17" s="19" customFormat="1" x14ac:dyDescent="0.15">
      <c r="A46" s="18"/>
      <c r="B46" s="18"/>
      <c r="C46" s="18"/>
      <c r="D46" s="18"/>
      <c r="E46" s="18"/>
      <c r="F46" s="19">
        <f>F42+F44</f>
        <v>7270379.5899999999</v>
      </c>
      <c r="J46" s="111"/>
      <c r="P46" s="18"/>
      <c r="Q46" s="18"/>
    </row>
  </sheetData>
  <mergeCells count="11">
    <mergeCell ref="I4:K4"/>
    <mergeCell ref="L4:L5"/>
    <mergeCell ref="M4:M5"/>
    <mergeCell ref="N4:N5"/>
    <mergeCell ref="O4:O5"/>
    <mergeCell ref="F4:H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ED73-7085-48BD-948B-A1365DE36E1A}">
  <dimension ref="A1:Q51"/>
  <sheetViews>
    <sheetView tabSelected="1" topLeftCell="F7" zoomScaleNormal="100" workbookViewId="0">
      <selection activeCell="H26" sqref="H26"/>
    </sheetView>
  </sheetViews>
  <sheetFormatPr defaultRowHeight="11.25" x14ac:dyDescent="0.15"/>
  <cols>
    <col min="1" max="1" width="10.125" style="18" bestFit="1" customWidth="1"/>
    <col min="2" max="2" width="11" style="18" customWidth="1"/>
    <col min="3" max="3" width="10.25" style="18" customWidth="1"/>
    <col min="4" max="4" width="38.25" style="18" bestFit="1" customWidth="1"/>
    <col min="5" max="5" width="40.5" style="18" hidden="1" customWidth="1"/>
    <col min="6" max="6" width="14.25" style="19" customWidth="1"/>
    <col min="7" max="8" width="12.625" style="19" bestFit="1" customWidth="1"/>
    <col min="9" max="9" width="13.75" style="19" bestFit="1" customWidth="1"/>
    <col min="10" max="10" width="13.75" style="111" bestFit="1" customWidth="1"/>
    <col min="11" max="12" width="12.625" style="19" bestFit="1" customWidth="1"/>
    <col min="13" max="15" width="12.625" style="19" customWidth="1"/>
    <col min="16" max="16" width="9" style="18"/>
    <col min="17" max="17" width="11.125" style="18" bestFit="1" customWidth="1"/>
    <col min="18" max="16384" width="9" style="18"/>
  </cols>
  <sheetData>
    <row r="1" spans="1:16" ht="15" x14ac:dyDescent="0.15">
      <c r="A1" s="14" t="s">
        <v>0</v>
      </c>
      <c r="B1" s="14"/>
      <c r="C1" s="14"/>
      <c r="D1" s="14"/>
      <c r="E1" s="14"/>
      <c r="F1" s="17"/>
    </row>
    <row r="2" spans="1:16" ht="14.25" x14ac:dyDescent="0.15">
      <c r="A2" s="205" t="s">
        <v>2</v>
      </c>
      <c r="B2" s="15"/>
      <c r="C2" s="15"/>
      <c r="D2" s="15"/>
      <c r="E2" s="15"/>
      <c r="F2" s="20"/>
    </row>
    <row r="3" spans="1:16" ht="12.75" x14ac:dyDescent="0.15">
      <c r="A3" s="15"/>
      <c r="B3" s="15"/>
      <c r="C3" s="15"/>
      <c r="D3" s="15"/>
      <c r="E3" s="15"/>
      <c r="F3" s="20"/>
    </row>
    <row r="4" spans="1:16" ht="21.75" customHeight="1" x14ac:dyDescent="0.15">
      <c r="A4" s="237" t="s">
        <v>3</v>
      </c>
      <c r="B4" s="237" t="s">
        <v>5</v>
      </c>
      <c r="C4" s="237" t="s">
        <v>6</v>
      </c>
      <c r="D4" s="237" t="s">
        <v>7</v>
      </c>
      <c r="E4" s="237" t="s">
        <v>8</v>
      </c>
      <c r="F4" s="233" t="s">
        <v>76</v>
      </c>
      <c r="G4" s="233"/>
      <c r="H4" s="238"/>
      <c r="I4" s="232" t="s">
        <v>75</v>
      </c>
      <c r="J4" s="233"/>
      <c r="K4" s="234"/>
      <c r="L4" s="235" t="s">
        <v>105</v>
      </c>
      <c r="M4" s="230" t="s">
        <v>112</v>
      </c>
      <c r="N4" s="230" t="s">
        <v>111</v>
      </c>
      <c r="O4" s="230" t="s">
        <v>106</v>
      </c>
    </row>
    <row r="5" spans="1:16" s="16" customFormat="1" ht="17.25" customHeight="1" x14ac:dyDescent="0.15">
      <c r="A5" s="237"/>
      <c r="B5" s="237"/>
      <c r="C5" s="237"/>
      <c r="D5" s="237"/>
      <c r="E5" s="237"/>
      <c r="F5" s="64" t="s">
        <v>77</v>
      </c>
      <c r="G5" s="64" t="s">
        <v>78</v>
      </c>
      <c r="H5" s="103" t="s">
        <v>11</v>
      </c>
      <c r="I5" s="106" t="s">
        <v>77</v>
      </c>
      <c r="J5" s="112" t="s">
        <v>78</v>
      </c>
      <c r="K5" s="198" t="s">
        <v>11</v>
      </c>
      <c r="L5" s="236"/>
      <c r="M5" s="231"/>
      <c r="N5" s="231"/>
      <c r="O5" s="231"/>
      <c r="P5" s="13"/>
    </row>
    <row r="6" spans="1:16" s="1" customFormat="1" ht="15" customHeight="1" x14ac:dyDescent="0.15">
      <c r="A6" s="65"/>
      <c r="B6" s="66"/>
      <c r="C6" s="72"/>
      <c r="D6" s="66" t="s">
        <v>12</v>
      </c>
      <c r="E6" s="66"/>
      <c r="F6" s="71"/>
      <c r="G6" s="67"/>
      <c r="H6" s="104">
        <f>'2018'!H38</f>
        <v>0</v>
      </c>
      <c r="I6" s="107"/>
      <c r="J6" s="113"/>
      <c r="K6" s="199">
        <f>'2019'!K21</f>
        <v>1755000</v>
      </c>
      <c r="L6" s="192">
        <f>H6+K6</f>
        <v>1755000</v>
      </c>
      <c r="M6" s="75">
        <v>9151.5400000000009</v>
      </c>
      <c r="N6" s="75">
        <v>334202.44999999995</v>
      </c>
      <c r="O6" s="70">
        <f>L6+N6+M6</f>
        <v>2098353.9899999998</v>
      </c>
    </row>
    <row r="7" spans="1:16" s="1" customFormat="1" ht="15" customHeight="1" x14ac:dyDescent="0.15">
      <c r="A7" s="180">
        <v>43854</v>
      </c>
      <c r="B7" s="181"/>
      <c r="C7" s="182"/>
      <c r="D7" s="181" t="s">
        <v>116</v>
      </c>
      <c r="E7" s="181"/>
      <c r="F7" s="183"/>
      <c r="G7" s="184"/>
      <c r="H7" s="189">
        <f>H6+F7-G7</f>
        <v>0</v>
      </c>
      <c r="I7" s="185"/>
      <c r="J7" s="186">
        <v>1000000</v>
      </c>
      <c r="K7" s="189">
        <f>K6+I7-J7</f>
        <v>755000</v>
      </c>
      <c r="L7" s="195">
        <f t="shared" ref="L7:L26" si="0">H7+K7</f>
        <v>755000</v>
      </c>
      <c r="M7" s="25"/>
      <c r="N7" s="187"/>
      <c r="O7" s="125">
        <f>L7+SUM($M$6:$N$6:N7)</f>
        <v>1098353.99</v>
      </c>
    </row>
    <row r="8" spans="1:16" s="1" customFormat="1" ht="15" customHeight="1" x14ac:dyDescent="0.15">
      <c r="A8" s="21">
        <v>43861</v>
      </c>
      <c r="B8" s="22"/>
      <c r="C8" s="73"/>
      <c r="D8" s="22" t="s">
        <v>138</v>
      </c>
      <c r="E8" s="22"/>
      <c r="F8" s="23"/>
      <c r="G8" s="24"/>
      <c r="H8" s="188">
        <f>H7+F8-G8</f>
        <v>0</v>
      </c>
      <c r="I8" s="108"/>
      <c r="J8" s="114"/>
      <c r="K8" s="188">
        <f t="shared" ref="K8" si="1">K7+I8-J8</f>
        <v>755000</v>
      </c>
      <c r="L8" s="193">
        <f t="shared" si="0"/>
        <v>755000</v>
      </c>
      <c r="M8" s="209">
        <v>177.65</v>
      </c>
      <c r="N8" s="208">
        <v>5047.08</v>
      </c>
      <c r="O8" s="25">
        <f>L8+SUM($M$6:$N$6:N8)</f>
        <v>1103578.72</v>
      </c>
    </row>
    <row r="9" spans="1:16" s="1" customFormat="1" ht="15" customHeight="1" x14ac:dyDescent="0.15">
      <c r="A9" s="180">
        <v>43511</v>
      </c>
      <c r="B9" s="181"/>
      <c r="C9" s="182"/>
      <c r="D9" s="181" t="s">
        <v>116</v>
      </c>
      <c r="E9" s="214"/>
      <c r="F9" s="23"/>
      <c r="G9" s="184"/>
      <c r="H9" s="189">
        <f t="shared" ref="H9:H26" si="2">H8+F9-G9</f>
        <v>0</v>
      </c>
      <c r="I9" s="185"/>
      <c r="J9" s="186"/>
      <c r="K9" s="189">
        <f>K8+I9-J9</f>
        <v>755000</v>
      </c>
      <c r="L9" s="195">
        <f t="shared" si="0"/>
        <v>755000</v>
      </c>
      <c r="M9" s="209"/>
      <c r="N9" s="208"/>
      <c r="O9" s="125">
        <f>L9+SUM($M$6:$N$6:N9)</f>
        <v>1103578.72</v>
      </c>
    </row>
    <row r="10" spans="1:16" s="1" customFormat="1" ht="15" customHeight="1" x14ac:dyDescent="0.15">
      <c r="A10" s="180">
        <v>43890</v>
      </c>
      <c r="B10" s="181"/>
      <c r="C10" s="182"/>
      <c r="D10" s="181" t="s">
        <v>113</v>
      </c>
      <c r="E10" s="214"/>
      <c r="F10" s="183"/>
      <c r="G10" s="184"/>
      <c r="H10" s="189">
        <f t="shared" si="2"/>
        <v>0</v>
      </c>
      <c r="I10" s="185">
        <v>2000000</v>
      </c>
      <c r="J10" s="186"/>
      <c r="K10" s="189">
        <f>K9+I10-J10</f>
        <v>2755000</v>
      </c>
      <c r="L10" s="195">
        <f t="shared" si="0"/>
        <v>2755000</v>
      </c>
      <c r="M10" s="209"/>
      <c r="N10" s="208"/>
      <c r="O10" s="125">
        <f>L10+SUM($M$6:$N$6:N10)</f>
        <v>3103578.7199999997</v>
      </c>
    </row>
    <row r="11" spans="1:16" s="1" customFormat="1" ht="15" customHeight="1" x14ac:dyDescent="0.15">
      <c r="A11" s="21">
        <v>43890</v>
      </c>
      <c r="B11" s="22"/>
      <c r="C11" s="73"/>
      <c r="D11" s="22" t="s">
        <v>103</v>
      </c>
      <c r="E11" s="215"/>
      <c r="F11" s="23"/>
      <c r="G11" s="24"/>
      <c r="H11" s="189">
        <f t="shared" si="2"/>
        <v>0</v>
      </c>
      <c r="I11" s="108"/>
      <c r="J11" s="114"/>
      <c r="K11" s="189">
        <f t="shared" ref="K11:K26" si="3">K10+I11-J11</f>
        <v>2755000</v>
      </c>
      <c r="L11" s="195">
        <f t="shared" si="0"/>
        <v>2755000</v>
      </c>
      <c r="M11" s="209">
        <v>153.6</v>
      </c>
      <c r="N11" s="208">
        <v>2820.1</v>
      </c>
      <c r="O11" s="125">
        <f>L11+SUM($M$6:$N$6:N11)</f>
        <v>3106552.42</v>
      </c>
    </row>
    <row r="12" spans="1:16" s="1" customFormat="1" ht="15" customHeight="1" x14ac:dyDescent="0.15">
      <c r="A12" s="180">
        <v>43920</v>
      </c>
      <c r="B12" s="181"/>
      <c r="C12" s="182"/>
      <c r="D12" s="181" t="s">
        <v>139</v>
      </c>
      <c r="E12" s="214"/>
      <c r="F12" s="183"/>
      <c r="G12" s="184"/>
      <c r="H12" s="189">
        <f>H11+F12-G12</f>
        <v>0</v>
      </c>
      <c r="I12" s="185"/>
      <c r="J12" s="186"/>
      <c r="K12" s="189">
        <f t="shared" si="3"/>
        <v>2755000</v>
      </c>
      <c r="L12" s="195">
        <f t="shared" si="0"/>
        <v>2755000</v>
      </c>
      <c r="M12" s="210">
        <v>87.59</v>
      </c>
      <c r="N12" s="211">
        <v>6655.2</v>
      </c>
      <c r="O12" s="125">
        <f>L12+SUM($M$6:$N$6:N12)</f>
        <v>3113295.21</v>
      </c>
    </row>
    <row r="13" spans="1:16" s="1" customFormat="1" ht="15" customHeight="1" x14ac:dyDescent="0.15">
      <c r="A13" s="180">
        <v>43922</v>
      </c>
      <c r="B13" s="181"/>
      <c r="C13" s="182"/>
      <c r="D13" s="181" t="s">
        <v>116</v>
      </c>
      <c r="E13" s="181"/>
      <c r="F13" s="183"/>
      <c r="G13" s="184"/>
      <c r="H13" s="189">
        <f t="shared" si="2"/>
        <v>0</v>
      </c>
      <c r="I13" s="185"/>
      <c r="J13" s="184">
        <v>1000000</v>
      </c>
      <c r="K13" s="189">
        <f t="shared" si="3"/>
        <v>1755000</v>
      </c>
      <c r="L13" s="195">
        <f t="shared" si="0"/>
        <v>1755000</v>
      </c>
      <c r="M13" s="210"/>
      <c r="N13" s="211"/>
      <c r="O13" s="125">
        <f>L13+SUM($M$6:$N$6:N13)</f>
        <v>2113295.21</v>
      </c>
    </row>
    <row r="14" spans="1:16" s="1" customFormat="1" ht="15" customHeight="1" x14ac:dyDescent="0.15">
      <c r="A14" s="180">
        <v>43922</v>
      </c>
      <c r="B14" s="181"/>
      <c r="C14" s="182"/>
      <c r="D14" s="181" t="s">
        <v>140</v>
      </c>
      <c r="E14" s="181"/>
      <c r="F14" s="183"/>
      <c r="G14" s="184"/>
      <c r="H14" s="189">
        <f t="shared" si="2"/>
        <v>0</v>
      </c>
      <c r="I14" s="185"/>
      <c r="J14" s="186"/>
      <c r="K14" s="189">
        <f t="shared" si="3"/>
        <v>1755000</v>
      </c>
      <c r="L14" s="195">
        <f t="shared" si="0"/>
        <v>1755000</v>
      </c>
      <c r="M14" s="210">
        <v>217.25</v>
      </c>
      <c r="N14" s="211">
        <v>5123.51</v>
      </c>
      <c r="O14" s="125">
        <f>L14+SUM($M$6:$N$6:N14)</f>
        <v>2118635.9699999997</v>
      </c>
    </row>
    <row r="15" spans="1:16" s="1" customFormat="1" ht="15" customHeight="1" x14ac:dyDescent="0.15">
      <c r="A15" s="180">
        <v>43982</v>
      </c>
      <c r="B15" s="181"/>
      <c r="C15" s="182"/>
      <c r="D15" s="181" t="s">
        <v>108</v>
      </c>
      <c r="E15" s="181"/>
      <c r="F15" s="183"/>
      <c r="G15" s="184"/>
      <c r="H15" s="189">
        <f t="shared" si="2"/>
        <v>0</v>
      </c>
      <c r="I15" s="185"/>
      <c r="J15" s="186"/>
      <c r="K15" s="189">
        <f t="shared" si="3"/>
        <v>1755000</v>
      </c>
      <c r="L15" s="195">
        <f t="shared" si="0"/>
        <v>1755000</v>
      </c>
      <c r="M15" s="210">
        <v>173.71</v>
      </c>
      <c r="N15" s="211">
        <v>5165.3900000000003</v>
      </c>
      <c r="O15" s="125">
        <f>L15+SUM($M$6:$N$6:N15)</f>
        <v>2123975.0699999998</v>
      </c>
    </row>
    <row r="16" spans="1:16" s="1" customFormat="1" ht="15" customHeight="1" x14ac:dyDescent="0.15">
      <c r="A16" s="180">
        <v>43997</v>
      </c>
      <c r="B16" s="181"/>
      <c r="C16" s="182"/>
      <c r="D16" s="181" t="s">
        <v>113</v>
      </c>
      <c r="E16" s="181"/>
      <c r="F16" s="183">
        <v>2200000</v>
      </c>
      <c r="G16" s="184"/>
      <c r="H16" s="189">
        <f t="shared" si="2"/>
        <v>2200000</v>
      </c>
      <c r="I16" s="185">
        <v>300000</v>
      </c>
      <c r="J16" s="186"/>
      <c r="K16" s="189">
        <f t="shared" si="3"/>
        <v>2055000</v>
      </c>
      <c r="L16" s="195">
        <f t="shared" si="0"/>
        <v>4255000</v>
      </c>
      <c r="M16" s="210"/>
      <c r="N16" s="211"/>
      <c r="O16" s="125">
        <f>L16+SUM($M$6:$N$6:N16)</f>
        <v>4623975.07</v>
      </c>
    </row>
    <row r="17" spans="1:15" s="1" customFormat="1" ht="15" customHeight="1" x14ac:dyDescent="0.15">
      <c r="A17" s="180">
        <v>44012</v>
      </c>
      <c r="B17" s="181"/>
      <c r="C17" s="182"/>
      <c r="D17" s="181" t="s">
        <v>109</v>
      </c>
      <c r="E17" s="181"/>
      <c r="F17" s="183"/>
      <c r="G17" s="184"/>
      <c r="H17" s="189">
        <f t="shared" si="2"/>
        <v>2200000</v>
      </c>
      <c r="I17" s="185"/>
      <c r="J17" s="186"/>
      <c r="K17" s="189">
        <f t="shared" si="3"/>
        <v>2055000</v>
      </c>
      <c r="L17" s="195">
        <f t="shared" si="0"/>
        <v>4255000</v>
      </c>
      <c r="M17" s="210">
        <v>179.5</v>
      </c>
      <c r="N17" s="211">
        <v>4686.8599999999997</v>
      </c>
      <c r="O17" s="125">
        <f>L17+SUM($M$6:$N$6:N17)</f>
        <v>4628841.43</v>
      </c>
    </row>
    <row r="18" spans="1:15" s="1" customFormat="1" ht="15" customHeight="1" x14ac:dyDescent="0.15">
      <c r="A18" s="180">
        <v>44042</v>
      </c>
      <c r="B18" s="181"/>
      <c r="C18" s="182"/>
      <c r="D18" s="181" t="s">
        <v>110</v>
      </c>
      <c r="E18" s="181"/>
      <c r="F18" s="183"/>
      <c r="G18" s="184"/>
      <c r="H18" s="189">
        <f t="shared" si="2"/>
        <v>2200000</v>
      </c>
      <c r="I18" s="185"/>
      <c r="J18" s="186"/>
      <c r="K18" s="189">
        <f t="shared" si="3"/>
        <v>2055000</v>
      </c>
      <c r="L18" s="195">
        <f t="shared" si="0"/>
        <v>4255000</v>
      </c>
      <c r="M18" s="210">
        <v>174.02</v>
      </c>
      <c r="N18" s="211">
        <v>8983.3700000000008</v>
      </c>
      <c r="O18" s="125">
        <f>L18+SUM($M$6:$N$6:N18)</f>
        <v>4637998.82</v>
      </c>
    </row>
    <row r="19" spans="1:15" s="1" customFormat="1" ht="15" customHeight="1" x14ac:dyDescent="0.15">
      <c r="A19" s="180">
        <v>44071</v>
      </c>
      <c r="B19" s="181"/>
      <c r="C19" s="182"/>
      <c r="D19" s="181" t="s">
        <v>116</v>
      </c>
      <c r="E19" s="181"/>
      <c r="F19" s="183"/>
      <c r="G19" s="184">
        <v>1000000</v>
      </c>
      <c r="H19" s="189">
        <f t="shared" si="2"/>
        <v>1200000</v>
      </c>
      <c r="I19" s="185"/>
      <c r="J19" s="186">
        <v>200000</v>
      </c>
      <c r="K19" s="189">
        <f t="shared" si="3"/>
        <v>1855000</v>
      </c>
      <c r="L19" s="195">
        <f t="shared" si="0"/>
        <v>3055000</v>
      </c>
      <c r="M19" s="210"/>
      <c r="N19" s="211"/>
      <c r="O19" s="125">
        <f>L19+SUM($M$6:$N$6:N19)</f>
        <v>3437998.82</v>
      </c>
    </row>
    <row r="20" spans="1:15" s="1" customFormat="1" ht="15" customHeight="1" x14ac:dyDescent="0.15">
      <c r="A20" s="180">
        <v>44074</v>
      </c>
      <c r="B20" s="181"/>
      <c r="C20" s="182"/>
      <c r="D20" s="181" t="s">
        <v>123</v>
      </c>
      <c r="E20" s="181"/>
      <c r="F20" s="183"/>
      <c r="G20" s="184"/>
      <c r="H20" s="189">
        <f t="shared" si="2"/>
        <v>1200000</v>
      </c>
      <c r="I20" s="185"/>
      <c r="J20" s="186"/>
      <c r="K20" s="189">
        <f t="shared" si="3"/>
        <v>1855000</v>
      </c>
      <c r="L20" s="195">
        <f t="shared" si="0"/>
        <v>3055000</v>
      </c>
      <c r="M20" s="210">
        <v>385.34</v>
      </c>
      <c r="N20" s="211">
        <v>7790.19</v>
      </c>
      <c r="O20" s="125">
        <f>L20+SUM($M$6:$N$6:N20)</f>
        <v>3446174.35</v>
      </c>
    </row>
    <row r="21" spans="1:15" s="1" customFormat="1" ht="15" customHeight="1" x14ac:dyDescent="0.15">
      <c r="A21" s="180">
        <v>44104</v>
      </c>
      <c r="B21" s="181"/>
      <c r="C21" s="182"/>
      <c r="D21" s="181" t="s">
        <v>127</v>
      </c>
      <c r="E21" s="181"/>
      <c r="F21" s="183"/>
      <c r="G21" s="184"/>
      <c r="H21" s="189">
        <f t="shared" si="2"/>
        <v>1200000</v>
      </c>
      <c r="I21" s="185"/>
      <c r="J21" s="186"/>
      <c r="K21" s="189">
        <f t="shared" si="3"/>
        <v>1855000</v>
      </c>
      <c r="L21" s="195">
        <f t="shared" si="0"/>
        <v>3055000</v>
      </c>
      <c r="M21" s="210">
        <v>373.12</v>
      </c>
      <c r="N21" s="211">
        <v>5649.41</v>
      </c>
      <c r="O21" s="125">
        <f>L21+SUM($M$6:$N$6:N21)</f>
        <v>3452196.88</v>
      </c>
    </row>
    <row r="22" spans="1:15" s="1" customFormat="1" ht="15" customHeight="1" x14ac:dyDescent="0.15">
      <c r="A22" s="180">
        <v>44135</v>
      </c>
      <c r="B22" s="181"/>
      <c r="C22" s="182"/>
      <c r="D22" s="181" t="s">
        <v>164</v>
      </c>
      <c r="E22" s="181"/>
      <c r="F22" s="183">
        <v>1800000</v>
      </c>
      <c r="G22" s="184">
        <v>0</v>
      </c>
      <c r="H22" s="189">
        <f t="shared" si="2"/>
        <v>3000000</v>
      </c>
      <c r="I22" s="185">
        <v>200000</v>
      </c>
      <c r="J22" s="186"/>
      <c r="K22" s="189">
        <f t="shared" si="3"/>
        <v>2055000</v>
      </c>
      <c r="L22" s="195">
        <f t="shared" si="0"/>
        <v>5055000</v>
      </c>
      <c r="M22" s="210">
        <v>282.61</v>
      </c>
      <c r="N22" s="211">
        <v>5515.12</v>
      </c>
      <c r="O22" s="125">
        <f>L22+SUM($M$6:$N$6:N22)</f>
        <v>5457994.6100000003</v>
      </c>
    </row>
    <row r="23" spans="1:15" s="1" customFormat="1" ht="15" customHeight="1" x14ac:dyDescent="0.15">
      <c r="A23" s="180">
        <v>44165</v>
      </c>
      <c r="B23" s="181"/>
      <c r="C23" s="182"/>
      <c r="D23" s="181" t="s">
        <v>136</v>
      </c>
      <c r="E23" s="181"/>
      <c r="F23" s="183">
        <v>0</v>
      </c>
      <c r="G23" s="184">
        <v>0</v>
      </c>
      <c r="H23" s="189">
        <f t="shared" si="2"/>
        <v>3000000</v>
      </c>
      <c r="I23" s="185">
        <v>0</v>
      </c>
      <c r="J23" s="186">
        <v>0</v>
      </c>
      <c r="K23" s="189">
        <f t="shared" si="3"/>
        <v>2055000</v>
      </c>
      <c r="L23" s="195">
        <f t="shared" si="0"/>
        <v>5055000</v>
      </c>
      <c r="M23" s="210">
        <v>292.35000000000002</v>
      </c>
      <c r="N23" s="211">
        <v>6588.15</v>
      </c>
      <c r="O23" s="125">
        <f>L23+SUM($M$6:$N$6:N23)</f>
        <v>5464875.1100000003</v>
      </c>
    </row>
    <row r="24" spans="1:15" s="1" customFormat="1" ht="15" customHeight="1" x14ac:dyDescent="0.15">
      <c r="A24" s="180">
        <v>44176</v>
      </c>
      <c r="B24" s="181"/>
      <c r="C24" s="182"/>
      <c r="D24" s="181" t="s">
        <v>116</v>
      </c>
      <c r="E24" s="214"/>
      <c r="F24" s="23"/>
      <c r="G24" s="184">
        <v>1500000</v>
      </c>
      <c r="H24" s="189">
        <f t="shared" si="2"/>
        <v>1500000</v>
      </c>
      <c r="I24" s="185"/>
      <c r="J24" s="186"/>
      <c r="K24" s="189">
        <f t="shared" si="3"/>
        <v>2055000</v>
      </c>
      <c r="L24" s="195">
        <f t="shared" si="0"/>
        <v>3555000</v>
      </c>
      <c r="M24" s="210">
        <v>0</v>
      </c>
      <c r="N24" s="211">
        <v>0</v>
      </c>
      <c r="O24" s="125">
        <f>L24+SUM($M$6:$N$6:N24)</f>
        <v>3964875.11</v>
      </c>
    </row>
    <row r="25" spans="1:15" s="1" customFormat="1" ht="15" customHeight="1" x14ac:dyDescent="0.15">
      <c r="A25" s="180">
        <v>44186</v>
      </c>
      <c r="B25" s="181"/>
      <c r="C25" s="182"/>
      <c r="D25" s="181" t="s">
        <v>113</v>
      </c>
      <c r="E25" s="214"/>
      <c r="F25" s="183">
        <v>1500000</v>
      </c>
      <c r="G25" s="184"/>
      <c r="H25" s="189">
        <f t="shared" si="2"/>
        <v>3000000</v>
      </c>
      <c r="I25" s="185"/>
      <c r="J25" s="186"/>
      <c r="K25" s="189">
        <f t="shared" si="3"/>
        <v>2055000</v>
      </c>
      <c r="L25" s="195">
        <f t="shared" si="0"/>
        <v>5055000</v>
      </c>
      <c r="M25" s="210">
        <v>0</v>
      </c>
      <c r="N25" s="211">
        <v>0</v>
      </c>
      <c r="O25" s="125">
        <f>L25+SUM($M$6:$N$6:N25)</f>
        <v>5464875.1100000003</v>
      </c>
    </row>
    <row r="26" spans="1:15" s="1" customFormat="1" ht="15" customHeight="1" x14ac:dyDescent="0.15">
      <c r="A26" s="160">
        <v>44196</v>
      </c>
      <c r="B26" s="161"/>
      <c r="C26" s="162"/>
      <c r="D26" s="161" t="s">
        <v>137</v>
      </c>
      <c r="E26" s="239"/>
      <c r="F26" s="163"/>
      <c r="G26" s="164"/>
      <c r="H26" s="201">
        <f t="shared" si="2"/>
        <v>3000000</v>
      </c>
      <c r="I26" s="166"/>
      <c r="J26" s="167"/>
      <c r="K26" s="201">
        <f t="shared" si="3"/>
        <v>2055000</v>
      </c>
      <c r="L26" s="196">
        <f t="shared" si="0"/>
        <v>5055000</v>
      </c>
      <c r="M26" s="213">
        <v>354.5</v>
      </c>
      <c r="N26" s="240">
        <v>6877.55</v>
      </c>
      <c r="O26" s="169">
        <f>L26+SUM($M$6:$N$6:N26)</f>
        <v>5472107.1600000001</v>
      </c>
    </row>
    <row r="27" spans="1:15" x14ac:dyDescent="0.15">
      <c r="L27" s="190"/>
      <c r="O27" s="191"/>
    </row>
    <row r="28" spans="1:15" x14ac:dyDescent="0.15">
      <c r="G28" s="19">
        <f>SUM(G6:G26)</f>
        <v>2500000</v>
      </c>
      <c r="I28" s="19">
        <f>SUM(I6:I26)</f>
        <v>2500000</v>
      </c>
      <c r="J28" s="19">
        <f>SUM(J6:J26)</f>
        <v>2200000</v>
      </c>
      <c r="M28" s="19">
        <f>SUM(M8:M26)</f>
        <v>2851.2400000000002</v>
      </c>
      <c r="N28" s="19">
        <f>SUM(N8:N26)</f>
        <v>70901.930000000008</v>
      </c>
    </row>
    <row r="29" spans="1:15" x14ac:dyDescent="0.15">
      <c r="A29" s="8" t="s">
        <v>181</v>
      </c>
    </row>
    <row r="31" spans="1:15" x14ac:dyDescent="0.15">
      <c r="N31" s="19">
        <f>N28+M28</f>
        <v>73753.170000000013</v>
      </c>
    </row>
    <row r="33" spans="1:17" x14ac:dyDescent="0.15">
      <c r="F33" s="203"/>
    </row>
    <row r="34" spans="1:17" x14ac:dyDescent="0.15">
      <c r="F34" s="203"/>
    </row>
    <row r="35" spans="1:17" x14ac:dyDescent="0.15">
      <c r="F35" s="203"/>
    </row>
    <row r="36" spans="1:17" x14ac:dyDescent="0.15">
      <c r="F36" s="203"/>
    </row>
    <row r="37" spans="1:17" x14ac:dyDescent="0.15">
      <c r="F37" s="203"/>
    </row>
    <row r="38" spans="1:17" x14ac:dyDescent="0.15">
      <c r="F38" s="203"/>
    </row>
    <row r="39" spans="1:17" s="19" customFormat="1" x14ac:dyDescent="0.15">
      <c r="A39" s="18"/>
      <c r="B39" s="18"/>
      <c r="C39" s="18"/>
      <c r="D39" s="18"/>
      <c r="E39" s="18"/>
      <c r="F39" s="203"/>
      <c r="J39" s="111"/>
      <c r="P39" s="18"/>
      <c r="Q39" s="18"/>
    </row>
    <row r="40" spans="1:17" s="19" customFormat="1" x14ac:dyDescent="0.15">
      <c r="A40" s="18"/>
      <c r="B40" s="18"/>
      <c r="C40" s="18"/>
      <c r="D40" s="18"/>
      <c r="E40" s="18"/>
      <c r="F40" s="203"/>
      <c r="J40" s="111"/>
      <c r="P40" s="18"/>
      <c r="Q40" s="18"/>
    </row>
    <row r="41" spans="1:17" s="19" customFormat="1" x14ac:dyDescent="0.15">
      <c r="A41" s="18"/>
      <c r="B41" s="18"/>
      <c r="C41" s="18"/>
      <c r="D41" s="18"/>
      <c r="E41" s="18"/>
      <c r="F41" s="203"/>
      <c r="J41" s="111"/>
      <c r="P41" s="18"/>
      <c r="Q41" s="18"/>
    </row>
    <row r="42" spans="1:17" s="19" customFormat="1" x14ac:dyDescent="0.15">
      <c r="A42" s="18"/>
      <c r="B42" s="18"/>
      <c r="C42" s="18"/>
      <c r="D42" s="18"/>
      <c r="E42" s="18"/>
      <c r="F42" s="203"/>
      <c r="J42" s="111"/>
      <c r="P42" s="18"/>
      <c r="Q42" s="18"/>
    </row>
    <row r="43" spans="1:17" s="19" customFormat="1" x14ac:dyDescent="0.15">
      <c r="A43" s="18"/>
      <c r="B43" s="18"/>
      <c r="C43" s="18"/>
      <c r="D43" s="18"/>
      <c r="E43" s="18"/>
      <c r="F43" s="203"/>
      <c r="J43" s="111"/>
      <c r="P43" s="18"/>
      <c r="Q43" s="18"/>
    </row>
    <row r="44" spans="1:17" s="19" customFormat="1" x14ac:dyDescent="0.15">
      <c r="A44" s="18"/>
      <c r="B44" s="18"/>
      <c r="C44" s="18"/>
      <c r="D44" s="18"/>
      <c r="E44" s="18"/>
      <c r="F44" s="203"/>
      <c r="J44" s="111"/>
      <c r="P44" s="18"/>
      <c r="Q44" s="18"/>
    </row>
    <row r="45" spans="1:17" s="19" customFormat="1" x14ac:dyDescent="0.15">
      <c r="A45" s="18"/>
      <c r="B45" s="18"/>
      <c r="C45" s="18"/>
      <c r="D45" s="18"/>
      <c r="E45" s="18"/>
      <c r="F45" s="203"/>
      <c r="J45" s="111"/>
      <c r="P45" s="18"/>
      <c r="Q45" s="18"/>
    </row>
    <row r="46" spans="1:17" s="19" customFormat="1" x14ac:dyDescent="0.15">
      <c r="A46" s="18"/>
      <c r="B46" s="18"/>
      <c r="C46" s="18"/>
      <c r="D46" s="18"/>
      <c r="E46" s="18"/>
      <c r="F46" s="204"/>
      <c r="J46" s="111"/>
      <c r="P46" s="18"/>
      <c r="Q46" s="18"/>
    </row>
    <row r="47" spans="1:17" s="19" customFormat="1" x14ac:dyDescent="0.15">
      <c r="A47" s="18"/>
      <c r="B47" s="18"/>
      <c r="C47" s="18"/>
      <c r="D47" s="18"/>
      <c r="E47" s="18"/>
      <c r="J47" s="111"/>
      <c r="P47" s="18"/>
      <c r="Q47" s="18"/>
    </row>
    <row r="49" spans="1:17" s="19" customFormat="1" x14ac:dyDescent="0.15">
      <c r="A49" s="18"/>
      <c r="B49" s="18"/>
      <c r="C49" s="18"/>
      <c r="D49" s="18"/>
      <c r="E49" s="18"/>
      <c r="J49" s="111"/>
      <c r="P49" s="18"/>
      <c r="Q49" s="18"/>
    </row>
    <row r="51" spans="1:17" s="19" customFormat="1" x14ac:dyDescent="0.15">
      <c r="A51" s="18"/>
      <c r="B51" s="18"/>
      <c r="C51" s="18"/>
      <c r="D51" s="18"/>
      <c r="E51" s="18"/>
      <c r="J51" s="111"/>
      <c r="P51" s="18"/>
      <c r="Q51" s="18"/>
    </row>
  </sheetData>
  <mergeCells count="11">
    <mergeCell ref="F4:H4"/>
    <mergeCell ref="A4:A5"/>
    <mergeCell ref="B4:B5"/>
    <mergeCell ref="C4:C5"/>
    <mergeCell ref="D4:D5"/>
    <mergeCell ref="E4:E5"/>
    <mergeCell ref="I4:K4"/>
    <mergeCell ref="L4:L5"/>
    <mergeCell ref="M4:M5"/>
    <mergeCell ref="N4:N5"/>
    <mergeCell ref="O4:O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FB76-9B1A-49DC-9D60-CA4DECBE0153}">
  <dimension ref="B6:E27"/>
  <sheetViews>
    <sheetView workbookViewId="0">
      <selection activeCell="E26" sqref="E26"/>
    </sheetView>
  </sheetViews>
  <sheetFormatPr defaultRowHeight="11.25" x14ac:dyDescent="0.15"/>
  <cols>
    <col min="2" max="2" width="38.375" bestFit="1" customWidth="1"/>
    <col min="3" max="3" width="12.625" bestFit="1" customWidth="1"/>
    <col min="4" max="5" width="10.125" bestFit="1" customWidth="1"/>
  </cols>
  <sheetData>
    <row r="6" spans="2:5" x14ac:dyDescent="0.15">
      <c r="B6" t="s">
        <v>181</v>
      </c>
      <c r="C6" s="19"/>
    </row>
    <row r="7" spans="2:5" x14ac:dyDescent="0.15">
      <c r="C7" s="19"/>
    </row>
    <row r="8" spans="2:5" x14ac:dyDescent="0.15">
      <c r="B8" t="s">
        <v>179</v>
      </c>
      <c r="C8" s="19">
        <v>1000000</v>
      </c>
    </row>
    <row r="9" spans="2:5" x14ac:dyDescent="0.15">
      <c r="C9" s="19"/>
    </row>
    <row r="10" spans="2:5" x14ac:dyDescent="0.15">
      <c r="B10" t="s">
        <v>165</v>
      </c>
      <c r="C10" s="19">
        <v>1569984.7</v>
      </c>
    </row>
    <row r="11" spans="2:5" x14ac:dyDescent="0.15">
      <c r="B11" t="s">
        <v>166</v>
      </c>
      <c r="C11" s="19">
        <v>13788.75</v>
      </c>
      <c r="D11" s="206"/>
    </row>
    <row r="12" spans="2:5" x14ac:dyDescent="0.15">
      <c r="B12" t="s">
        <v>168</v>
      </c>
      <c r="C12" s="19">
        <v>56420.75</v>
      </c>
    </row>
    <row r="13" spans="2:5" x14ac:dyDescent="0.15">
      <c r="B13" t="s">
        <v>169</v>
      </c>
      <c r="C13" s="19">
        <v>13444.909999999974</v>
      </c>
    </row>
    <row r="14" spans="2:5" x14ac:dyDescent="0.15">
      <c r="B14" t="s">
        <v>171</v>
      </c>
      <c r="C14" s="19">
        <v>17528.180000000186</v>
      </c>
      <c r="E14" s="206"/>
    </row>
    <row r="15" spans="2:5" x14ac:dyDescent="0.15">
      <c r="B15" t="s">
        <v>172</v>
      </c>
      <c r="C15" s="19">
        <v>300000</v>
      </c>
    </row>
    <row r="16" spans="2:5" x14ac:dyDescent="0.15">
      <c r="B16" t="s">
        <v>173</v>
      </c>
      <c r="C16" s="19">
        <v>55200.020000000004</v>
      </c>
    </row>
    <row r="17" spans="2:3" x14ac:dyDescent="0.15">
      <c r="B17" t="s">
        <v>174</v>
      </c>
      <c r="C17" s="19">
        <v>128632.69</v>
      </c>
    </row>
    <row r="18" spans="2:3" x14ac:dyDescent="0.15">
      <c r="B18" t="s">
        <v>175</v>
      </c>
      <c r="C18" s="19">
        <v>500000</v>
      </c>
    </row>
    <row r="19" spans="2:3" x14ac:dyDescent="0.15">
      <c r="B19" t="s">
        <v>176</v>
      </c>
      <c r="C19" s="19">
        <v>1500000</v>
      </c>
    </row>
    <row r="20" spans="2:3" x14ac:dyDescent="0.15">
      <c r="B20" t="s">
        <v>177</v>
      </c>
      <c r="C20" s="19">
        <v>800000</v>
      </c>
    </row>
    <row r="21" spans="2:3" x14ac:dyDescent="0.15">
      <c r="B21" t="s">
        <v>178</v>
      </c>
      <c r="C21" s="19">
        <v>1200000</v>
      </c>
    </row>
    <row r="22" spans="2:3" x14ac:dyDescent="0.15">
      <c r="C22" s="19">
        <v>7155000</v>
      </c>
    </row>
    <row r="23" spans="2:3" x14ac:dyDescent="0.15">
      <c r="C23" s="19"/>
    </row>
    <row r="24" spans="2:3" x14ac:dyDescent="0.15">
      <c r="B24" t="s">
        <v>180</v>
      </c>
      <c r="C24" s="19">
        <v>210601.87</v>
      </c>
    </row>
    <row r="25" spans="2:3" x14ac:dyDescent="0.15">
      <c r="C25" s="19"/>
    </row>
    <row r="26" spans="2:3" x14ac:dyDescent="0.15">
      <c r="B26" t="s">
        <v>182</v>
      </c>
      <c r="C26" s="19">
        <v>7365601.8700000001</v>
      </c>
    </row>
    <row r="27" spans="2:3" x14ac:dyDescent="0.15">
      <c r="C27" s="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56"/>
  <sheetViews>
    <sheetView workbookViewId="0">
      <selection activeCell="E22" sqref="E22"/>
    </sheetView>
  </sheetViews>
  <sheetFormatPr defaultRowHeight="15" x14ac:dyDescent="0.25"/>
  <cols>
    <col min="1" max="2" width="10.25" style="78" customWidth="1"/>
    <col min="3" max="3" width="24.25" style="78" customWidth="1"/>
    <col min="4" max="4" width="12.625" style="78" customWidth="1"/>
    <col min="5" max="5" width="13.125" style="78" customWidth="1"/>
    <col min="6" max="6" width="12.625" style="78" customWidth="1"/>
    <col min="7" max="7" width="11.375" style="78" customWidth="1"/>
    <col min="8" max="16384" width="9" style="78"/>
  </cols>
  <sheetData>
    <row r="1" spans="1:8" x14ac:dyDescent="0.25">
      <c r="A1" s="100" t="s">
        <v>122</v>
      </c>
    </row>
    <row r="2" spans="1:8" x14ac:dyDescent="0.25">
      <c r="A2" s="100" t="s">
        <v>121</v>
      </c>
    </row>
    <row r="4" spans="1:8" s="100" customFormat="1" x14ac:dyDescent="0.25">
      <c r="A4" s="102" t="s">
        <v>3</v>
      </c>
      <c r="B4" s="102" t="s">
        <v>120</v>
      </c>
      <c r="C4" s="102" t="s">
        <v>119</v>
      </c>
      <c r="D4" s="102" t="s">
        <v>77</v>
      </c>
      <c r="E4" s="102" t="s">
        <v>78</v>
      </c>
      <c r="F4" s="102" t="s">
        <v>11</v>
      </c>
      <c r="G4" s="102" t="s">
        <v>118</v>
      </c>
      <c r="H4" s="101"/>
    </row>
    <row r="5" spans="1:8" x14ac:dyDescent="0.25">
      <c r="A5" s="99">
        <v>42781</v>
      </c>
      <c r="B5" s="98" t="s">
        <v>81</v>
      </c>
      <c r="C5" s="97" t="s">
        <v>113</v>
      </c>
      <c r="D5" s="96">
        <v>1880000</v>
      </c>
      <c r="E5" s="96"/>
      <c r="F5" s="96">
        <f>D5-E5</f>
        <v>1880000</v>
      </c>
      <c r="G5" s="95"/>
    </row>
    <row r="6" spans="1:8" x14ac:dyDescent="0.25">
      <c r="A6" s="90">
        <v>42804</v>
      </c>
      <c r="B6" s="94" t="s">
        <v>87</v>
      </c>
      <c r="C6" s="92" t="s">
        <v>113</v>
      </c>
      <c r="D6" s="88">
        <v>1500000</v>
      </c>
      <c r="E6" s="88"/>
      <c r="F6" s="88">
        <f t="shared" ref="F6:F19" si="0">F5+D6-E6</f>
        <v>3380000</v>
      </c>
      <c r="G6" s="91"/>
    </row>
    <row r="7" spans="1:8" x14ac:dyDescent="0.25">
      <c r="A7" s="90">
        <v>42830</v>
      </c>
      <c r="B7" s="94" t="s">
        <v>90</v>
      </c>
      <c r="C7" s="92" t="s">
        <v>113</v>
      </c>
      <c r="D7" s="88">
        <v>400000</v>
      </c>
      <c r="E7" s="88"/>
      <c r="F7" s="88">
        <f t="shared" si="0"/>
        <v>3780000</v>
      </c>
      <c r="G7" s="91"/>
    </row>
    <row r="8" spans="1:8" x14ac:dyDescent="0.25">
      <c r="A8" s="90">
        <v>42836</v>
      </c>
      <c r="B8" s="94" t="s">
        <v>93</v>
      </c>
      <c r="C8" s="92" t="s">
        <v>113</v>
      </c>
      <c r="D8" s="88">
        <v>400000</v>
      </c>
      <c r="E8" s="88"/>
      <c r="F8" s="88">
        <f t="shared" si="0"/>
        <v>4180000</v>
      </c>
      <c r="G8" s="91"/>
    </row>
    <row r="9" spans="1:8" x14ac:dyDescent="0.25">
      <c r="A9" s="90">
        <v>42842</v>
      </c>
      <c r="B9" s="94" t="s">
        <v>96</v>
      </c>
      <c r="C9" s="92" t="s">
        <v>116</v>
      </c>
      <c r="D9" s="88"/>
      <c r="E9" s="88">
        <v>100000</v>
      </c>
      <c r="F9" s="88">
        <f t="shared" si="0"/>
        <v>4080000</v>
      </c>
      <c r="G9" s="91"/>
    </row>
    <row r="10" spans="1:8" x14ac:dyDescent="0.25">
      <c r="A10" s="90">
        <v>42853</v>
      </c>
      <c r="B10" s="94" t="s">
        <v>98</v>
      </c>
      <c r="C10" s="92" t="s">
        <v>116</v>
      </c>
      <c r="D10" s="88"/>
      <c r="E10" s="88">
        <v>130000</v>
      </c>
      <c r="F10" s="88">
        <f t="shared" si="0"/>
        <v>3950000</v>
      </c>
      <c r="G10" s="91"/>
    </row>
    <row r="11" spans="1:8" x14ac:dyDescent="0.25">
      <c r="A11" s="90">
        <v>42870</v>
      </c>
      <c r="B11" s="94" t="s">
        <v>100</v>
      </c>
      <c r="C11" s="92" t="s">
        <v>116</v>
      </c>
      <c r="D11" s="88"/>
      <c r="E11" s="88">
        <v>700000</v>
      </c>
      <c r="F11" s="88">
        <f t="shared" si="0"/>
        <v>3250000</v>
      </c>
      <c r="G11" s="91"/>
    </row>
    <row r="12" spans="1:8" x14ac:dyDescent="0.25">
      <c r="A12" s="90">
        <v>42902</v>
      </c>
      <c r="B12" s="94" t="s">
        <v>101</v>
      </c>
      <c r="C12" s="92" t="s">
        <v>116</v>
      </c>
      <c r="D12" s="88"/>
      <c r="E12" s="88">
        <v>95000</v>
      </c>
      <c r="F12" s="88">
        <f t="shared" si="0"/>
        <v>3155000</v>
      </c>
      <c r="G12" s="91"/>
    </row>
    <row r="13" spans="1:8" x14ac:dyDescent="0.25">
      <c r="A13" s="90">
        <v>42914</v>
      </c>
      <c r="B13" s="94" t="s">
        <v>102</v>
      </c>
      <c r="C13" s="92" t="s">
        <v>116</v>
      </c>
      <c r="D13" s="88"/>
      <c r="E13" s="88">
        <v>500000</v>
      </c>
      <c r="F13" s="88">
        <f t="shared" si="0"/>
        <v>2655000</v>
      </c>
      <c r="G13" s="91"/>
    </row>
    <row r="14" spans="1:8" x14ac:dyDescent="0.25">
      <c r="A14" s="90">
        <v>42933</v>
      </c>
      <c r="B14" s="93" t="s">
        <v>117</v>
      </c>
      <c r="C14" s="92" t="s">
        <v>113</v>
      </c>
      <c r="D14" s="88">
        <v>2400000</v>
      </c>
      <c r="E14" s="88"/>
      <c r="F14" s="88">
        <f t="shared" si="0"/>
        <v>5055000</v>
      </c>
      <c r="G14" s="91"/>
    </row>
    <row r="15" spans="1:8" x14ac:dyDescent="0.25">
      <c r="A15" s="90">
        <v>42937</v>
      </c>
      <c r="B15" s="92"/>
      <c r="C15" s="92" t="s">
        <v>116</v>
      </c>
      <c r="D15" s="88"/>
      <c r="E15" s="88">
        <v>300000</v>
      </c>
      <c r="F15" s="88">
        <f t="shared" si="0"/>
        <v>4755000</v>
      </c>
      <c r="G15" s="91"/>
    </row>
    <row r="16" spans="1:8" x14ac:dyDescent="0.25">
      <c r="A16" s="90">
        <v>42941</v>
      </c>
      <c r="B16" s="92"/>
      <c r="C16" s="92" t="s">
        <v>116</v>
      </c>
      <c r="D16" s="88"/>
      <c r="E16" s="88">
        <v>520000</v>
      </c>
      <c r="F16" s="88">
        <f t="shared" si="0"/>
        <v>4235000</v>
      </c>
      <c r="G16" s="91"/>
    </row>
    <row r="17" spans="1:7" x14ac:dyDescent="0.25">
      <c r="A17" s="90">
        <v>42941</v>
      </c>
      <c r="B17" s="86"/>
      <c r="C17" s="86" t="s">
        <v>116</v>
      </c>
      <c r="D17" s="85"/>
      <c r="E17" s="85">
        <v>450000</v>
      </c>
      <c r="F17" s="88">
        <f t="shared" si="0"/>
        <v>3785000</v>
      </c>
      <c r="G17" s="84"/>
    </row>
    <row r="18" spans="1:7" x14ac:dyDescent="0.25">
      <c r="A18" s="87">
        <v>42962</v>
      </c>
      <c r="B18" s="89" t="s">
        <v>115</v>
      </c>
      <c r="C18" s="86" t="s">
        <v>113</v>
      </c>
      <c r="D18" s="85">
        <v>500000</v>
      </c>
      <c r="E18" s="85"/>
      <c r="F18" s="88">
        <f t="shared" si="0"/>
        <v>4285000</v>
      </c>
      <c r="G18" s="84"/>
    </row>
    <row r="19" spans="1:7" x14ac:dyDescent="0.25">
      <c r="A19" s="87"/>
      <c r="B19" s="89" t="s">
        <v>114</v>
      </c>
      <c r="C19" s="86" t="s">
        <v>113</v>
      </c>
      <c r="D19" s="85">
        <v>1000000</v>
      </c>
      <c r="E19" s="85"/>
      <c r="F19" s="88">
        <f t="shared" si="0"/>
        <v>5285000</v>
      </c>
      <c r="G19" s="84"/>
    </row>
    <row r="20" spans="1:7" x14ac:dyDescent="0.25">
      <c r="A20" s="87"/>
      <c r="B20" s="86"/>
      <c r="C20" s="86"/>
      <c r="D20" s="85"/>
      <c r="E20" s="85"/>
      <c r="F20" s="85"/>
      <c r="G20" s="84"/>
    </row>
    <row r="21" spans="1:7" x14ac:dyDescent="0.25">
      <c r="A21" s="83"/>
      <c r="B21" s="82"/>
      <c r="C21" s="82"/>
      <c r="D21" s="81"/>
      <c r="E21" s="81"/>
      <c r="F21" s="81"/>
      <c r="G21" s="80"/>
    </row>
    <row r="22" spans="1:7" x14ac:dyDescent="0.25">
      <c r="D22" s="79"/>
      <c r="E22" s="79"/>
      <c r="F22" s="79"/>
    </row>
    <row r="23" spans="1:7" x14ac:dyDescent="0.25">
      <c r="D23" s="79"/>
      <c r="E23" s="79"/>
      <c r="F23" s="79"/>
    </row>
    <row r="24" spans="1:7" x14ac:dyDescent="0.25">
      <c r="D24" s="79"/>
      <c r="E24" s="79"/>
      <c r="F24" s="79"/>
    </row>
    <row r="25" spans="1:7" x14ac:dyDescent="0.25">
      <c r="D25" s="79"/>
      <c r="E25" s="79"/>
      <c r="F25" s="79"/>
    </row>
    <row r="26" spans="1:7" x14ac:dyDescent="0.25">
      <c r="D26" s="79"/>
      <c r="E26" s="79"/>
      <c r="F26" s="79"/>
    </row>
    <row r="27" spans="1:7" x14ac:dyDescent="0.25">
      <c r="D27" s="79"/>
      <c r="E27" s="79"/>
      <c r="F27" s="79"/>
    </row>
    <row r="28" spans="1:7" x14ac:dyDescent="0.25">
      <c r="D28" s="79"/>
      <c r="E28" s="79"/>
      <c r="F28" s="79"/>
    </row>
    <row r="29" spans="1:7" x14ac:dyDescent="0.25">
      <c r="D29" s="79"/>
      <c r="E29" s="79"/>
      <c r="F29" s="79"/>
    </row>
    <row r="30" spans="1:7" x14ac:dyDescent="0.25">
      <c r="D30" s="79"/>
      <c r="E30" s="79"/>
      <c r="F30" s="79"/>
    </row>
    <row r="31" spans="1:7" x14ac:dyDescent="0.25">
      <c r="D31" s="79"/>
      <c r="E31" s="79"/>
      <c r="F31" s="79"/>
    </row>
    <row r="32" spans="1:7" x14ac:dyDescent="0.25">
      <c r="D32" s="79"/>
      <c r="E32" s="79"/>
      <c r="F32" s="79"/>
    </row>
    <row r="33" spans="4:6" x14ac:dyDescent="0.25">
      <c r="D33" s="79"/>
      <c r="E33" s="79"/>
      <c r="F33" s="79"/>
    </row>
    <row r="34" spans="4:6" x14ac:dyDescent="0.25">
      <c r="D34" s="79"/>
      <c r="E34" s="79"/>
      <c r="F34" s="79"/>
    </row>
    <row r="35" spans="4:6" x14ac:dyDescent="0.25">
      <c r="D35" s="79"/>
      <c r="E35" s="79"/>
      <c r="F35" s="79"/>
    </row>
    <row r="36" spans="4:6" x14ac:dyDescent="0.25">
      <c r="D36" s="79"/>
      <c r="E36" s="79"/>
      <c r="F36" s="79"/>
    </row>
    <row r="37" spans="4:6" x14ac:dyDescent="0.25">
      <c r="D37" s="79"/>
      <c r="E37" s="79"/>
      <c r="F37" s="79"/>
    </row>
    <row r="38" spans="4:6" x14ac:dyDescent="0.25">
      <c r="D38" s="79"/>
      <c r="E38" s="79"/>
      <c r="F38" s="79"/>
    </row>
    <row r="39" spans="4:6" x14ac:dyDescent="0.25">
      <c r="D39" s="79"/>
      <c r="E39" s="79"/>
      <c r="F39" s="79"/>
    </row>
    <row r="40" spans="4:6" x14ac:dyDescent="0.25">
      <c r="D40" s="79"/>
      <c r="E40" s="79"/>
      <c r="F40" s="79"/>
    </row>
    <row r="41" spans="4:6" x14ac:dyDescent="0.25">
      <c r="D41" s="79"/>
      <c r="E41" s="79"/>
      <c r="F41" s="79"/>
    </row>
    <row r="42" spans="4:6" x14ac:dyDescent="0.25">
      <c r="D42" s="79"/>
      <c r="E42" s="79"/>
      <c r="F42" s="79"/>
    </row>
    <row r="43" spans="4:6" x14ac:dyDescent="0.25">
      <c r="D43" s="79"/>
      <c r="E43" s="79"/>
      <c r="F43" s="79"/>
    </row>
    <row r="44" spans="4:6" x14ac:dyDescent="0.25">
      <c r="D44" s="79"/>
      <c r="E44" s="79"/>
      <c r="F44" s="79"/>
    </row>
    <row r="45" spans="4:6" x14ac:dyDescent="0.25">
      <c r="D45" s="79"/>
      <c r="E45" s="79"/>
      <c r="F45" s="79"/>
    </row>
    <row r="46" spans="4:6" x14ac:dyDescent="0.25">
      <c r="D46" s="79"/>
      <c r="E46" s="79"/>
      <c r="F46" s="79"/>
    </row>
    <row r="47" spans="4:6" x14ac:dyDescent="0.25">
      <c r="D47" s="79"/>
      <c r="E47" s="79"/>
      <c r="F47" s="79"/>
    </row>
    <row r="48" spans="4:6" x14ac:dyDescent="0.25">
      <c r="D48" s="79"/>
      <c r="E48" s="79"/>
      <c r="F48" s="79"/>
    </row>
    <row r="49" spans="4:6" x14ac:dyDescent="0.25">
      <c r="D49" s="79"/>
      <c r="E49" s="79"/>
      <c r="F49" s="79"/>
    </row>
    <row r="50" spans="4:6" x14ac:dyDescent="0.25">
      <c r="D50" s="79"/>
      <c r="E50" s="79"/>
      <c r="F50" s="79"/>
    </row>
    <row r="51" spans="4:6" x14ac:dyDescent="0.25">
      <c r="D51" s="79"/>
      <c r="E51" s="79"/>
      <c r="F51" s="79"/>
    </row>
    <row r="52" spans="4:6" x14ac:dyDescent="0.25">
      <c r="D52" s="79"/>
      <c r="E52" s="79"/>
      <c r="F52" s="79"/>
    </row>
    <row r="53" spans="4:6" x14ac:dyDescent="0.25">
      <c r="D53" s="79"/>
      <c r="E53" s="79"/>
      <c r="F53" s="79"/>
    </row>
    <row r="54" spans="4:6" x14ac:dyDescent="0.25">
      <c r="D54" s="79"/>
      <c r="E54" s="79"/>
      <c r="F54" s="79"/>
    </row>
    <row r="55" spans="4:6" x14ac:dyDescent="0.25">
      <c r="D55" s="79"/>
      <c r="E55" s="79"/>
      <c r="F55" s="79"/>
    </row>
    <row r="56" spans="4:6" x14ac:dyDescent="0.25">
      <c r="D56" s="79"/>
      <c r="E56" s="79"/>
      <c r="F56" s="7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2015</vt:lpstr>
      <vt:lpstr>2016</vt:lpstr>
      <vt:lpstr>2017</vt:lpstr>
      <vt:lpstr>2018</vt:lpstr>
      <vt:lpstr>2019</vt:lpstr>
      <vt:lpstr>2020</vt:lpstr>
      <vt:lpstr>Sheet1</vt:lpstr>
      <vt:lpstr>RHB</vt:lpstr>
      <vt:lpstr>Sheet4</vt:lpstr>
      <vt:lpstr>'2017'!Print_Area</vt:lpstr>
      <vt:lpstr>'2018'!Print_Area</vt:lpstr>
      <vt:lpstr>'2019'!Print_Area</vt:lpstr>
      <vt:lpstr>'2020'!Print_Area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2018-12-19T02:46:32Z</cp:lastPrinted>
  <dcterms:created xsi:type="dcterms:W3CDTF">2017-07-30T15:41:01Z</dcterms:created>
  <dcterms:modified xsi:type="dcterms:W3CDTF">2021-01-27T03:30:52Z</dcterms:modified>
</cp:coreProperties>
</file>