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STMMD Tracking\"/>
    </mc:Choice>
  </mc:AlternateContent>
  <bookViews>
    <workbookView xWindow="240" yWindow="165" windowWidth="23640" windowHeight="9915"/>
  </bookViews>
  <sheets>
    <sheet name="RHB" sheetId="4" r:id="rId1"/>
    <sheet name="RM1Mil -5.12.16" sheetId="3" r:id="rId2"/>
    <sheet name="RM1Mil -12.10.16" sheetId="2" r:id="rId3"/>
    <sheet name="RM1Mil - 27.6.16" sheetId="1" r:id="rId4"/>
  </sheets>
  <externalReferences>
    <externalReference r:id="rId5"/>
  </externalReferences>
  <definedNames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reconcileList">OFFSET([1]Settings!$G$1,1,0,SUMPRODUCT(MAX(([1]Settings!$G:$G&lt;&gt;"")*(ROW([1]Settings!$G:$G)))),1)</definedName>
    <definedName name="valuevx">42.314159</definedName>
  </definedNames>
  <calcPr calcId="162913"/>
</workbook>
</file>

<file path=xl/calcChain.xml><?xml version="1.0" encoding="utf-8"?>
<calcChain xmlns="http://schemas.openxmlformats.org/spreadsheetml/2006/main">
  <c r="B111" i="4" l="1"/>
  <c r="B82" i="4"/>
  <c r="B108" i="4"/>
  <c r="B109" i="4"/>
  <c r="I109" i="4" s="1"/>
  <c r="B110" i="4" s="1"/>
  <c r="I82" i="4"/>
  <c r="B83" i="4" s="1"/>
  <c r="I83" i="4" s="1"/>
  <c r="B84" i="4" s="1"/>
  <c r="I84" i="4" s="1"/>
  <c r="B85" i="4" s="1"/>
  <c r="I85" i="4" s="1"/>
  <c r="B86" i="4" s="1"/>
  <c r="I86" i="4" s="1"/>
  <c r="B87" i="4" s="1"/>
  <c r="I87" i="4" s="1"/>
  <c r="B88" i="4" s="1"/>
  <c r="I88" i="4" s="1"/>
  <c r="B89" i="4" s="1"/>
  <c r="B66" i="4"/>
  <c r="F109" i="4"/>
  <c r="G109" i="4" s="1"/>
  <c r="F111" i="4"/>
  <c r="G111" i="4" s="1"/>
  <c r="F115" i="4"/>
  <c r="G115" i="4" s="1"/>
  <c r="F116" i="4"/>
  <c r="F117" i="4"/>
  <c r="F118" i="4"/>
  <c r="F119" i="4"/>
  <c r="G119" i="4" s="1"/>
  <c r="F120" i="4"/>
  <c r="F121" i="4"/>
  <c r="F122" i="4"/>
  <c r="G122" i="4" s="1"/>
  <c r="F123" i="4"/>
  <c r="G123" i="4" s="1"/>
  <c r="F124" i="4"/>
  <c r="F125" i="4"/>
  <c r="F126" i="4"/>
  <c r="G126" i="4" s="1"/>
  <c r="F127" i="4"/>
  <c r="G127" i="4" s="1"/>
  <c r="F128" i="4"/>
  <c r="F129" i="4"/>
  <c r="F130" i="4"/>
  <c r="F131" i="4"/>
  <c r="G131" i="4" s="1"/>
  <c r="F132" i="4"/>
  <c r="F133" i="4"/>
  <c r="F134" i="4"/>
  <c r="F135" i="4"/>
  <c r="G135" i="4" s="1"/>
  <c r="F136" i="4"/>
  <c r="F137" i="4"/>
  <c r="F138" i="4"/>
  <c r="F139" i="4"/>
  <c r="G139" i="4" s="1"/>
  <c r="F140" i="4"/>
  <c r="F141" i="4"/>
  <c r="G141" i="4" s="1"/>
  <c r="F142" i="4"/>
  <c r="G142" i="4" s="1"/>
  <c r="F143" i="4"/>
  <c r="G143" i="4" s="1"/>
  <c r="F144" i="4"/>
  <c r="F145" i="4"/>
  <c r="F146" i="4"/>
  <c r="F147" i="4"/>
  <c r="G147" i="4" s="1"/>
  <c r="F148" i="4"/>
  <c r="F149" i="4"/>
  <c r="F150" i="4"/>
  <c r="F151" i="4"/>
  <c r="G151" i="4" s="1"/>
  <c r="F152" i="4"/>
  <c r="F153" i="4"/>
  <c r="F154" i="4"/>
  <c r="F155" i="4"/>
  <c r="G155" i="4" s="1"/>
  <c r="F156" i="4"/>
  <c r="F157" i="4"/>
  <c r="F158" i="4"/>
  <c r="G116" i="4"/>
  <c r="G117" i="4"/>
  <c r="G118" i="4"/>
  <c r="G120" i="4"/>
  <c r="G121" i="4"/>
  <c r="G124" i="4"/>
  <c r="G125" i="4"/>
  <c r="G128" i="4"/>
  <c r="G129" i="4"/>
  <c r="G130" i="4"/>
  <c r="G132" i="4"/>
  <c r="G133" i="4"/>
  <c r="G134" i="4"/>
  <c r="G136" i="4"/>
  <c r="G137" i="4"/>
  <c r="G138" i="4"/>
  <c r="G140" i="4"/>
  <c r="G144" i="4"/>
  <c r="G145" i="4"/>
  <c r="G146" i="4"/>
  <c r="G148" i="4"/>
  <c r="G149" i="4"/>
  <c r="G150" i="4"/>
  <c r="G152" i="4"/>
  <c r="G153" i="4"/>
  <c r="G154" i="4"/>
  <c r="G156" i="4"/>
  <c r="G157" i="4"/>
  <c r="G158" i="4"/>
  <c r="I111" i="4"/>
  <c r="B112" i="4" s="1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2" i="4"/>
  <c r="I133" i="4"/>
  <c r="I134" i="4"/>
  <c r="I136" i="4"/>
  <c r="I137" i="4"/>
  <c r="I138" i="4"/>
  <c r="I140" i="4"/>
  <c r="I141" i="4"/>
  <c r="I142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F66" i="4"/>
  <c r="I66" i="4"/>
  <c r="B67" i="4" s="1"/>
  <c r="F67" i="4" s="1"/>
  <c r="I67" i="4" s="1"/>
  <c r="B68" i="4" s="1"/>
  <c r="F68" i="4" s="1"/>
  <c r="I68" i="4" s="1"/>
  <c r="B69" i="4" s="1"/>
  <c r="I69" i="4" s="1"/>
  <c r="B70" i="4" s="1"/>
  <c r="I70" i="4" s="1"/>
  <c r="B71" i="4" s="1"/>
  <c r="I71" i="4" s="1"/>
  <c r="B72" i="4" s="1"/>
  <c r="I72" i="4" s="1"/>
  <c r="B73" i="4" s="1"/>
  <c r="I73" i="4" s="1"/>
  <c r="B74" i="4" s="1"/>
  <c r="I74" i="4" s="1"/>
  <c r="B75" i="4" s="1"/>
  <c r="I75" i="4" s="1"/>
  <c r="B76" i="4" s="1"/>
  <c r="I76" i="4" s="1"/>
  <c r="B77" i="4" s="1"/>
  <c r="I77" i="4" s="1"/>
  <c r="B78" i="4" s="1"/>
  <c r="I78" i="4" s="1"/>
  <c r="B79" i="4" s="1"/>
  <c r="I79" i="4" s="1"/>
  <c r="B80" i="4" s="1"/>
  <c r="I80" i="4" s="1"/>
  <c r="B81" i="4" s="1"/>
  <c r="I81" i="4" s="1"/>
  <c r="F112" i="4" l="1"/>
  <c r="G112" i="4" s="1"/>
  <c r="F110" i="4"/>
  <c r="G110" i="4" s="1"/>
  <c r="I110" i="4"/>
  <c r="I89" i="4"/>
  <c r="B90" i="4" s="1"/>
  <c r="F89" i="4"/>
  <c r="G89" i="4" s="1"/>
  <c r="I143" i="4"/>
  <c r="I139" i="4"/>
  <c r="I135" i="4"/>
  <c r="I131" i="4"/>
  <c r="I112" i="4" l="1"/>
  <c r="B113" i="4" s="1"/>
  <c r="F90" i="4"/>
  <c r="G90" i="4" s="1"/>
  <c r="F113" i="4" l="1"/>
  <c r="G113" i="4" s="1"/>
  <c r="I113" i="4"/>
  <c r="B114" i="4" s="1"/>
  <c r="I90" i="4"/>
  <c r="B91" i="4" s="1"/>
  <c r="F114" i="4" l="1"/>
  <c r="G114" i="4" s="1"/>
  <c r="I91" i="4"/>
  <c r="B92" i="4" s="1"/>
  <c r="F91" i="4"/>
  <c r="G91" i="4" s="1"/>
  <c r="I114" i="4" l="1"/>
  <c r="I92" i="4"/>
  <c r="B93" i="4" s="1"/>
  <c r="F92" i="4"/>
  <c r="G92" i="4" s="1"/>
  <c r="I93" i="4" l="1"/>
  <c r="B94" i="4" s="1"/>
  <c r="F93" i="4"/>
  <c r="G93" i="4" s="1"/>
  <c r="F94" i="4" l="1"/>
  <c r="G94" i="4" s="1"/>
  <c r="I94" i="4" l="1"/>
  <c r="B95" i="4" s="1"/>
  <c r="I95" i="4" l="1"/>
  <c r="B96" i="4" s="1"/>
  <c r="F95" i="4"/>
  <c r="G95" i="4" s="1"/>
  <c r="F96" i="4" l="1"/>
  <c r="G96" i="4" s="1"/>
  <c r="I96" i="4" l="1"/>
  <c r="B97" i="4" s="1"/>
  <c r="I97" i="4" l="1"/>
  <c r="B98" i="4" s="1"/>
  <c r="F97" i="4"/>
  <c r="G97" i="4" s="1"/>
  <c r="I98" i="4" l="1"/>
  <c r="B99" i="4" s="1"/>
  <c r="F98" i="4"/>
  <c r="G98" i="4" s="1"/>
  <c r="F99" i="4" l="1"/>
  <c r="G99" i="4" s="1"/>
  <c r="I99" i="4" l="1"/>
  <c r="B100" i="4" s="1"/>
  <c r="F100" i="4" l="1"/>
  <c r="G100" i="4" s="1"/>
  <c r="I100" i="4" l="1"/>
  <c r="B101" i="4" s="1"/>
  <c r="F101" i="4" l="1"/>
  <c r="G101" i="4" s="1"/>
  <c r="I101" i="4" l="1"/>
  <c r="B102" i="4" s="1"/>
  <c r="F102" i="4"/>
  <c r="G102" i="4" s="1"/>
  <c r="I102" i="4" l="1"/>
  <c r="B103" i="4" s="1"/>
  <c r="F103" i="4" l="1"/>
  <c r="G103" i="4" s="1"/>
  <c r="I103" i="4" l="1"/>
  <c r="B104" i="4" s="1"/>
  <c r="F104" i="4" s="1"/>
  <c r="G104" i="4" s="1"/>
  <c r="I104" i="4" l="1"/>
  <c r="B105" i="4" s="1"/>
  <c r="I105" i="4" l="1"/>
  <c r="B106" i="4" s="1"/>
  <c r="F105" i="4"/>
  <c r="G105" i="4" s="1"/>
  <c r="I106" i="4" l="1"/>
  <c r="B107" i="4" s="1"/>
  <c r="F106" i="4"/>
  <c r="G106" i="4" s="1"/>
  <c r="H160" i="4" l="1"/>
  <c r="E160" i="4"/>
  <c r="F15" i="4"/>
  <c r="I15" i="4" s="1"/>
  <c r="N7" i="4"/>
  <c r="I4" i="4"/>
  <c r="N3" i="4"/>
  <c r="N4" i="4" s="1"/>
  <c r="N5" i="4" s="1"/>
  <c r="N6" i="4" s="1"/>
  <c r="E161" i="4" l="1"/>
  <c r="G15" i="4"/>
  <c r="G92" i="3"/>
  <c r="D92" i="3"/>
  <c r="E15" i="3"/>
  <c r="F15" i="3" s="1"/>
  <c r="H4" i="3"/>
  <c r="M3" i="3"/>
  <c r="M4" i="3" s="1"/>
  <c r="M5" i="3" s="1"/>
  <c r="M6" i="3" s="1"/>
  <c r="M7" i="3" s="1"/>
  <c r="E15" i="2"/>
  <c r="H15" i="2" s="1"/>
  <c r="B16" i="2" s="1"/>
  <c r="B16" i="4" l="1"/>
  <c r="F15" i="2"/>
  <c r="H15" i="3"/>
  <c r="D93" i="3"/>
  <c r="H50" i="1"/>
  <c r="F16" i="4" l="1"/>
  <c r="G16" i="4" s="1"/>
  <c r="I16" i="4"/>
  <c r="B17" i="4" s="1"/>
  <c r="B16" i="3"/>
  <c r="E16" i="3" s="1"/>
  <c r="F16" i="3" s="1"/>
  <c r="G146" i="2"/>
  <c r="D146" i="2"/>
  <c r="E16" i="2"/>
  <c r="H4" i="2"/>
  <c r="M3" i="2"/>
  <c r="M4" i="2" s="1"/>
  <c r="M5" i="2" s="1"/>
  <c r="M6" i="2" s="1"/>
  <c r="M7" i="2" s="1"/>
  <c r="F17" i="4" l="1"/>
  <c r="G17" i="4" s="1"/>
  <c r="I17" i="4"/>
  <c r="B18" i="4" s="1"/>
  <c r="H16" i="3"/>
  <c r="B17" i="3" s="1"/>
  <c r="H16" i="2"/>
  <c r="B17" i="2" s="1"/>
  <c r="E17" i="2" s="1"/>
  <c r="H17" i="2" s="1"/>
  <c r="B18" i="2" s="1"/>
  <c r="F16" i="2"/>
  <c r="D147" i="2"/>
  <c r="E17" i="1"/>
  <c r="E16" i="1"/>
  <c r="E15" i="1"/>
  <c r="F15" i="1" s="1"/>
  <c r="G132" i="1"/>
  <c r="D132" i="1"/>
  <c r="M3" i="1"/>
  <c r="M4" i="1" s="1"/>
  <c r="M5" i="1" s="1"/>
  <c r="M6" i="1" s="1"/>
  <c r="M7" i="1" s="1"/>
  <c r="H4" i="1"/>
  <c r="F18" i="4" l="1"/>
  <c r="G18" i="4" s="1"/>
  <c r="E17" i="3"/>
  <c r="F17" i="3" s="1"/>
  <c r="F17" i="2"/>
  <c r="D133" i="1"/>
  <c r="F16" i="1"/>
  <c r="F17" i="1" s="1"/>
  <c r="H15" i="1"/>
  <c r="H16" i="1" s="1"/>
  <c r="H17" i="1" s="1"/>
  <c r="I18" i="4" l="1"/>
  <c r="B19" i="4" s="1"/>
  <c r="F19" i="4" s="1"/>
  <c r="G19" i="4" s="1"/>
  <c r="H17" i="3"/>
  <c r="B18" i="3" s="1"/>
  <c r="E18" i="2"/>
  <c r="H18" i="2" s="1"/>
  <c r="B19" i="2" s="1"/>
  <c r="B18" i="1"/>
  <c r="E18" i="1" s="1"/>
  <c r="H18" i="1" s="1"/>
  <c r="I19" i="4" l="1"/>
  <c r="B20" i="4" s="1"/>
  <c r="E18" i="3"/>
  <c r="F18" i="3" s="1"/>
  <c r="F18" i="2"/>
  <c r="B19" i="1"/>
  <c r="E19" i="1" s="1"/>
  <c r="H19" i="1" s="1"/>
  <c r="F18" i="1"/>
  <c r="F20" i="4" l="1"/>
  <c r="G20" i="4" s="1"/>
  <c r="H18" i="3"/>
  <c r="B19" i="3" s="1"/>
  <c r="E19" i="2"/>
  <c r="H19" i="2" s="1"/>
  <c r="B20" i="2" s="1"/>
  <c r="F19" i="1"/>
  <c r="B20" i="1"/>
  <c r="E20" i="1" s="1"/>
  <c r="F20" i="1" s="1"/>
  <c r="I20" i="4" l="1"/>
  <c r="B21" i="4" s="1"/>
  <c r="E19" i="3"/>
  <c r="F19" i="3" s="1"/>
  <c r="F19" i="2"/>
  <c r="H20" i="1"/>
  <c r="B21" i="1" s="1"/>
  <c r="E21" i="1" s="1"/>
  <c r="H21" i="1" s="1"/>
  <c r="I21" i="4" l="1"/>
  <c r="F21" i="4"/>
  <c r="G21" i="4" s="1"/>
  <c r="H19" i="3"/>
  <c r="B20" i="3" s="1"/>
  <c r="F21" i="1"/>
  <c r="B22" i="1"/>
  <c r="E22" i="1" s="1"/>
  <c r="H22" i="1" s="1"/>
  <c r="F22" i="1"/>
  <c r="B22" i="4" l="1"/>
  <c r="E20" i="3"/>
  <c r="F20" i="3" s="1"/>
  <c r="E20" i="2"/>
  <c r="F20" i="2" s="1"/>
  <c r="B23" i="1"/>
  <c r="E23" i="1" s="1"/>
  <c r="H23" i="1" s="1"/>
  <c r="F22" i="4" l="1"/>
  <c r="I22" i="4" s="1"/>
  <c r="B23" i="4" s="1"/>
  <c r="H20" i="3"/>
  <c r="B21" i="3" s="1"/>
  <c r="H20" i="2"/>
  <c r="B21" i="2" s="1"/>
  <c r="E21" i="2" s="1"/>
  <c r="F21" i="2" s="1"/>
  <c r="F23" i="1"/>
  <c r="B24" i="1"/>
  <c r="E24" i="1" s="1"/>
  <c r="H24" i="1" s="1"/>
  <c r="G22" i="4" l="1"/>
  <c r="F23" i="4"/>
  <c r="I23" i="4" s="1"/>
  <c r="G23" i="4"/>
  <c r="E21" i="3"/>
  <c r="F21" i="3" s="1"/>
  <c r="H21" i="2"/>
  <c r="B22" i="2" s="1"/>
  <c r="F24" i="1"/>
  <c r="B25" i="1"/>
  <c r="E25" i="1" s="1"/>
  <c r="H25" i="1" s="1"/>
  <c r="B24" i="4" l="1"/>
  <c r="H21" i="3"/>
  <c r="B22" i="3" s="1"/>
  <c r="E22" i="2"/>
  <c r="F22" i="2" s="1"/>
  <c r="F25" i="1"/>
  <c r="B26" i="1"/>
  <c r="E26" i="1" s="1"/>
  <c r="H26" i="1" s="1"/>
  <c r="F24" i="4" l="1"/>
  <c r="E22" i="3"/>
  <c r="F22" i="3" s="1"/>
  <c r="H22" i="2"/>
  <c r="B23" i="2" s="1"/>
  <c r="E23" i="2" s="1"/>
  <c r="F23" i="2" s="1"/>
  <c r="B27" i="1"/>
  <c r="E27" i="1" s="1"/>
  <c r="H27" i="1" s="1"/>
  <c r="F26" i="1"/>
  <c r="G24" i="4" l="1"/>
  <c r="I24" i="4"/>
  <c r="B25" i="4" s="1"/>
  <c r="H22" i="3"/>
  <c r="B23" i="3" s="1"/>
  <c r="H23" i="2"/>
  <c r="B24" i="2" s="1"/>
  <c r="F27" i="1"/>
  <c r="B28" i="1"/>
  <c r="E28" i="1" s="1"/>
  <c r="F25" i="4" l="1"/>
  <c r="G25" i="4" s="1"/>
  <c r="E23" i="3"/>
  <c r="F23" i="3" s="1"/>
  <c r="E24" i="2"/>
  <c r="F24" i="2" s="1"/>
  <c r="F28" i="1"/>
  <c r="H28" i="1"/>
  <c r="B29" i="1" s="1"/>
  <c r="E29" i="1" s="1"/>
  <c r="I25" i="4" l="1"/>
  <c r="B26" i="4" s="1"/>
  <c r="H23" i="3"/>
  <c r="B24" i="3" s="1"/>
  <c r="H24" i="2"/>
  <c r="B25" i="2" s="1"/>
  <c r="F29" i="1"/>
  <c r="H29" i="1"/>
  <c r="F26" i="4" l="1"/>
  <c r="G26" i="4" s="1"/>
  <c r="E24" i="3"/>
  <c r="F24" i="3" s="1"/>
  <c r="E25" i="2"/>
  <c r="F25" i="2" s="1"/>
  <c r="B30" i="1"/>
  <c r="E30" i="1" s="1"/>
  <c r="F30" i="1" s="1"/>
  <c r="I26" i="4" l="1"/>
  <c r="B27" i="4" s="1"/>
  <c r="F27" i="4" s="1"/>
  <c r="G27" i="4" s="1"/>
  <c r="H24" i="3"/>
  <c r="B25" i="3" s="1"/>
  <c r="H25" i="2"/>
  <c r="B26" i="2" s="1"/>
  <c r="H30" i="1"/>
  <c r="B31" i="1" s="1"/>
  <c r="E31" i="1" s="1"/>
  <c r="I27" i="4" l="1"/>
  <c r="B28" i="4" s="1"/>
  <c r="E25" i="3"/>
  <c r="F25" i="3" s="1"/>
  <c r="E26" i="2"/>
  <c r="F26" i="2" s="1"/>
  <c r="H31" i="1"/>
  <c r="B32" i="1" s="1"/>
  <c r="E32" i="1" s="1"/>
  <c r="F31" i="1"/>
  <c r="F28" i="4" l="1"/>
  <c r="G28" i="4" s="1"/>
  <c r="H25" i="3"/>
  <c r="B26" i="3" s="1"/>
  <c r="H26" i="2"/>
  <c r="B27" i="2" s="1"/>
  <c r="H32" i="1"/>
  <c r="B33" i="1" s="1"/>
  <c r="E33" i="1" s="1"/>
  <c r="F33" i="1" s="1"/>
  <c r="F32" i="1"/>
  <c r="I28" i="4" l="1"/>
  <c r="B29" i="4" s="1"/>
  <c r="E26" i="3"/>
  <c r="F26" i="3" s="1"/>
  <c r="E27" i="2"/>
  <c r="F27" i="2" s="1"/>
  <c r="H33" i="1"/>
  <c r="B34" i="1" s="1"/>
  <c r="E34" i="1" s="1"/>
  <c r="F34" i="1" s="1"/>
  <c r="F29" i="4" l="1"/>
  <c r="G29" i="4" s="1"/>
  <c r="H26" i="3"/>
  <c r="B27" i="3" s="1"/>
  <c r="E27" i="3" s="1"/>
  <c r="F27" i="3" s="1"/>
  <c r="H27" i="2"/>
  <c r="B28" i="2" s="1"/>
  <c r="H34" i="1"/>
  <c r="B35" i="1" s="1"/>
  <c r="E35" i="1" s="1"/>
  <c r="F35" i="1" s="1"/>
  <c r="I29" i="4" l="1"/>
  <c r="B30" i="4" s="1"/>
  <c r="H27" i="3"/>
  <c r="B28" i="3" s="1"/>
  <c r="E28" i="3" s="1"/>
  <c r="F28" i="3" s="1"/>
  <c r="E28" i="2"/>
  <c r="F28" i="2" s="1"/>
  <c r="H35" i="1"/>
  <c r="F30" i="4" l="1"/>
  <c r="G30" i="4" s="1"/>
  <c r="H28" i="3"/>
  <c r="B29" i="3" s="1"/>
  <c r="H28" i="2"/>
  <c r="B29" i="2" s="1"/>
  <c r="B36" i="1"/>
  <c r="E36" i="1" s="1"/>
  <c r="F36" i="1" s="1"/>
  <c r="I30" i="4" l="1"/>
  <c r="B31" i="4" s="1"/>
  <c r="E29" i="3"/>
  <c r="F29" i="3" s="1"/>
  <c r="E29" i="2"/>
  <c r="F29" i="2" s="1"/>
  <c r="H36" i="1"/>
  <c r="F31" i="4" l="1"/>
  <c r="G31" i="4" s="1"/>
  <c r="H29" i="3"/>
  <c r="B30" i="3" s="1"/>
  <c r="E30" i="3" s="1"/>
  <c r="F30" i="3" s="1"/>
  <c r="H29" i="2"/>
  <c r="B30" i="2" s="1"/>
  <c r="B37" i="1"/>
  <c r="E37" i="1" s="1"/>
  <c r="F37" i="1" s="1"/>
  <c r="I31" i="4" l="1"/>
  <c r="B32" i="4" s="1"/>
  <c r="H30" i="3"/>
  <c r="B31" i="3" s="1"/>
  <c r="E31" i="3" s="1"/>
  <c r="F31" i="3" s="1"/>
  <c r="E30" i="2"/>
  <c r="F30" i="2" s="1"/>
  <c r="H37" i="1"/>
  <c r="F32" i="4" l="1"/>
  <c r="G32" i="4" s="1"/>
  <c r="H31" i="3"/>
  <c r="B32" i="3" s="1"/>
  <c r="E32" i="3" s="1"/>
  <c r="F32" i="3" s="1"/>
  <c r="H30" i="2"/>
  <c r="B31" i="2" s="1"/>
  <c r="B38" i="1"/>
  <c r="E38" i="1" s="1"/>
  <c r="F38" i="1" s="1"/>
  <c r="I32" i="4" l="1"/>
  <c r="B33" i="4" s="1"/>
  <c r="H32" i="3"/>
  <c r="B33" i="3" s="1"/>
  <c r="E33" i="3" s="1"/>
  <c r="F33" i="3" s="1"/>
  <c r="E31" i="2"/>
  <c r="F31" i="2" s="1"/>
  <c r="H38" i="1"/>
  <c r="B39" i="1" s="1"/>
  <c r="E39" i="1" s="1"/>
  <c r="F33" i="4" l="1"/>
  <c r="G33" i="4" s="1"/>
  <c r="H33" i="3"/>
  <c r="B34" i="3" s="1"/>
  <c r="E34" i="3" s="1"/>
  <c r="F34" i="3" s="1"/>
  <c r="H31" i="2"/>
  <c r="B32" i="2" s="1"/>
  <c r="H39" i="1"/>
  <c r="B40" i="1" s="1"/>
  <c r="E40" i="1" s="1"/>
  <c r="F39" i="1"/>
  <c r="I33" i="4" l="1"/>
  <c r="B34" i="4" s="1"/>
  <c r="F34" i="4" s="1"/>
  <c r="G34" i="4" s="1"/>
  <c r="H34" i="3"/>
  <c r="B35" i="3" s="1"/>
  <c r="E35" i="3" s="1"/>
  <c r="F35" i="3" s="1"/>
  <c r="E32" i="2"/>
  <c r="F32" i="2" s="1"/>
  <c r="H40" i="1"/>
  <c r="B41" i="1" s="1"/>
  <c r="E41" i="1" s="1"/>
  <c r="F40" i="1"/>
  <c r="I34" i="4" l="1"/>
  <c r="B35" i="4" s="1"/>
  <c r="H35" i="3"/>
  <c r="B36" i="3" s="1"/>
  <c r="E36" i="3" s="1"/>
  <c r="F36" i="3" s="1"/>
  <c r="H32" i="2"/>
  <c r="B33" i="2" s="1"/>
  <c r="E33" i="2" s="1"/>
  <c r="F33" i="2" s="1"/>
  <c r="F41" i="1"/>
  <c r="H41" i="1"/>
  <c r="B42" i="1" s="1"/>
  <c r="E42" i="1" s="1"/>
  <c r="F42" i="1" s="1"/>
  <c r="F35" i="4" l="1"/>
  <c r="G35" i="4" s="1"/>
  <c r="H36" i="3"/>
  <c r="B37" i="3" s="1"/>
  <c r="E37" i="3" s="1"/>
  <c r="F37" i="3" s="1"/>
  <c r="H33" i="2"/>
  <c r="B34" i="2" s="1"/>
  <c r="H42" i="1"/>
  <c r="B43" i="1" s="1"/>
  <c r="E43" i="1" s="1"/>
  <c r="F43" i="1" s="1"/>
  <c r="I35" i="4" l="1"/>
  <c r="B36" i="4" s="1"/>
  <c r="H37" i="3"/>
  <c r="B38" i="3" s="1"/>
  <c r="E38" i="3" s="1"/>
  <c r="F38" i="3" s="1"/>
  <c r="E34" i="2"/>
  <c r="F34" i="2" s="1"/>
  <c r="H43" i="1"/>
  <c r="F36" i="4" l="1"/>
  <c r="G36" i="4" s="1"/>
  <c r="H38" i="3"/>
  <c r="B39" i="3" s="1"/>
  <c r="E39" i="3" s="1"/>
  <c r="F39" i="3" s="1"/>
  <c r="H34" i="2"/>
  <c r="B35" i="2" s="1"/>
  <c r="B44" i="1"/>
  <c r="E44" i="1" s="1"/>
  <c r="F44" i="1" s="1"/>
  <c r="I36" i="4" l="1"/>
  <c r="B37" i="4" s="1"/>
  <c r="H39" i="3"/>
  <c r="B40" i="3" s="1"/>
  <c r="E40" i="3" s="1"/>
  <c r="F40" i="3" s="1"/>
  <c r="E35" i="2"/>
  <c r="H35" i="2" s="1"/>
  <c r="B36" i="2" s="1"/>
  <c r="H44" i="1"/>
  <c r="F37" i="4" l="1"/>
  <c r="G37" i="4" s="1"/>
  <c r="H40" i="3"/>
  <c r="B41" i="3" s="1"/>
  <c r="F35" i="2"/>
  <c r="B45" i="1"/>
  <c r="E45" i="1" s="1"/>
  <c r="F45" i="1" s="1"/>
  <c r="I37" i="4" l="1"/>
  <c r="B38" i="4" s="1"/>
  <c r="F38" i="4" s="1"/>
  <c r="G38" i="4" s="1"/>
  <c r="E41" i="3"/>
  <c r="F41" i="3" s="1"/>
  <c r="E36" i="2"/>
  <c r="H36" i="2" s="1"/>
  <c r="B37" i="2" s="1"/>
  <c r="H45" i="1"/>
  <c r="B46" i="1" s="1"/>
  <c r="E46" i="1" s="1"/>
  <c r="H46" i="1" s="1"/>
  <c r="I38" i="4" l="1"/>
  <c r="B39" i="4" s="1"/>
  <c r="H41" i="3"/>
  <c r="B42" i="3" s="1"/>
  <c r="F36" i="2"/>
  <c r="B47" i="1"/>
  <c r="E47" i="1" s="1"/>
  <c r="H47" i="1" s="1"/>
  <c r="F46" i="1"/>
  <c r="F39" i="4" l="1"/>
  <c r="G39" i="4" s="1"/>
  <c r="E42" i="3"/>
  <c r="F42" i="3" s="1"/>
  <c r="F47" i="1"/>
  <c r="B48" i="1"/>
  <c r="E48" i="1" s="1"/>
  <c r="H48" i="1" s="1"/>
  <c r="I39" i="4" l="1"/>
  <c r="B40" i="4" s="1"/>
  <c r="H42" i="3"/>
  <c r="B43" i="3" s="1"/>
  <c r="E43" i="3"/>
  <c r="H43" i="3" s="1"/>
  <c r="B44" i="3" s="1"/>
  <c r="E37" i="2"/>
  <c r="H37" i="2" s="1"/>
  <c r="B38" i="2" s="1"/>
  <c r="F48" i="1"/>
  <c r="B49" i="1"/>
  <c r="E49" i="1" s="1"/>
  <c r="H49" i="1" s="1"/>
  <c r="F40" i="4" l="1"/>
  <c r="G40" i="4" s="1"/>
  <c r="F43" i="3"/>
  <c r="E44" i="3"/>
  <c r="H44" i="3" s="1"/>
  <c r="B45" i="3" s="1"/>
  <c r="F37" i="2"/>
  <c r="F49" i="1"/>
  <c r="B50" i="1"/>
  <c r="I40" i="4" l="1"/>
  <c r="B41" i="4" s="1"/>
  <c r="F41" i="4" s="1"/>
  <c r="F44" i="3"/>
  <c r="F45" i="3" s="1"/>
  <c r="E45" i="3"/>
  <c r="H45" i="3" s="1"/>
  <c r="B46" i="3" s="1"/>
  <c r="E38" i="2"/>
  <c r="F38" i="2" s="1"/>
  <c r="E50" i="1"/>
  <c r="B51" i="1" s="1"/>
  <c r="G41" i="4" l="1"/>
  <c r="I41" i="4"/>
  <c r="B42" i="4" s="1"/>
  <c r="E46" i="3"/>
  <c r="H46" i="3" s="1"/>
  <c r="B47" i="3" s="1"/>
  <c r="H38" i="2"/>
  <c r="B39" i="2" s="1"/>
  <c r="E39" i="2" s="1"/>
  <c r="F39" i="2" s="1"/>
  <c r="F50" i="1"/>
  <c r="E51" i="1"/>
  <c r="H51" i="1" s="1"/>
  <c r="B52" i="1" s="1"/>
  <c r="F42" i="4" l="1"/>
  <c r="G42" i="4" s="1"/>
  <c r="F46" i="3"/>
  <c r="E47" i="3"/>
  <c r="H47" i="3" s="1"/>
  <c r="B48" i="3" s="1"/>
  <c r="H39" i="2"/>
  <c r="B40" i="2" s="1"/>
  <c r="E40" i="2" s="1"/>
  <c r="F40" i="2" s="1"/>
  <c r="F51" i="1"/>
  <c r="E52" i="1"/>
  <c r="F52" i="1" s="1"/>
  <c r="I42" i="4" l="1"/>
  <c r="B43" i="4" s="1"/>
  <c r="F47" i="3"/>
  <c r="E48" i="3"/>
  <c r="H48" i="3" s="1"/>
  <c r="B49" i="3" s="1"/>
  <c r="H40" i="2"/>
  <c r="B41" i="2" s="1"/>
  <c r="H52" i="1"/>
  <c r="B53" i="1" s="1"/>
  <c r="E53" i="1"/>
  <c r="H53" i="1" s="1"/>
  <c r="B54" i="1" s="1"/>
  <c r="F43" i="4" l="1"/>
  <c r="G43" i="4" s="1"/>
  <c r="E49" i="3"/>
  <c r="H49" i="3" s="1"/>
  <c r="B50" i="3" s="1"/>
  <c r="F48" i="3"/>
  <c r="E41" i="2"/>
  <c r="F41" i="2" s="1"/>
  <c r="F53" i="1"/>
  <c r="E54" i="1"/>
  <c r="H54" i="1" s="1"/>
  <c r="B55" i="1" s="1"/>
  <c r="I43" i="4" l="1"/>
  <c r="B44" i="4" s="1"/>
  <c r="F49" i="3"/>
  <c r="E50" i="3"/>
  <c r="H50" i="3"/>
  <c r="B51" i="3" s="1"/>
  <c r="H41" i="2"/>
  <c r="B42" i="2" s="1"/>
  <c r="E42" i="2" s="1"/>
  <c r="F42" i="2" s="1"/>
  <c r="F54" i="1"/>
  <c r="E55" i="1"/>
  <c r="H55" i="1" s="1"/>
  <c r="B56" i="1" s="1"/>
  <c r="F44" i="4" l="1"/>
  <c r="G44" i="4" s="1"/>
  <c r="F50" i="3"/>
  <c r="E51" i="3"/>
  <c r="H51" i="3" s="1"/>
  <c r="B52" i="3" s="1"/>
  <c r="H42" i="2"/>
  <c r="B43" i="2" s="1"/>
  <c r="F55" i="1"/>
  <c r="E56" i="1"/>
  <c r="F56" i="1" s="1"/>
  <c r="I44" i="4" l="1"/>
  <c r="B45" i="4" s="1"/>
  <c r="F45" i="4" s="1"/>
  <c r="G45" i="4" s="1"/>
  <c r="E52" i="3"/>
  <c r="H52" i="3" s="1"/>
  <c r="B53" i="3" s="1"/>
  <c r="F51" i="3"/>
  <c r="E43" i="2"/>
  <c r="F43" i="2" s="1"/>
  <c r="H56" i="1"/>
  <c r="B57" i="1" s="1"/>
  <c r="I45" i="4" l="1"/>
  <c r="B46" i="4" s="1"/>
  <c r="F46" i="4" s="1"/>
  <c r="G46" i="4" s="1"/>
  <c r="F52" i="3"/>
  <c r="E53" i="3"/>
  <c r="H53" i="3" s="1"/>
  <c r="B54" i="3" s="1"/>
  <c r="H43" i="2"/>
  <c r="B44" i="2" s="1"/>
  <c r="E44" i="2" s="1"/>
  <c r="F44" i="2" s="1"/>
  <c r="E57" i="1"/>
  <c r="F57" i="1" s="1"/>
  <c r="I46" i="4" l="1"/>
  <c r="B47" i="4" s="1"/>
  <c r="F47" i="4" s="1"/>
  <c r="G47" i="4" s="1"/>
  <c r="F53" i="3"/>
  <c r="E54" i="3"/>
  <c r="H54" i="3"/>
  <c r="B55" i="3" s="1"/>
  <c r="H44" i="2"/>
  <c r="B45" i="2" s="1"/>
  <c r="H57" i="1"/>
  <c r="B58" i="1" s="1"/>
  <c r="I47" i="4" l="1"/>
  <c r="B48" i="4" s="1"/>
  <c r="F48" i="4" s="1"/>
  <c r="I48" i="4" s="1"/>
  <c r="B49" i="4" s="1"/>
  <c r="F54" i="3"/>
  <c r="E55" i="3"/>
  <c r="F55" i="3" s="1"/>
  <c r="E45" i="2"/>
  <c r="F45" i="2" s="1"/>
  <c r="E58" i="1"/>
  <c r="F58" i="1" s="1"/>
  <c r="F49" i="4" l="1"/>
  <c r="I49" i="4" s="1"/>
  <c r="B50" i="4" s="1"/>
  <c r="G48" i="4"/>
  <c r="H55" i="3"/>
  <c r="B56" i="3" s="1"/>
  <c r="E56" i="3" s="1"/>
  <c r="F56" i="3" s="1"/>
  <c r="H45" i="2"/>
  <c r="B46" i="2" s="1"/>
  <c r="H58" i="1"/>
  <c r="B59" i="1" s="1"/>
  <c r="G49" i="4" l="1"/>
  <c r="F50" i="4"/>
  <c r="G50" i="4" s="1"/>
  <c r="H56" i="3"/>
  <c r="B57" i="3" s="1"/>
  <c r="E57" i="3" s="1"/>
  <c r="F57" i="3" s="1"/>
  <c r="E46" i="2"/>
  <c r="F46" i="2" s="1"/>
  <c r="E59" i="1"/>
  <c r="F59" i="1" s="1"/>
  <c r="I50" i="4" l="1"/>
  <c r="B51" i="4" s="1"/>
  <c r="H57" i="3"/>
  <c r="B58" i="3" s="1"/>
  <c r="E58" i="3" s="1"/>
  <c r="F58" i="3" s="1"/>
  <c r="H46" i="2"/>
  <c r="B47" i="2" s="1"/>
  <c r="E47" i="2" s="1"/>
  <c r="F47" i="2" s="1"/>
  <c r="H59" i="1"/>
  <c r="B60" i="1" s="1"/>
  <c r="E60" i="1" s="1"/>
  <c r="F60" i="1" s="1"/>
  <c r="F51" i="4" l="1"/>
  <c r="G51" i="4" s="1"/>
  <c r="H58" i="3"/>
  <c r="B59" i="3" s="1"/>
  <c r="E59" i="3" s="1"/>
  <c r="F59" i="3" s="1"/>
  <c r="H47" i="2"/>
  <c r="B48" i="2" s="1"/>
  <c r="E48" i="2" s="1"/>
  <c r="F48" i="2" s="1"/>
  <c r="H60" i="1"/>
  <c r="I51" i="4" l="1"/>
  <c r="B52" i="4" s="1"/>
  <c r="H59" i="3"/>
  <c r="B60" i="3" s="1"/>
  <c r="E60" i="3" s="1"/>
  <c r="F60" i="3" s="1"/>
  <c r="H48" i="2"/>
  <c r="B49" i="2" s="1"/>
  <c r="B61" i="1"/>
  <c r="E61" i="1" s="1"/>
  <c r="F61" i="1" s="1"/>
  <c r="F52" i="4" l="1"/>
  <c r="G52" i="4" s="1"/>
  <c r="H60" i="3"/>
  <c r="B61" i="3" s="1"/>
  <c r="E61" i="3" s="1"/>
  <c r="F61" i="3" s="1"/>
  <c r="E49" i="2"/>
  <c r="F49" i="2" s="1"/>
  <c r="H61" i="1"/>
  <c r="I52" i="4" l="1"/>
  <c r="B53" i="4" s="1"/>
  <c r="H61" i="3"/>
  <c r="B62" i="3" s="1"/>
  <c r="E62" i="3" s="1"/>
  <c r="F62" i="3" s="1"/>
  <c r="H49" i="2"/>
  <c r="B50" i="2" s="1"/>
  <c r="E50" i="2" s="1"/>
  <c r="F50" i="2" s="1"/>
  <c r="B62" i="1"/>
  <c r="E62" i="1" s="1"/>
  <c r="F62" i="1" s="1"/>
  <c r="F53" i="4" l="1"/>
  <c r="G53" i="4" s="1"/>
  <c r="H62" i="3"/>
  <c r="B63" i="3" s="1"/>
  <c r="E63" i="3" s="1"/>
  <c r="F63" i="3" s="1"/>
  <c r="H50" i="2"/>
  <c r="B51" i="2" s="1"/>
  <c r="H62" i="1"/>
  <c r="I53" i="4" l="1"/>
  <c r="B54" i="4" s="1"/>
  <c r="H63" i="3"/>
  <c r="B64" i="3" s="1"/>
  <c r="E64" i="3" s="1"/>
  <c r="F64" i="3" s="1"/>
  <c r="E51" i="2"/>
  <c r="F51" i="2" s="1"/>
  <c r="B63" i="1"/>
  <c r="E63" i="1" s="1"/>
  <c r="F63" i="1" s="1"/>
  <c r="I54" i="4" l="1"/>
  <c r="B55" i="4" s="1"/>
  <c r="F55" i="4" s="1"/>
  <c r="G55" i="4" s="1"/>
  <c r="F54" i="4"/>
  <c r="G54" i="4" s="1"/>
  <c r="H64" i="3"/>
  <c r="B65" i="3" s="1"/>
  <c r="E65" i="3" s="1"/>
  <c r="F65" i="3" s="1"/>
  <c r="H51" i="2"/>
  <c r="B52" i="2" s="1"/>
  <c r="H63" i="1"/>
  <c r="I55" i="4" l="1"/>
  <c r="B56" i="4" s="1"/>
  <c r="F56" i="4" s="1"/>
  <c r="G56" i="4" s="1"/>
  <c r="H65" i="3"/>
  <c r="B66" i="3" s="1"/>
  <c r="E52" i="2"/>
  <c r="F52" i="2" s="1"/>
  <c r="B64" i="1"/>
  <c r="I56" i="4" l="1"/>
  <c r="B57" i="4" s="1"/>
  <c r="F57" i="4" s="1"/>
  <c r="I57" i="4" s="1"/>
  <c r="B58" i="4" s="1"/>
  <c r="E66" i="3"/>
  <c r="F66" i="3" s="1"/>
  <c r="H52" i="2"/>
  <c r="B53" i="2" s="1"/>
  <c r="E53" i="2" s="1"/>
  <c r="F53" i="2" s="1"/>
  <c r="E64" i="1"/>
  <c r="F64" i="1" s="1"/>
  <c r="I58" i="4" l="1"/>
  <c r="B59" i="4" s="1"/>
  <c r="F58" i="4"/>
  <c r="G57" i="4"/>
  <c r="H66" i="3"/>
  <c r="B67" i="3" s="1"/>
  <c r="H53" i="2"/>
  <c r="B54" i="2" s="1"/>
  <c r="H64" i="1"/>
  <c r="B65" i="1" s="1"/>
  <c r="G58" i="4" l="1"/>
  <c r="F59" i="4"/>
  <c r="G59" i="4" s="1"/>
  <c r="E67" i="3"/>
  <c r="F67" i="3" s="1"/>
  <c r="E54" i="2"/>
  <c r="F54" i="2" s="1"/>
  <c r="E65" i="1"/>
  <c r="F65" i="1" s="1"/>
  <c r="I59" i="4" l="1"/>
  <c r="B60" i="4" s="1"/>
  <c r="H67" i="3"/>
  <c r="B68" i="3" s="1"/>
  <c r="E68" i="3" s="1"/>
  <c r="H54" i="2"/>
  <c r="B55" i="2" s="1"/>
  <c r="H65" i="1"/>
  <c r="B66" i="1" s="1"/>
  <c r="E66" i="1" s="1"/>
  <c r="I60" i="4" l="1"/>
  <c r="B61" i="4" s="1"/>
  <c r="F61" i="4" s="1"/>
  <c r="I61" i="4" s="1"/>
  <c r="B62" i="4" s="1"/>
  <c r="F60" i="4"/>
  <c r="G60" i="4" s="1"/>
  <c r="F68" i="3"/>
  <c r="H68" i="3"/>
  <c r="B69" i="3" s="1"/>
  <c r="E69" i="3"/>
  <c r="F69" i="3" s="1"/>
  <c r="E55" i="2"/>
  <c r="F55" i="2" s="1"/>
  <c r="H66" i="1"/>
  <c r="B67" i="1" s="1"/>
  <c r="F66" i="1"/>
  <c r="G61" i="4" l="1"/>
  <c r="F62" i="4"/>
  <c r="I62" i="4" s="1"/>
  <c r="B63" i="4" s="1"/>
  <c r="F63" i="4" s="1"/>
  <c r="I63" i="4" s="1"/>
  <c r="B64" i="4" s="1"/>
  <c r="H69" i="3"/>
  <c r="B70" i="3" s="1"/>
  <c r="H55" i="2"/>
  <c r="B56" i="2" s="1"/>
  <c r="E67" i="1"/>
  <c r="F67" i="1" s="1"/>
  <c r="F64" i="4" l="1"/>
  <c r="I64" i="4" s="1"/>
  <c r="B65" i="4" s="1"/>
  <c r="F65" i="4" s="1"/>
  <c r="I65" i="4" s="1"/>
  <c r="G62" i="4"/>
  <c r="G63" i="4" s="1"/>
  <c r="G64" i="4" s="1"/>
  <c r="E70" i="3"/>
  <c r="F70" i="3" s="1"/>
  <c r="E56" i="2"/>
  <c r="F56" i="2" s="1"/>
  <c r="H67" i="1"/>
  <c r="G65" i="4" l="1"/>
  <c r="G66" i="4" s="1"/>
  <c r="G67" i="4" s="1"/>
  <c r="G68" i="4" s="1"/>
  <c r="H70" i="3"/>
  <c r="B71" i="3" s="1"/>
  <c r="E71" i="3" s="1"/>
  <c r="F71" i="3" s="1"/>
  <c r="H56" i="2"/>
  <c r="B68" i="1"/>
  <c r="E68" i="1" s="1"/>
  <c r="F68" i="1" s="1"/>
  <c r="E57" i="2" l="1"/>
  <c r="F57" i="2" s="1"/>
  <c r="B57" i="2"/>
  <c r="H71" i="3"/>
  <c r="B72" i="3" s="1"/>
  <c r="E72" i="3" s="1"/>
  <c r="F72" i="3" s="1"/>
  <c r="H68" i="1"/>
  <c r="H57" i="2" l="1"/>
  <c r="B58" i="2" s="1"/>
  <c r="E58" i="2" s="1"/>
  <c r="F58" i="2" s="1"/>
  <c r="H72" i="3"/>
  <c r="B73" i="3" s="1"/>
  <c r="E73" i="3" s="1"/>
  <c r="F73" i="3" s="1"/>
  <c r="B69" i="1"/>
  <c r="E69" i="1" s="1"/>
  <c r="F69" i="1" s="1"/>
  <c r="H73" i="3" l="1"/>
  <c r="B74" i="3" s="1"/>
  <c r="H58" i="2"/>
  <c r="B59" i="2" s="1"/>
  <c r="H69" i="1"/>
  <c r="E74" i="3" l="1"/>
  <c r="F74" i="3" s="1"/>
  <c r="E59" i="2"/>
  <c r="F59" i="2" s="1"/>
  <c r="B70" i="1"/>
  <c r="E70" i="1" s="1"/>
  <c r="F70" i="1" s="1"/>
  <c r="H74" i="3" l="1"/>
  <c r="B75" i="3" s="1"/>
  <c r="H59" i="2"/>
  <c r="H70" i="1"/>
  <c r="E60" i="2" l="1"/>
  <c r="F60" i="2" s="1"/>
  <c r="B60" i="2"/>
  <c r="E75" i="3"/>
  <c r="F75" i="3" s="1"/>
  <c r="B71" i="1"/>
  <c r="E71" i="1" s="1"/>
  <c r="F71" i="1" s="1"/>
  <c r="H60" i="2" l="1"/>
  <c r="B61" i="2" s="1"/>
  <c r="E61" i="2" s="1"/>
  <c r="F61" i="2" s="1"/>
  <c r="H75" i="3"/>
  <c r="B76" i="3" s="1"/>
  <c r="E76" i="3" s="1"/>
  <c r="F76" i="3" s="1"/>
  <c r="H71" i="1"/>
  <c r="H76" i="3" l="1"/>
  <c r="B77" i="3" s="1"/>
  <c r="H61" i="2"/>
  <c r="B72" i="1"/>
  <c r="E72" i="1" s="1"/>
  <c r="F72" i="1" s="1"/>
  <c r="B62" i="2" l="1"/>
  <c r="E62" i="2" s="1"/>
  <c r="F62" i="2" s="1"/>
  <c r="E77" i="3"/>
  <c r="F77" i="3" s="1"/>
  <c r="H72" i="1"/>
  <c r="H62" i="2" l="1"/>
  <c r="B63" i="2" s="1"/>
  <c r="E63" i="2" s="1"/>
  <c r="F63" i="2" s="1"/>
  <c r="H77" i="3"/>
  <c r="B78" i="3" s="1"/>
  <c r="E78" i="3" s="1"/>
  <c r="B73" i="1"/>
  <c r="E73" i="1" s="1"/>
  <c r="F73" i="1" s="1"/>
  <c r="H78" i="3" l="1"/>
  <c r="B79" i="3" s="1"/>
  <c r="E79" i="3" s="1"/>
  <c r="F79" i="3" s="1"/>
  <c r="F78" i="3"/>
  <c r="H63" i="2"/>
  <c r="B64" i="2" s="1"/>
  <c r="H73" i="1"/>
  <c r="B74" i="1" s="1"/>
  <c r="H79" i="3" l="1"/>
  <c r="B80" i="3" s="1"/>
  <c r="E80" i="3" s="1"/>
  <c r="E64" i="2"/>
  <c r="F64" i="2" s="1"/>
  <c r="E74" i="1"/>
  <c r="H74" i="1" s="1"/>
  <c r="B75" i="1" s="1"/>
  <c r="F80" i="3" l="1"/>
  <c r="H80" i="3"/>
  <c r="B81" i="3" s="1"/>
  <c r="E81" i="3" s="1"/>
  <c r="F81" i="3" s="1"/>
  <c r="H64" i="2"/>
  <c r="B65" i="2" s="1"/>
  <c r="F74" i="1"/>
  <c r="E75" i="1"/>
  <c r="H81" i="3" l="1"/>
  <c r="B82" i="3" s="1"/>
  <c r="E82" i="3" s="1"/>
  <c r="F82" i="3" s="1"/>
  <c r="E65" i="2"/>
  <c r="F65" i="2" s="1"/>
  <c r="F75" i="1"/>
  <c r="H75" i="1"/>
  <c r="B76" i="1" s="1"/>
  <c r="H82" i="3" l="1"/>
  <c r="B83" i="3" s="1"/>
  <c r="H65" i="2"/>
  <c r="E76" i="1"/>
  <c r="F76" i="1" s="1"/>
  <c r="E66" i="2" l="1"/>
  <c r="F66" i="2" s="1"/>
  <c r="B66" i="2"/>
  <c r="E83" i="3"/>
  <c r="F83" i="3" s="1"/>
  <c r="H76" i="1"/>
  <c r="B77" i="1" s="1"/>
  <c r="H66" i="2" l="1"/>
  <c r="B67" i="2" s="1"/>
  <c r="E67" i="2" s="1"/>
  <c r="F67" i="2" s="1"/>
  <c r="H83" i="3"/>
  <c r="B84" i="3" s="1"/>
  <c r="E77" i="1"/>
  <c r="F77" i="1" s="1"/>
  <c r="E84" i="3" l="1"/>
  <c r="F84" i="3" s="1"/>
  <c r="H67" i="2"/>
  <c r="B68" i="2" s="1"/>
  <c r="H77" i="1"/>
  <c r="B78" i="1" s="1"/>
  <c r="H84" i="3" l="1"/>
  <c r="B85" i="3" s="1"/>
  <c r="E85" i="3" s="1"/>
  <c r="F85" i="3" s="1"/>
  <c r="E68" i="2"/>
  <c r="F68" i="2" s="1"/>
  <c r="E78" i="1"/>
  <c r="F78" i="1" s="1"/>
  <c r="H85" i="3" l="1"/>
  <c r="B86" i="3" s="1"/>
  <c r="E86" i="3" s="1"/>
  <c r="F86" i="3" s="1"/>
  <c r="H68" i="2"/>
  <c r="B69" i="2" s="1"/>
  <c r="H78" i="1"/>
  <c r="B79" i="1" s="1"/>
  <c r="H86" i="3" l="1"/>
  <c r="B87" i="3" s="1"/>
  <c r="E87" i="3" s="1"/>
  <c r="F87" i="3" s="1"/>
  <c r="E69" i="2"/>
  <c r="F69" i="2" s="1"/>
  <c r="E79" i="1"/>
  <c r="H79" i="1" s="1"/>
  <c r="H87" i="3" l="1"/>
  <c r="B88" i="3" s="1"/>
  <c r="E88" i="3" s="1"/>
  <c r="F88" i="3" s="1"/>
  <c r="H69" i="2"/>
  <c r="B80" i="1"/>
  <c r="E80" i="1" s="1"/>
  <c r="H80" i="1" s="1"/>
  <c r="F79" i="1"/>
  <c r="E70" i="2" l="1"/>
  <c r="F70" i="2" s="1"/>
  <c r="B70" i="2"/>
  <c r="H88" i="3"/>
  <c r="B89" i="3" s="1"/>
  <c r="E89" i="3" s="1"/>
  <c r="H89" i="3" s="1"/>
  <c r="B90" i="3" s="1"/>
  <c r="F80" i="1"/>
  <c r="B81" i="1"/>
  <c r="H70" i="2" l="1"/>
  <c r="E90" i="3"/>
  <c r="H90" i="3" s="1"/>
  <c r="B91" i="3" s="1"/>
  <c r="F89" i="3"/>
  <c r="E81" i="1"/>
  <c r="H81" i="1" s="1"/>
  <c r="B82" i="1" s="1"/>
  <c r="B71" i="2" l="1"/>
  <c r="F90" i="3"/>
  <c r="E91" i="3"/>
  <c r="H91" i="3" s="1"/>
  <c r="E82" i="1"/>
  <c r="H82" i="1" s="1"/>
  <c r="F81" i="1"/>
  <c r="E71" i="2" l="1"/>
  <c r="F71" i="2" s="1"/>
  <c r="F91" i="3"/>
  <c r="F82" i="1"/>
  <c r="B83" i="1"/>
  <c r="E83" i="1" s="1"/>
  <c r="H83" i="1" s="1"/>
  <c r="B84" i="1" s="1"/>
  <c r="H71" i="2" l="1"/>
  <c r="B72" i="2" s="1"/>
  <c r="E84" i="1"/>
  <c r="H84" i="1" s="1"/>
  <c r="F83" i="1"/>
  <c r="E72" i="2" l="1"/>
  <c r="F72" i="2" s="1"/>
  <c r="F84" i="1"/>
  <c r="B85" i="1"/>
  <c r="E85" i="1" s="1"/>
  <c r="H85" i="1" s="1"/>
  <c r="B86" i="1" s="1"/>
  <c r="H72" i="2" l="1"/>
  <c r="B73" i="2" s="1"/>
  <c r="F85" i="1"/>
  <c r="E86" i="1"/>
  <c r="F86" i="1" s="1"/>
  <c r="E73" i="2" l="1"/>
  <c r="F73" i="2" s="1"/>
  <c r="H86" i="1"/>
  <c r="B87" i="1" s="1"/>
  <c r="H73" i="2" l="1"/>
  <c r="B74" i="2" s="1"/>
  <c r="E87" i="1"/>
  <c r="F87" i="1" s="1"/>
  <c r="E74" i="2" l="1"/>
  <c r="F74" i="2" s="1"/>
  <c r="H87" i="1"/>
  <c r="B88" i="1" s="1"/>
  <c r="E88" i="1" s="1"/>
  <c r="F88" i="1" s="1"/>
  <c r="H74" i="2" l="1"/>
  <c r="B75" i="2" s="1"/>
  <c r="H88" i="1"/>
  <c r="E75" i="2" l="1"/>
  <c r="F75" i="2" s="1"/>
  <c r="B89" i="1"/>
  <c r="E89" i="1" s="1"/>
  <c r="F89" i="1" s="1"/>
  <c r="I3" i="4" l="1"/>
  <c r="H75" i="2"/>
  <c r="B76" i="2" s="1"/>
  <c r="H89" i="1"/>
  <c r="B90" i="1" s="1"/>
  <c r="E90" i="1" s="1"/>
  <c r="F90" i="1" s="1"/>
  <c r="E76" i="2" l="1"/>
  <c r="F76" i="2" s="1"/>
  <c r="H90" i="1"/>
  <c r="B91" i="1" s="1"/>
  <c r="E91" i="1" s="1"/>
  <c r="F91" i="1" s="1"/>
  <c r="H76" i="2" l="1"/>
  <c r="B77" i="2" s="1"/>
  <c r="H91" i="1"/>
  <c r="E77" i="2" l="1"/>
  <c r="F77" i="2" s="1"/>
  <c r="H77" i="2"/>
  <c r="B78" i="2" s="1"/>
  <c r="B92" i="1"/>
  <c r="E92" i="1" s="1"/>
  <c r="F92" i="1" s="1"/>
  <c r="E78" i="2" l="1"/>
  <c r="F78" i="2" s="1"/>
  <c r="H92" i="1"/>
  <c r="H78" i="2" l="1"/>
  <c r="B79" i="2" s="1"/>
  <c r="B93" i="1"/>
  <c r="E93" i="1" s="1"/>
  <c r="F93" i="1" s="1"/>
  <c r="E79" i="2" l="1"/>
  <c r="F79" i="2" s="1"/>
  <c r="H93" i="1"/>
  <c r="H79" i="2" l="1"/>
  <c r="B80" i="2" s="1"/>
  <c r="B94" i="1"/>
  <c r="E94" i="1" s="1"/>
  <c r="F94" i="1" s="1"/>
  <c r="E80" i="2" l="1"/>
  <c r="F80" i="2" s="1"/>
  <c r="H94" i="1"/>
  <c r="H80" i="2" l="1"/>
  <c r="B81" i="2" s="1"/>
  <c r="B95" i="1"/>
  <c r="E95" i="1" s="1"/>
  <c r="F95" i="1" s="1"/>
  <c r="H81" i="2" l="1"/>
  <c r="B82" i="2" s="1"/>
  <c r="E81" i="2"/>
  <c r="F81" i="2" s="1"/>
  <c r="H95" i="1"/>
  <c r="E82" i="2" l="1"/>
  <c r="F82" i="2" s="1"/>
  <c r="B96" i="1"/>
  <c r="E96" i="1" s="1"/>
  <c r="F96" i="1" s="1"/>
  <c r="H82" i="2" l="1"/>
  <c r="B83" i="2" s="1"/>
  <c r="H96" i="1"/>
  <c r="E83" i="2" l="1"/>
  <c r="F83" i="2" s="1"/>
  <c r="B97" i="1"/>
  <c r="E97" i="1" s="1"/>
  <c r="F97" i="1" s="1"/>
  <c r="H83" i="2" l="1"/>
  <c r="B84" i="2" s="1"/>
  <c r="H97" i="1"/>
  <c r="E84" i="2" l="1"/>
  <c r="F84" i="2" s="1"/>
  <c r="H84" i="2"/>
  <c r="B85" i="2" s="1"/>
  <c r="B98" i="1"/>
  <c r="E98" i="1" s="1"/>
  <c r="F98" i="1" s="1"/>
  <c r="E85" i="2" l="1"/>
  <c r="F85" i="2" s="1"/>
  <c r="H98" i="1"/>
  <c r="H85" i="2" l="1"/>
  <c r="B86" i="2" s="1"/>
  <c r="B99" i="1"/>
  <c r="E99" i="1" s="1"/>
  <c r="F99" i="1" s="1"/>
  <c r="E86" i="2" l="1"/>
  <c r="F86" i="2" s="1"/>
  <c r="H99" i="1"/>
  <c r="H86" i="2" l="1"/>
  <c r="B87" i="2" s="1"/>
  <c r="B100" i="1"/>
  <c r="E100" i="1" s="1"/>
  <c r="F100" i="1" s="1"/>
  <c r="E87" i="2" l="1"/>
  <c r="F87" i="2" s="1"/>
  <c r="H100" i="1"/>
  <c r="H87" i="2" l="1"/>
  <c r="B88" i="2" s="1"/>
  <c r="B101" i="1"/>
  <c r="E101" i="1" s="1"/>
  <c r="F101" i="1" s="1"/>
  <c r="E88" i="2" l="1"/>
  <c r="F88" i="2" s="1"/>
  <c r="H88" i="2"/>
  <c r="B89" i="2" s="1"/>
  <c r="H101" i="1"/>
  <c r="E89" i="2" l="1"/>
  <c r="F89" i="2" s="1"/>
  <c r="B102" i="1"/>
  <c r="E102" i="1" s="1"/>
  <c r="F102" i="1" s="1"/>
  <c r="H89" i="2" l="1"/>
  <c r="B90" i="2" s="1"/>
  <c r="H102" i="1"/>
  <c r="E90" i="2" l="1"/>
  <c r="F90" i="2" s="1"/>
  <c r="H90" i="2"/>
  <c r="B91" i="2" s="1"/>
  <c r="B103" i="1"/>
  <c r="E103" i="1" s="1"/>
  <c r="F103" i="1" s="1"/>
  <c r="E91" i="2" l="1"/>
  <c r="F91" i="2" s="1"/>
  <c r="H91" i="2"/>
  <c r="B92" i="2" s="1"/>
  <c r="H103" i="1"/>
  <c r="E92" i="2" l="1"/>
  <c r="F92" i="2" s="1"/>
  <c r="F93" i="2" s="1"/>
  <c r="H92" i="2"/>
  <c r="B93" i="2" s="1"/>
  <c r="E93" i="2" s="1"/>
  <c r="H93" i="2" s="1"/>
  <c r="B94" i="2" s="1"/>
  <c r="B104" i="1"/>
  <c r="E104" i="1" s="1"/>
  <c r="F104" i="1" s="1"/>
  <c r="E94" i="2" l="1"/>
  <c r="F94" i="2" s="1"/>
  <c r="H94" i="2"/>
  <c r="B95" i="2" s="1"/>
  <c r="H104" i="1"/>
  <c r="B105" i="1" l="1"/>
  <c r="E95" i="2" l="1"/>
  <c r="F95" i="2" s="1"/>
  <c r="E105" i="1"/>
  <c r="F105" i="1" s="1"/>
  <c r="H95" i="2" l="1"/>
  <c r="B96" i="2" s="1"/>
  <c r="H105" i="1"/>
  <c r="B106" i="1"/>
  <c r="E96" i="2" l="1"/>
  <c r="F96" i="2" s="1"/>
  <c r="H96" i="2"/>
  <c r="B97" i="2" s="1"/>
  <c r="E106" i="1"/>
  <c r="F106" i="1" s="1"/>
  <c r="H106" i="1" l="1"/>
  <c r="B107" i="1" s="1"/>
  <c r="E97" i="2" l="1"/>
  <c r="F97" i="2" s="1"/>
  <c r="E107" i="1"/>
  <c r="F107" i="1" s="1"/>
  <c r="H97" i="2" l="1"/>
  <c r="B98" i="2" s="1"/>
  <c r="H107" i="1"/>
  <c r="B108" i="1" s="1"/>
  <c r="E98" i="2" l="1"/>
  <c r="F98" i="2" s="1"/>
  <c r="E108" i="1"/>
  <c r="F108" i="1" s="1"/>
  <c r="H98" i="2" l="1"/>
  <c r="B99" i="2" s="1"/>
  <c r="H108" i="1"/>
  <c r="B109" i="1" s="1"/>
  <c r="E99" i="2" l="1"/>
  <c r="F99" i="2" s="1"/>
  <c r="H99" i="2"/>
  <c r="B100" i="2" s="1"/>
  <c r="E109" i="1"/>
  <c r="F109" i="1" s="1"/>
  <c r="H3" i="3" l="1"/>
  <c r="H109" i="1"/>
  <c r="B110" i="1" s="1"/>
  <c r="E100" i="2" l="1"/>
  <c r="F100" i="2" s="1"/>
  <c r="H100" i="2"/>
  <c r="B101" i="2" s="1"/>
  <c r="E110" i="1"/>
  <c r="F110" i="1" s="1"/>
  <c r="H110" i="1" l="1"/>
  <c r="B111" i="1" s="1"/>
  <c r="E101" i="2" l="1"/>
  <c r="F101" i="2" s="1"/>
  <c r="H101" i="2"/>
  <c r="B102" i="2" s="1"/>
  <c r="E111" i="1"/>
  <c r="F111" i="1" s="1"/>
  <c r="H111" i="1" l="1"/>
  <c r="B112" i="1" s="1"/>
  <c r="E102" i="2" l="1"/>
  <c r="F102" i="2" s="1"/>
  <c r="E112" i="1"/>
  <c r="F112" i="1" s="1"/>
  <c r="H102" i="2" l="1"/>
  <c r="B103" i="2" s="1"/>
  <c r="H112" i="1"/>
  <c r="B113" i="1" s="1"/>
  <c r="E103" i="2" l="1"/>
  <c r="F103" i="2" s="1"/>
  <c r="E113" i="1"/>
  <c r="F113" i="1" s="1"/>
  <c r="H103" i="2" l="1"/>
  <c r="B104" i="2" s="1"/>
  <c r="H113" i="1"/>
  <c r="B114" i="1" s="1"/>
  <c r="E104" i="2" l="1"/>
  <c r="F104" i="2" s="1"/>
  <c r="H104" i="2"/>
  <c r="B105" i="2" s="1"/>
  <c r="E114" i="1"/>
  <c r="F114" i="1" s="1"/>
  <c r="H114" i="1" l="1"/>
  <c r="B115" i="1" s="1"/>
  <c r="E105" i="2" l="1"/>
  <c r="F105" i="2" s="1"/>
  <c r="E115" i="1"/>
  <c r="F115" i="1" s="1"/>
  <c r="H105" i="2" l="1"/>
  <c r="B106" i="2" s="1"/>
  <c r="H115" i="1"/>
  <c r="B116" i="1" s="1"/>
  <c r="E106" i="2" l="1"/>
  <c r="F106" i="2" s="1"/>
  <c r="E116" i="1"/>
  <c r="F116" i="1" s="1"/>
  <c r="H106" i="2" l="1"/>
  <c r="B107" i="2" s="1"/>
  <c r="H116" i="1"/>
  <c r="B117" i="1" s="1"/>
  <c r="E107" i="2" l="1"/>
  <c r="F107" i="2" s="1"/>
  <c r="H107" i="2"/>
  <c r="B108" i="2" s="1"/>
  <c r="E117" i="1"/>
  <c r="F117" i="1" s="1"/>
  <c r="H117" i="1" l="1"/>
  <c r="B118" i="1" s="1"/>
  <c r="E108" i="2" l="1"/>
  <c r="F108" i="2" s="1"/>
  <c r="H108" i="2"/>
  <c r="B109" i="2" s="1"/>
  <c r="E118" i="1"/>
  <c r="F118" i="1" s="1"/>
  <c r="H118" i="1" l="1"/>
  <c r="B119" i="1" s="1"/>
  <c r="E119" i="1" s="1"/>
  <c r="H119" i="1" s="1"/>
  <c r="B120" i="1" s="1"/>
  <c r="E120" i="1" s="1"/>
  <c r="H120" i="1" s="1"/>
  <c r="B121" i="1" s="1"/>
  <c r="E121" i="1" s="1"/>
  <c r="H121" i="1" s="1"/>
  <c r="B122" i="1" s="1"/>
  <c r="E122" i="1" s="1"/>
  <c r="H122" i="1" s="1"/>
  <c r="B123" i="1" s="1"/>
  <c r="E123" i="1" s="1"/>
  <c r="H123" i="1" s="1"/>
  <c r="E109" i="2" l="1"/>
  <c r="F109" i="2" s="1"/>
  <c r="B124" i="1"/>
  <c r="E124" i="1" s="1"/>
  <c r="H124" i="1" s="1"/>
  <c r="B125" i="1" s="1"/>
  <c r="E125" i="1" s="1"/>
  <c r="H125" i="1" s="1"/>
  <c r="B126" i="1" s="1"/>
  <c r="E126" i="1" s="1"/>
  <c r="H126" i="1" s="1"/>
  <c r="B127" i="1" s="1"/>
  <c r="E127" i="1" s="1"/>
  <c r="H127" i="1" s="1"/>
  <c r="B128" i="1" s="1"/>
  <c r="E128" i="1" s="1"/>
  <c r="H128" i="1" s="1"/>
  <c r="F119" i="1"/>
  <c r="F120" i="1" s="1"/>
  <c r="F121" i="1" s="1"/>
  <c r="F122" i="1" s="1"/>
  <c r="F123" i="1" s="1"/>
  <c r="H109" i="2" l="1"/>
  <c r="B110" i="2" s="1"/>
  <c r="F124" i="1"/>
  <c r="F125" i="1" s="1"/>
  <c r="F126" i="1" s="1"/>
  <c r="F127" i="1" s="1"/>
  <c r="F128" i="1" s="1"/>
  <c r="B129" i="1"/>
  <c r="E129" i="1" s="1"/>
  <c r="H129" i="1" s="1"/>
  <c r="E110" i="2" l="1"/>
  <c r="F110" i="2" s="1"/>
  <c r="F129" i="1"/>
  <c r="B130" i="1"/>
  <c r="H110" i="2" l="1"/>
  <c r="B111" i="2" s="1"/>
  <c r="E130" i="1"/>
  <c r="F130" i="1" s="1"/>
  <c r="E111" i="2" l="1"/>
  <c r="F111" i="2" s="1"/>
  <c r="H111" i="2"/>
  <c r="B112" i="2" s="1"/>
  <c r="H130" i="1"/>
  <c r="B131" i="1" s="1"/>
  <c r="E131" i="1" s="1"/>
  <c r="H131" i="1"/>
  <c r="H3" i="1" l="1"/>
  <c r="E112" i="2" l="1"/>
  <c r="F112" i="2" s="1"/>
  <c r="H112" i="2" l="1"/>
  <c r="B113" i="2" s="1"/>
  <c r="H113" i="2" l="1"/>
  <c r="B114" i="2" s="1"/>
  <c r="E114" i="2" s="1"/>
  <c r="F114" i="2" s="1"/>
  <c r="E113" i="2"/>
  <c r="F113" i="2" s="1"/>
  <c r="H114" i="2" l="1"/>
  <c r="B115" i="2" s="1"/>
  <c r="E115" i="2" l="1"/>
  <c r="F115" i="2" s="1"/>
  <c r="H115" i="2" l="1"/>
  <c r="B116" i="2" s="1"/>
  <c r="E116" i="2" l="1"/>
  <c r="F116" i="2" s="1"/>
  <c r="H116" i="2"/>
  <c r="B117" i="2" s="1"/>
  <c r="E117" i="2" l="1"/>
  <c r="F117" i="2" s="1"/>
  <c r="H117" i="2"/>
  <c r="B118" i="2" s="1"/>
  <c r="E118" i="2" l="1"/>
  <c r="F118" i="2" s="1"/>
  <c r="H118" i="2"/>
  <c r="B119" i="2" s="1"/>
  <c r="E119" i="2" l="1"/>
  <c r="F119" i="2" s="1"/>
  <c r="H119" i="2"/>
  <c r="B120" i="2" s="1"/>
  <c r="E120" i="2" l="1"/>
  <c r="F120" i="2" s="1"/>
  <c r="H120" i="2"/>
  <c r="B121" i="2" s="1"/>
  <c r="E121" i="2" l="1"/>
  <c r="F121" i="2" s="1"/>
  <c r="H121" i="2"/>
  <c r="B122" i="2" s="1"/>
  <c r="E122" i="2" l="1"/>
  <c r="F122" i="2" s="1"/>
  <c r="H122" i="2"/>
  <c r="B123" i="2" s="1"/>
  <c r="E123" i="2" l="1"/>
  <c r="F123" i="2" s="1"/>
  <c r="H123" i="2" l="1"/>
  <c r="B124" i="2" s="1"/>
  <c r="E124" i="2" l="1"/>
  <c r="F124" i="2" s="1"/>
  <c r="H124" i="2" l="1"/>
  <c r="B125" i="2" s="1"/>
  <c r="E125" i="2" l="1"/>
  <c r="F125" i="2" s="1"/>
  <c r="H125" i="2" l="1"/>
  <c r="B126" i="2" s="1"/>
  <c r="E126" i="2" l="1"/>
  <c r="F126" i="2" s="1"/>
  <c r="H126" i="2"/>
  <c r="B127" i="2" s="1"/>
  <c r="E127" i="2" l="1"/>
  <c r="F127" i="2" s="1"/>
  <c r="H127" i="2" l="1"/>
  <c r="B128" i="2" s="1"/>
  <c r="E128" i="2" l="1"/>
  <c r="F128" i="2" s="1"/>
  <c r="H128" i="2" l="1"/>
  <c r="B129" i="2" s="1"/>
  <c r="E129" i="2" l="1"/>
  <c r="F129" i="2" s="1"/>
  <c r="H129" i="2" l="1"/>
  <c r="B130" i="2" s="1"/>
  <c r="E130" i="2" l="1"/>
  <c r="F130" i="2" s="1"/>
  <c r="H130" i="2"/>
  <c r="B131" i="2" s="1"/>
  <c r="E131" i="2" l="1"/>
  <c r="F131" i="2" s="1"/>
  <c r="H131" i="2"/>
  <c r="B132" i="2" s="1"/>
  <c r="E132" i="2" l="1"/>
  <c r="F132" i="2" s="1"/>
  <c r="H132" i="2"/>
  <c r="B133" i="2" s="1"/>
  <c r="E133" i="2" l="1"/>
  <c r="F133" i="2" s="1"/>
  <c r="H133" i="2" l="1"/>
  <c r="B134" i="2" s="1"/>
  <c r="H134" i="2" l="1"/>
  <c r="B135" i="2" s="1"/>
  <c r="E134" i="2"/>
  <c r="F134" i="2" s="1"/>
  <c r="E135" i="2" l="1"/>
  <c r="F135" i="2" s="1"/>
  <c r="H135" i="2" l="1"/>
  <c r="B136" i="2" s="1"/>
  <c r="E136" i="2" s="1"/>
  <c r="H136" i="2" s="1"/>
  <c r="B137" i="2" s="1"/>
  <c r="E137" i="2" l="1"/>
  <c r="H137" i="2" s="1"/>
  <c r="B138" i="2" s="1"/>
  <c r="E138" i="2" s="1"/>
  <c r="H138" i="2" s="1"/>
  <c r="B139" i="2" s="1"/>
  <c r="E139" i="2" s="1"/>
  <c r="H139" i="2" s="1"/>
  <c r="B140" i="2" s="1"/>
  <c r="E140" i="2" s="1"/>
  <c r="H140" i="2" s="1"/>
  <c r="B141" i="2" s="1"/>
  <c r="F136" i="2"/>
  <c r="F137" i="2" s="1"/>
  <c r="E141" i="2" l="1"/>
  <c r="H141" i="2"/>
  <c r="B142" i="2" s="1"/>
  <c r="F138" i="2"/>
  <c r="F139" i="2" s="1"/>
  <c r="F140" i="2" s="1"/>
  <c r="E142" i="2" l="1"/>
  <c r="H142" i="2"/>
  <c r="B143" i="2" s="1"/>
  <c r="F141" i="2"/>
  <c r="E143" i="2" l="1"/>
  <c r="H143" i="2"/>
  <c r="F142" i="2"/>
  <c r="F143" i="2" s="1"/>
  <c r="B144" i="2" l="1"/>
  <c r="E144" i="2" s="1"/>
  <c r="H144" i="2" s="1"/>
  <c r="B145" i="2" s="1"/>
  <c r="E145" i="2" l="1"/>
  <c r="F145" i="2" s="1"/>
  <c r="F144" i="2"/>
  <c r="H145" i="2" l="1"/>
  <c r="H3" i="2" s="1"/>
</calcChain>
</file>

<file path=xl/sharedStrings.xml><?xml version="1.0" encoding="utf-8"?>
<sst xmlns="http://schemas.openxmlformats.org/spreadsheetml/2006/main" count="471" uniqueCount="25">
  <si>
    <t>Penang Global Tourism Sdn Bhd</t>
  </si>
  <si>
    <t>Num</t>
  </si>
  <si>
    <t xml:space="preserve"> ← This list used for the Num column</t>
  </si>
  <si>
    <t xml:space="preserve">Short Term Money Market Placement </t>
  </si>
  <si>
    <t>Current Balance:</t>
  </si>
  <si>
    <t xml:space="preserve"> ← This is the next check number</t>
  </si>
  <si>
    <t>Cleared Balance:</t>
  </si>
  <si>
    <t xml:space="preserve"> ← Unhide header rows to see the whole list</t>
  </si>
  <si>
    <t>EFT</t>
  </si>
  <si>
    <t>DEP</t>
  </si>
  <si>
    <t>TXFR</t>
  </si>
  <si>
    <t>CARD</t>
  </si>
  <si>
    <t>FEE</t>
  </si>
  <si>
    <t>Warn when balance is below:</t>
  </si>
  <si>
    <t xml:space="preserve"> ← Add options if you want to customize the list</t>
  </si>
  <si>
    <t>Date</t>
  </si>
  <si>
    <t>Balance</t>
  </si>
  <si>
    <t>Amount Placement (RM)</t>
  </si>
  <si>
    <t>Tenor</t>
  </si>
  <si>
    <t>Interest rate</t>
  </si>
  <si>
    <t>Daily</t>
  </si>
  <si>
    <t>Amount 
Withdrawal 
(RM)</t>
  </si>
  <si>
    <t>Interest (Accumulated)</t>
  </si>
  <si>
    <t>Interest   (Daily)</t>
  </si>
  <si>
    <t>Amount Placement
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</si>
</sst>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m/dd/yy;@"/>
  </numFmts>
  <fonts count="22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color theme="1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Border="1" applyAlignment="1">
      <alignment vertical="center"/>
    </xf>
    <xf numFmtId="43" fontId="4" fillId="0" borderId="0" xfId="1" applyFont="1" applyFill="1" applyBorder="1" applyAlignment="1"/>
    <xf numFmtId="43" fontId="5" fillId="0" borderId="0" xfId="1" applyFont="1" applyFill="1" applyBorder="1" applyAlignment="1"/>
    <xf numFmtId="17" fontId="4" fillId="0" borderId="1" xfId="1" applyNumberFormat="1" applyFont="1" applyFill="1" applyBorder="1" applyAlignment="1"/>
    <xf numFmtId="0" fontId="6" fillId="0" borderId="0" xfId="0" applyFont="1"/>
    <xf numFmtId="43" fontId="6" fillId="0" borderId="0" xfId="1" applyFont="1"/>
    <xf numFmtId="0" fontId="7" fillId="2" borderId="0" xfId="0" applyFont="1" applyFill="1" applyAlignment="1">
      <alignment horizontal="center" vertical="center"/>
    </xf>
    <xf numFmtId="0" fontId="8" fillId="0" borderId="0" xfId="0" applyFont="1"/>
    <xf numFmtId="0" fontId="9" fillId="0" borderId="0" xfId="0" applyFont="1" applyFill="1" applyAlignment="1">
      <alignment horizontal="center"/>
    </xf>
    <xf numFmtId="43" fontId="10" fillId="0" borderId="0" xfId="1" applyFont="1" applyAlignment="1">
      <alignment horizontal="right" indent="1"/>
    </xf>
    <xf numFmtId="43" fontId="11" fillId="0" borderId="0" xfId="1" applyFont="1" applyFill="1" applyBorder="1"/>
    <xf numFmtId="43" fontId="12" fillId="0" borderId="0" xfId="1" applyFont="1" applyFill="1" applyBorder="1" applyAlignment="1" applyProtection="1"/>
    <xf numFmtId="43" fontId="9" fillId="0" borderId="0" xfId="1" applyFont="1" applyAlignment="1">
      <alignment horizontal="right" indent="1"/>
    </xf>
    <xf numFmtId="43" fontId="13" fillId="0" borderId="0" xfId="1" applyFont="1" applyFill="1" applyBorder="1"/>
    <xf numFmtId="43" fontId="14" fillId="0" borderId="0" xfId="1" applyFont="1" applyFill="1" applyBorder="1" applyAlignment="1">
      <alignment horizontal="left" vertical="center"/>
    </xf>
    <xf numFmtId="43" fontId="6" fillId="0" borderId="0" xfId="1" applyFont="1" applyAlignment="1">
      <alignment horizontal="right" indent="1"/>
    </xf>
    <xf numFmtId="0" fontId="14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3" fontId="6" fillId="0" borderId="0" xfId="1" applyFont="1" applyAlignment="1">
      <alignment vertical="center"/>
    </xf>
    <xf numFmtId="43" fontId="6" fillId="0" borderId="0" xfId="1" applyFont="1" applyAlignment="1">
      <alignment horizontal="right" vertical="center" indent="1"/>
    </xf>
    <xf numFmtId="43" fontId="15" fillId="0" borderId="2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right" vertical="center"/>
    </xf>
    <xf numFmtId="43" fontId="6" fillId="0" borderId="2" xfId="1" applyFont="1" applyFill="1" applyBorder="1" applyAlignment="1">
      <alignment vertical="center"/>
    </xf>
    <xf numFmtId="43" fontId="6" fillId="3" borderId="2" xfId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/>
    </xf>
    <xf numFmtId="43" fontId="6" fillId="0" borderId="2" xfId="1" applyFont="1" applyFill="1" applyBorder="1" applyAlignment="1">
      <alignment horizontal="right" vertical="center"/>
    </xf>
    <xf numFmtId="43" fontId="16" fillId="0" borderId="2" xfId="1" applyFont="1" applyFill="1" applyBorder="1" applyAlignment="1">
      <alignment vertical="center"/>
    </xf>
    <xf numFmtId="43" fontId="6" fillId="0" borderId="2" xfId="1" applyFont="1" applyFill="1" applyBorder="1"/>
    <xf numFmtId="0" fontId="6" fillId="0" borderId="0" xfId="0" applyFont="1" applyFill="1"/>
    <xf numFmtId="43" fontId="17" fillId="0" borderId="2" xfId="1" applyFont="1" applyFill="1" applyBorder="1" applyAlignment="1">
      <alignment vertical="center"/>
    </xf>
    <xf numFmtId="43" fontId="18" fillId="0" borderId="2" xfId="1" applyFont="1" applyFill="1" applyBorder="1"/>
    <xf numFmtId="0" fontId="18" fillId="0" borderId="0" xfId="0" applyFont="1"/>
    <xf numFmtId="43" fontId="18" fillId="0" borderId="0" xfId="1" applyFont="1"/>
    <xf numFmtId="0" fontId="19" fillId="0" borderId="0" xfId="0" applyFont="1"/>
    <xf numFmtId="43" fontId="20" fillId="0" borderId="2" xfId="1" applyFont="1" applyFill="1" applyBorder="1"/>
    <xf numFmtId="43" fontId="16" fillId="0" borderId="2" xfId="1" applyFont="1" applyFill="1" applyBorder="1"/>
    <xf numFmtId="0" fontId="9" fillId="0" borderId="0" xfId="0" applyFont="1"/>
    <xf numFmtId="43" fontId="10" fillId="0" borderId="0" xfId="1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/>
    </xf>
    <xf numFmtId="43" fontId="14" fillId="0" borderId="0" xfId="1" applyFont="1" applyBorder="1" applyAlignment="1">
      <alignment horizontal="left" vertical="center"/>
    </xf>
    <xf numFmtId="43" fontId="6" fillId="0" borderId="2" xfId="1" applyFont="1" applyFill="1" applyBorder="1" applyAlignment="1">
      <alignment vertical="center" wrapText="1"/>
    </xf>
    <xf numFmtId="43" fontId="17" fillId="0" borderId="2" xfId="1" applyFont="1" applyFill="1" applyBorder="1"/>
    <xf numFmtId="10" fontId="6" fillId="0" borderId="2" xfId="1" applyNumberFormat="1" applyFont="1" applyFill="1" applyBorder="1" applyAlignment="1">
      <alignment vertical="center"/>
    </xf>
    <xf numFmtId="43" fontId="4" fillId="0" borderId="0" xfId="1" applyNumberFormat="1" applyFont="1" applyFill="1" applyBorder="1" applyAlignment="1"/>
    <xf numFmtId="43" fontId="6" fillId="0" borderId="0" xfId="1" applyNumberFormat="1" applyFont="1"/>
    <xf numFmtId="43" fontId="6" fillId="0" borderId="0" xfId="1" applyNumberFormat="1" applyFont="1" applyAlignment="1">
      <alignment vertical="center"/>
    </xf>
    <xf numFmtId="43" fontId="10" fillId="0" borderId="0" xfId="0" applyNumberFormat="1" applyFont="1" applyFill="1" applyBorder="1" applyAlignment="1">
      <alignment horizontal="center" vertical="center" wrapText="1"/>
    </xf>
    <xf numFmtId="43" fontId="6" fillId="0" borderId="2" xfId="2" applyNumberFormat="1" applyFont="1" applyFill="1" applyBorder="1" applyAlignment="1">
      <alignment vertical="center"/>
    </xf>
    <xf numFmtId="43" fontId="6" fillId="0" borderId="2" xfId="1" applyNumberFormat="1" applyFont="1" applyFill="1" applyBorder="1"/>
    <xf numFmtId="43" fontId="20" fillId="0" borderId="2" xfId="1" applyNumberFormat="1" applyFont="1" applyFill="1" applyBorder="1"/>
    <xf numFmtId="43" fontId="16" fillId="0" borderId="2" xfId="1" applyNumberFormat="1" applyFont="1" applyFill="1" applyBorder="1"/>
    <xf numFmtId="43" fontId="21" fillId="0" borderId="2" xfId="1" applyFont="1" applyFill="1" applyBorder="1"/>
    <xf numFmtId="164" fontId="21" fillId="0" borderId="2" xfId="0" applyNumberFormat="1" applyFont="1" applyFill="1" applyBorder="1" applyAlignment="1">
      <alignment horizontal="right"/>
    </xf>
    <xf numFmtId="43" fontId="21" fillId="0" borderId="2" xfId="1" applyFont="1" applyFill="1" applyBorder="1" applyAlignment="1">
      <alignment wrapText="1"/>
    </xf>
    <xf numFmtId="43" fontId="21" fillId="0" borderId="2" xfId="1" applyFont="1" applyFill="1" applyBorder="1" applyAlignment="1">
      <alignment vertical="center"/>
    </xf>
    <xf numFmtId="43" fontId="21" fillId="0" borderId="2" xfId="1" applyNumberFormat="1" applyFont="1" applyFill="1" applyBorder="1" applyAlignment="1">
      <alignment vertical="center"/>
    </xf>
    <xf numFmtId="10" fontId="21" fillId="0" borderId="2" xfId="1" applyNumberFormat="1" applyFont="1" applyFill="1" applyBorder="1" applyAlignment="1">
      <alignment vertical="center"/>
    </xf>
    <xf numFmtId="43" fontId="21" fillId="3" borderId="2" xfId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8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urism/Documents/Accounting/CIMB%20Bank%20Book/Cheque%20Registe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>
            <v>0</v>
          </cell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>
            <v>0</v>
          </cell>
        </row>
        <row r="14">
          <cell r="N14">
            <v>0</v>
          </cell>
        </row>
        <row r="15">
          <cell r="N15">
            <v>0</v>
          </cell>
        </row>
        <row r="16"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0">
          <cell r="N20">
            <v>0</v>
          </cell>
        </row>
        <row r="21">
          <cell r="N21">
            <v>0</v>
          </cell>
        </row>
        <row r="22">
          <cell r="N22">
            <v>0</v>
          </cell>
        </row>
        <row r="23">
          <cell r="N23">
            <v>0</v>
          </cell>
        </row>
        <row r="24">
          <cell r="N24">
            <v>0</v>
          </cell>
        </row>
        <row r="25">
          <cell r="N25">
            <v>0</v>
          </cell>
        </row>
        <row r="26">
          <cell r="N26">
            <v>0</v>
          </cell>
        </row>
        <row r="27">
          <cell r="N27">
            <v>0</v>
          </cell>
        </row>
        <row r="28">
          <cell r="N28">
            <v>0</v>
          </cell>
        </row>
        <row r="29">
          <cell r="N29">
            <v>0</v>
          </cell>
        </row>
        <row r="30">
          <cell r="N30">
            <v>0</v>
          </cell>
        </row>
        <row r="31">
          <cell r="N31">
            <v>0</v>
          </cell>
        </row>
        <row r="32">
          <cell r="N32">
            <v>0</v>
          </cell>
        </row>
        <row r="33">
          <cell r="N33">
            <v>0</v>
          </cell>
        </row>
        <row r="34">
          <cell r="N34">
            <v>0</v>
          </cell>
        </row>
        <row r="35">
          <cell r="N35">
            <v>0</v>
          </cell>
        </row>
        <row r="36">
          <cell r="N36">
            <v>0</v>
          </cell>
        </row>
        <row r="37">
          <cell r="N37">
            <v>0</v>
          </cell>
        </row>
        <row r="38">
          <cell r="N38">
            <v>0</v>
          </cell>
        </row>
        <row r="39">
          <cell r="N39">
            <v>0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5">
          <cell r="N45">
            <v>0</v>
          </cell>
        </row>
        <row r="46">
          <cell r="N46">
            <v>0</v>
          </cell>
        </row>
        <row r="47">
          <cell r="N47">
            <v>0</v>
          </cell>
        </row>
        <row r="48">
          <cell r="N48">
            <v>0</v>
          </cell>
        </row>
        <row r="49">
          <cell r="N49">
            <v>0</v>
          </cell>
        </row>
        <row r="50">
          <cell r="N50">
            <v>0</v>
          </cell>
        </row>
        <row r="51">
          <cell r="N51">
            <v>0</v>
          </cell>
        </row>
        <row r="52">
          <cell r="N52">
            <v>0</v>
          </cell>
        </row>
        <row r="53">
          <cell r="N53">
            <v>0</v>
          </cell>
        </row>
        <row r="54">
          <cell r="N54">
            <v>0</v>
          </cell>
        </row>
        <row r="55">
          <cell r="N55">
            <v>0</v>
          </cell>
        </row>
        <row r="56">
          <cell r="N56">
            <v>0</v>
          </cell>
        </row>
        <row r="57">
          <cell r="N57">
            <v>0</v>
          </cell>
        </row>
        <row r="58">
          <cell r="N58">
            <v>0</v>
          </cell>
        </row>
        <row r="59">
          <cell r="N59">
            <v>0</v>
          </cell>
        </row>
        <row r="60">
          <cell r="N60">
            <v>0</v>
          </cell>
        </row>
        <row r="61">
          <cell r="N61">
            <v>0</v>
          </cell>
        </row>
        <row r="62">
          <cell r="N62">
            <v>0</v>
          </cell>
        </row>
        <row r="63">
          <cell r="N63">
            <v>0</v>
          </cell>
        </row>
        <row r="64">
          <cell r="N64">
            <v>0</v>
          </cell>
        </row>
        <row r="65">
          <cell r="N65">
            <v>0</v>
          </cell>
        </row>
        <row r="66">
          <cell r="N66">
            <v>0</v>
          </cell>
        </row>
        <row r="67">
          <cell r="N67">
            <v>0</v>
          </cell>
        </row>
        <row r="68">
          <cell r="N68">
            <v>0</v>
          </cell>
        </row>
        <row r="69">
          <cell r="N69">
            <v>0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  <row r="77">
          <cell r="N77">
            <v>0</v>
          </cell>
        </row>
        <row r="78">
          <cell r="N78">
            <v>0</v>
          </cell>
        </row>
        <row r="79">
          <cell r="N79">
            <v>0</v>
          </cell>
        </row>
        <row r="80">
          <cell r="N80">
            <v>0</v>
          </cell>
        </row>
        <row r="81">
          <cell r="N81">
            <v>0</v>
          </cell>
        </row>
        <row r="82">
          <cell r="N82">
            <v>0</v>
          </cell>
        </row>
        <row r="83">
          <cell r="N83">
            <v>0</v>
          </cell>
        </row>
        <row r="84">
          <cell r="N84">
            <v>0</v>
          </cell>
        </row>
        <row r="85">
          <cell r="N85">
            <v>0</v>
          </cell>
        </row>
        <row r="86">
          <cell r="N86">
            <v>0</v>
          </cell>
        </row>
        <row r="87">
          <cell r="N87">
            <v>0</v>
          </cell>
        </row>
        <row r="88">
          <cell r="N88">
            <v>0</v>
          </cell>
        </row>
        <row r="89">
          <cell r="N89">
            <v>0</v>
          </cell>
        </row>
        <row r="90">
          <cell r="N90">
            <v>0</v>
          </cell>
        </row>
        <row r="91">
          <cell r="N91">
            <v>0</v>
          </cell>
        </row>
        <row r="92">
          <cell r="N92">
            <v>0</v>
          </cell>
        </row>
        <row r="93">
          <cell r="N93">
            <v>0</v>
          </cell>
        </row>
        <row r="94">
          <cell r="N94">
            <v>0</v>
          </cell>
        </row>
        <row r="95">
          <cell r="N95">
            <v>0</v>
          </cell>
        </row>
        <row r="96">
          <cell r="N96">
            <v>0</v>
          </cell>
        </row>
        <row r="97">
          <cell r="N97">
            <v>0</v>
          </cell>
        </row>
        <row r="98">
          <cell r="N98">
            <v>0</v>
          </cell>
        </row>
        <row r="99">
          <cell r="N99">
            <v>0</v>
          </cell>
        </row>
        <row r="100">
          <cell r="N100">
            <v>0</v>
          </cell>
        </row>
        <row r="101">
          <cell r="N101">
            <v>0</v>
          </cell>
        </row>
        <row r="102">
          <cell r="N102">
            <v>0</v>
          </cell>
        </row>
        <row r="103">
          <cell r="N103">
            <v>0</v>
          </cell>
        </row>
        <row r="104">
          <cell r="N104">
            <v>0</v>
          </cell>
        </row>
        <row r="105">
          <cell r="N105">
            <v>0</v>
          </cell>
        </row>
        <row r="106">
          <cell r="N106">
            <v>0</v>
          </cell>
        </row>
        <row r="107">
          <cell r="N107">
            <v>0</v>
          </cell>
        </row>
        <row r="108">
          <cell r="N108">
            <v>0</v>
          </cell>
        </row>
        <row r="109">
          <cell r="N109">
            <v>0</v>
          </cell>
        </row>
        <row r="110">
          <cell r="N110">
            <v>0</v>
          </cell>
        </row>
        <row r="111">
          <cell r="N111">
            <v>0</v>
          </cell>
        </row>
        <row r="112">
          <cell r="N112">
            <v>0</v>
          </cell>
        </row>
        <row r="113">
          <cell r="N113">
            <v>0</v>
          </cell>
        </row>
        <row r="114">
          <cell r="N114">
            <v>0</v>
          </cell>
        </row>
        <row r="115">
          <cell r="N115">
            <v>0</v>
          </cell>
        </row>
        <row r="116">
          <cell r="N116">
            <v>0</v>
          </cell>
        </row>
        <row r="117">
          <cell r="N117">
            <v>0</v>
          </cell>
        </row>
        <row r="118">
          <cell r="N118">
            <v>0</v>
          </cell>
        </row>
        <row r="119">
          <cell r="N11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>
            <v>0</v>
          </cell>
          <cell r="E2">
            <v>0</v>
          </cell>
          <cell r="G2" t="str">
            <v>C</v>
          </cell>
        </row>
        <row r="3">
          <cell r="A3" t="str">
            <v>Tourism Expenditure</v>
          </cell>
          <cell r="C3">
            <v>0</v>
          </cell>
          <cell r="E3">
            <v>0</v>
          </cell>
          <cell r="G3" t="str">
            <v>R</v>
          </cell>
        </row>
        <row r="4">
          <cell r="A4" t="str">
            <v>Other Payment</v>
          </cell>
          <cell r="C4">
            <v>0</v>
          </cell>
          <cell r="E4">
            <v>0</v>
          </cell>
          <cell r="G4">
            <v>0</v>
          </cell>
        </row>
        <row r="5">
          <cell r="A5" t="str">
            <v>Accrual</v>
          </cell>
          <cell r="C5">
            <v>0</v>
          </cell>
          <cell r="E5">
            <v>0</v>
          </cell>
          <cell r="G5">
            <v>0</v>
          </cell>
        </row>
        <row r="6">
          <cell r="A6">
            <v>0</v>
          </cell>
          <cell r="C6">
            <v>0</v>
          </cell>
          <cell r="E6">
            <v>0</v>
          </cell>
          <cell r="G6">
            <v>0</v>
          </cell>
        </row>
        <row r="7">
          <cell r="A7">
            <v>0</v>
          </cell>
          <cell r="C7">
            <v>0</v>
          </cell>
          <cell r="E7">
            <v>0</v>
          </cell>
          <cell r="G7">
            <v>0</v>
          </cell>
        </row>
        <row r="8">
          <cell r="A8">
            <v>0</v>
          </cell>
          <cell r="C8">
            <v>0</v>
          </cell>
          <cell r="E8">
            <v>0</v>
          </cell>
          <cell r="G8">
            <v>0</v>
          </cell>
        </row>
        <row r="9">
          <cell r="A9">
            <v>0</v>
          </cell>
          <cell r="C9">
            <v>0</v>
          </cell>
          <cell r="E9">
            <v>0</v>
          </cell>
          <cell r="G9">
            <v>0</v>
          </cell>
        </row>
        <row r="10">
          <cell r="A10">
            <v>0</v>
          </cell>
          <cell r="C10">
            <v>0</v>
          </cell>
          <cell r="E10">
            <v>0</v>
          </cell>
          <cell r="G10">
            <v>0</v>
          </cell>
        </row>
        <row r="11">
          <cell r="A11">
            <v>0</v>
          </cell>
          <cell r="C11">
            <v>0</v>
          </cell>
          <cell r="E11">
            <v>0</v>
          </cell>
          <cell r="G11">
            <v>0</v>
          </cell>
        </row>
        <row r="12">
          <cell r="A12">
            <v>0</v>
          </cell>
          <cell r="C12">
            <v>0</v>
          </cell>
          <cell r="E12">
            <v>0</v>
          </cell>
          <cell r="G12">
            <v>0</v>
          </cell>
        </row>
        <row r="13">
          <cell r="A13">
            <v>0</v>
          </cell>
          <cell r="C13">
            <v>0</v>
          </cell>
          <cell r="E13">
            <v>0</v>
          </cell>
          <cell r="G13">
            <v>0</v>
          </cell>
        </row>
        <row r="14">
          <cell r="A14">
            <v>0</v>
          </cell>
          <cell r="C14">
            <v>0</v>
          </cell>
          <cell r="E14">
            <v>0</v>
          </cell>
          <cell r="G14">
            <v>0</v>
          </cell>
        </row>
        <row r="15">
          <cell r="A15">
            <v>0</v>
          </cell>
          <cell r="C15">
            <v>0</v>
          </cell>
          <cell r="E15">
            <v>0</v>
          </cell>
          <cell r="G15">
            <v>0</v>
          </cell>
        </row>
        <row r="16">
          <cell r="A16">
            <v>0</v>
          </cell>
          <cell r="C16">
            <v>0</v>
          </cell>
          <cell r="E16">
            <v>0</v>
          </cell>
          <cell r="G16">
            <v>0</v>
          </cell>
        </row>
        <row r="17">
          <cell r="A17">
            <v>0</v>
          </cell>
          <cell r="C17">
            <v>0</v>
          </cell>
          <cell r="E17">
            <v>0</v>
          </cell>
        </row>
        <row r="18">
          <cell r="A18">
            <v>0</v>
          </cell>
          <cell r="C18">
            <v>0</v>
          </cell>
          <cell r="E18">
            <v>0</v>
          </cell>
        </row>
        <row r="19">
          <cell r="A19">
            <v>0</v>
          </cell>
          <cell r="C19">
            <v>0</v>
          </cell>
          <cell r="E19">
            <v>0</v>
          </cell>
        </row>
        <row r="20">
          <cell r="A20">
            <v>0</v>
          </cell>
          <cell r="C20">
            <v>0</v>
          </cell>
          <cell r="E20">
            <v>0</v>
          </cell>
        </row>
        <row r="21">
          <cell r="A21">
            <v>0</v>
          </cell>
          <cell r="C21">
            <v>0</v>
          </cell>
          <cell r="E21">
            <v>0</v>
          </cell>
        </row>
        <row r="22">
          <cell r="A22">
            <v>0</v>
          </cell>
          <cell r="C22">
            <v>0</v>
          </cell>
          <cell r="E22">
            <v>0</v>
          </cell>
        </row>
        <row r="23">
          <cell r="A23">
            <v>0</v>
          </cell>
          <cell r="C23">
            <v>0</v>
          </cell>
          <cell r="E23">
            <v>0</v>
          </cell>
        </row>
        <row r="24">
          <cell r="A24">
            <v>0</v>
          </cell>
          <cell r="C24">
            <v>0</v>
          </cell>
          <cell r="E24">
            <v>0</v>
          </cell>
        </row>
        <row r="25">
          <cell r="A25">
            <v>0</v>
          </cell>
          <cell r="C25">
            <v>0</v>
          </cell>
        </row>
        <row r="26">
          <cell r="A26">
            <v>0</v>
          </cell>
          <cell r="C26">
            <v>0</v>
          </cell>
        </row>
        <row r="27">
          <cell r="A27">
            <v>0</v>
          </cell>
          <cell r="C27">
            <v>0</v>
          </cell>
        </row>
        <row r="28">
          <cell r="A28">
            <v>0</v>
          </cell>
          <cell r="C28">
            <v>0</v>
          </cell>
        </row>
        <row r="29">
          <cell r="A29">
            <v>0</v>
          </cell>
          <cell r="C29">
            <v>0</v>
          </cell>
        </row>
        <row r="30">
          <cell r="A30">
            <v>0</v>
          </cell>
          <cell r="C30">
            <v>0</v>
          </cell>
        </row>
        <row r="31">
          <cell r="A31">
            <v>0</v>
          </cell>
          <cell r="C31">
            <v>0</v>
          </cell>
        </row>
        <row r="32">
          <cell r="A32">
            <v>0</v>
          </cell>
          <cell r="C32">
            <v>0</v>
          </cell>
        </row>
        <row r="33">
          <cell r="A33">
            <v>0</v>
          </cell>
          <cell r="C33">
            <v>0</v>
          </cell>
        </row>
        <row r="34">
          <cell r="A34">
            <v>0</v>
          </cell>
          <cell r="C34">
            <v>0</v>
          </cell>
        </row>
        <row r="35">
          <cell r="A35">
            <v>0</v>
          </cell>
          <cell r="C35">
            <v>0</v>
          </cell>
        </row>
        <row r="36">
          <cell r="A36">
            <v>0</v>
          </cell>
          <cell r="C36">
            <v>0</v>
          </cell>
        </row>
        <row r="37">
          <cell r="A37">
            <v>0</v>
          </cell>
          <cell r="C37">
            <v>0</v>
          </cell>
        </row>
        <row r="38">
          <cell r="A38">
            <v>0</v>
          </cell>
          <cell r="C38">
            <v>0</v>
          </cell>
        </row>
        <row r="39">
          <cell r="A39">
            <v>0</v>
          </cell>
          <cell r="C39">
            <v>0</v>
          </cell>
        </row>
        <row r="40">
          <cell r="A40">
            <v>0</v>
          </cell>
          <cell r="C40">
            <v>0</v>
          </cell>
        </row>
        <row r="41">
          <cell r="A41">
            <v>0</v>
          </cell>
          <cell r="C41">
            <v>0</v>
          </cell>
        </row>
        <row r="42">
          <cell r="A42">
            <v>0</v>
          </cell>
          <cell r="C42">
            <v>0</v>
          </cell>
        </row>
        <row r="43">
          <cell r="A43">
            <v>0</v>
          </cell>
          <cell r="C43">
            <v>0</v>
          </cell>
        </row>
        <row r="44">
          <cell r="A44">
            <v>0</v>
          </cell>
          <cell r="C44">
            <v>0</v>
          </cell>
        </row>
        <row r="45">
          <cell r="A45">
            <v>0</v>
          </cell>
          <cell r="C45">
            <v>0</v>
          </cell>
        </row>
        <row r="46">
          <cell r="A46">
            <v>0</v>
          </cell>
          <cell r="C46">
            <v>0</v>
          </cell>
        </row>
        <row r="47">
          <cell r="A47">
            <v>0</v>
          </cell>
          <cell r="C47">
            <v>0</v>
          </cell>
        </row>
        <row r="48">
          <cell r="A48">
            <v>0</v>
          </cell>
          <cell r="C48">
            <v>0</v>
          </cell>
        </row>
        <row r="49">
          <cell r="A49">
            <v>0</v>
          </cell>
          <cell r="C49">
            <v>0</v>
          </cell>
        </row>
        <row r="50">
          <cell r="A50">
            <v>0</v>
          </cell>
          <cell r="C50">
            <v>0</v>
          </cell>
        </row>
        <row r="51">
          <cell r="A51">
            <v>0</v>
          </cell>
          <cell r="C51">
            <v>0</v>
          </cell>
        </row>
        <row r="52">
          <cell r="A52">
            <v>0</v>
          </cell>
          <cell r="C52">
            <v>0</v>
          </cell>
        </row>
        <row r="53">
          <cell r="A53">
            <v>0</v>
          </cell>
          <cell r="C53">
            <v>0</v>
          </cell>
        </row>
        <row r="54">
          <cell r="A54">
            <v>0</v>
          </cell>
          <cell r="C54">
            <v>0</v>
          </cell>
        </row>
        <row r="55">
          <cell r="A55">
            <v>0</v>
          </cell>
          <cell r="C55">
            <v>0</v>
          </cell>
        </row>
        <row r="56">
          <cell r="A56">
            <v>0</v>
          </cell>
          <cell r="C56">
            <v>0</v>
          </cell>
        </row>
        <row r="57">
          <cell r="A57">
            <v>0</v>
          </cell>
          <cell r="C57">
            <v>0</v>
          </cell>
        </row>
        <row r="58">
          <cell r="A58">
            <v>0</v>
          </cell>
          <cell r="C58">
            <v>0</v>
          </cell>
        </row>
        <row r="59">
          <cell r="A59">
            <v>0</v>
          </cell>
          <cell r="C59">
            <v>0</v>
          </cell>
        </row>
        <row r="60">
          <cell r="A60">
            <v>0</v>
          </cell>
          <cell r="C60">
            <v>0</v>
          </cell>
        </row>
        <row r="61">
          <cell r="A61">
            <v>0</v>
          </cell>
          <cell r="C61">
            <v>0</v>
          </cell>
        </row>
        <row r="62">
          <cell r="A62">
            <v>0</v>
          </cell>
          <cell r="C62">
            <v>0</v>
          </cell>
        </row>
        <row r="63">
          <cell r="A63">
            <v>0</v>
          </cell>
          <cell r="C63">
            <v>0</v>
          </cell>
        </row>
        <row r="64">
          <cell r="A64">
            <v>0</v>
          </cell>
          <cell r="C64">
            <v>0</v>
          </cell>
        </row>
        <row r="65">
          <cell r="A65">
            <v>0</v>
          </cell>
          <cell r="C65">
            <v>0</v>
          </cell>
        </row>
        <row r="66">
          <cell r="A66">
            <v>0</v>
          </cell>
          <cell r="C66">
            <v>0</v>
          </cell>
        </row>
        <row r="67">
          <cell r="A67">
            <v>0</v>
          </cell>
          <cell r="C67">
            <v>0</v>
          </cell>
        </row>
        <row r="68">
          <cell r="A68">
            <v>0</v>
          </cell>
          <cell r="C68">
            <v>0</v>
          </cell>
        </row>
        <row r="69">
          <cell r="A69">
            <v>0</v>
          </cell>
          <cell r="C69">
            <v>0</v>
          </cell>
        </row>
        <row r="70">
          <cell r="A70">
            <v>0</v>
          </cell>
          <cell r="C70">
            <v>0</v>
          </cell>
        </row>
        <row r="71">
          <cell r="A71">
            <v>0</v>
          </cell>
          <cell r="C71">
            <v>0</v>
          </cell>
        </row>
        <row r="72">
          <cell r="A72">
            <v>0</v>
          </cell>
          <cell r="C72">
            <v>0</v>
          </cell>
        </row>
        <row r="73">
          <cell r="A73">
            <v>0</v>
          </cell>
          <cell r="C73">
            <v>0</v>
          </cell>
        </row>
        <row r="74">
          <cell r="A74">
            <v>0</v>
          </cell>
          <cell r="C74">
            <v>0</v>
          </cell>
        </row>
        <row r="75">
          <cell r="A75">
            <v>0</v>
          </cell>
          <cell r="C75">
            <v>0</v>
          </cell>
        </row>
        <row r="76">
          <cell r="A76">
            <v>0</v>
          </cell>
          <cell r="C76">
            <v>0</v>
          </cell>
        </row>
        <row r="77">
          <cell r="A77">
            <v>0</v>
          </cell>
          <cell r="C77">
            <v>0</v>
          </cell>
        </row>
        <row r="78">
          <cell r="A78">
            <v>0</v>
          </cell>
          <cell r="C78">
            <v>0</v>
          </cell>
        </row>
        <row r="79">
          <cell r="A79">
            <v>0</v>
          </cell>
          <cell r="C79">
            <v>0</v>
          </cell>
        </row>
        <row r="80">
          <cell r="A80">
            <v>0</v>
          </cell>
          <cell r="C80">
            <v>0</v>
          </cell>
        </row>
        <row r="81">
          <cell r="A81">
            <v>0</v>
          </cell>
          <cell r="C81">
            <v>0</v>
          </cell>
        </row>
        <row r="82">
          <cell r="A82">
            <v>0</v>
          </cell>
          <cell r="C82">
            <v>0</v>
          </cell>
        </row>
        <row r="83">
          <cell r="A83">
            <v>0</v>
          </cell>
          <cell r="C83">
            <v>0</v>
          </cell>
        </row>
        <row r="84">
          <cell r="A84">
            <v>0</v>
          </cell>
          <cell r="C84">
            <v>0</v>
          </cell>
        </row>
        <row r="85">
          <cell r="A85">
            <v>0</v>
          </cell>
          <cell r="C85">
            <v>0</v>
          </cell>
        </row>
        <row r="86">
          <cell r="A86">
            <v>0</v>
          </cell>
          <cell r="C86">
            <v>0</v>
          </cell>
        </row>
        <row r="87">
          <cell r="A87">
            <v>0</v>
          </cell>
          <cell r="C87">
            <v>0</v>
          </cell>
        </row>
        <row r="88">
          <cell r="A88">
            <v>0</v>
          </cell>
          <cell r="C88">
            <v>0</v>
          </cell>
        </row>
        <row r="89">
          <cell r="A89">
            <v>0</v>
          </cell>
          <cell r="C89">
            <v>0</v>
          </cell>
        </row>
        <row r="90">
          <cell r="A90">
            <v>0</v>
          </cell>
          <cell r="C90">
            <v>0</v>
          </cell>
        </row>
        <row r="91">
          <cell r="A91">
            <v>0</v>
          </cell>
          <cell r="C91">
            <v>0</v>
          </cell>
        </row>
        <row r="92">
          <cell r="A92">
            <v>0</v>
          </cell>
          <cell r="C92">
            <v>0</v>
          </cell>
        </row>
        <row r="93">
          <cell r="A93">
            <v>0</v>
          </cell>
          <cell r="C93">
            <v>0</v>
          </cell>
        </row>
        <row r="94">
          <cell r="A94">
            <v>0</v>
          </cell>
          <cell r="C94">
            <v>0</v>
          </cell>
        </row>
        <row r="95">
          <cell r="A95">
            <v>0</v>
          </cell>
          <cell r="C95">
            <v>0</v>
          </cell>
        </row>
        <row r="96">
          <cell r="A96">
            <v>0</v>
          </cell>
          <cell r="C96">
            <v>0</v>
          </cell>
        </row>
        <row r="97">
          <cell r="A97">
            <v>0</v>
          </cell>
          <cell r="C97">
            <v>0</v>
          </cell>
        </row>
        <row r="98">
          <cell r="A98">
            <v>0</v>
          </cell>
          <cell r="C98">
            <v>0</v>
          </cell>
        </row>
        <row r="99">
          <cell r="A99">
            <v>0</v>
          </cell>
          <cell r="C99">
            <v>0</v>
          </cell>
        </row>
        <row r="100">
          <cell r="A100">
            <v>0</v>
          </cell>
          <cell r="C100">
            <v>0</v>
          </cell>
        </row>
        <row r="101">
          <cell r="A101">
            <v>0</v>
          </cell>
          <cell r="C101">
            <v>0</v>
          </cell>
        </row>
        <row r="102">
          <cell r="A102">
            <v>0</v>
          </cell>
          <cell r="C102">
            <v>0</v>
          </cell>
        </row>
        <row r="103">
          <cell r="A103">
            <v>0</v>
          </cell>
          <cell r="C103">
            <v>0</v>
          </cell>
        </row>
        <row r="104">
          <cell r="A104">
            <v>0</v>
          </cell>
          <cell r="C104">
            <v>0</v>
          </cell>
        </row>
        <row r="105">
          <cell r="A105">
            <v>0</v>
          </cell>
          <cell r="C105">
            <v>0</v>
          </cell>
        </row>
        <row r="106">
          <cell r="A106">
            <v>0</v>
          </cell>
          <cell r="C106">
            <v>0</v>
          </cell>
        </row>
        <row r="107">
          <cell r="A107">
            <v>0</v>
          </cell>
          <cell r="C107">
            <v>0</v>
          </cell>
        </row>
        <row r="108">
          <cell r="A108">
            <v>0</v>
          </cell>
          <cell r="C108">
            <v>0</v>
          </cell>
        </row>
        <row r="109">
          <cell r="A109">
            <v>0</v>
          </cell>
          <cell r="C109">
            <v>0</v>
          </cell>
        </row>
        <row r="110">
          <cell r="A110">
            <v>0</v>
          </cell>
          <cell r="C110">
            <v>0</v>
          </cell>
        </row>
        <row r="111">
          <cell r="A111">
            <v>0</v>
          </cell>
          <cell r="C111">
            <v>0</v>
          </cell>
        </row>
        <row r="112">
          <cell r="A112">
            <v>0</v>
          </cell>
          <cell r="C112">
            <v>0</v>
          </cell>
        </row>
        <row r="113">
          <cell r="A113">
            <v>0</v>
          </cell>
          <cell r="C113">
            <v>0</v>
          </cell>
        </row>
        <row r="114">
          <cell r="A114">
            <v>0</v>
          </cell>
          <cell r="C114">
            <v>0</v>
          </cell>
        </row>
        <row r="115">
          <cell r="A115">
            <v>0</v>
          </cell>
          <cell r="C115">
            <v>0</v>
          </cell>
        </row>
        <row r="116">
          <cell r="A116">
            <v>0</v>
          </cell>
          <cell r="C116">
            <v>0</v>
          </cell>
        </row>
        <row r="117">
          <cell r="A117">
            <v>0</v>
          </cell>
          <cell r="C117">
            <v>0</v>
          </cell>
        </row>
        <row r="118">
          <cell r="A118">
            <v>0</v>
          </cell>
          <cell r="C118">
            <v>0</v>
          </cell>
        </row>
        <row r="119">
          <cell r="A119">
            <v>0</v>
          </cell>
          <cell r="C119">
            <v>0</v>
          </cell>
        </row>
        <row r="120">
          <cell r="A120">
            <v>0</v>
          </cell>
          <cell r="C120">
            <v>0</v>
          </cell>
        </row>
        <row r="121">
          <cell r="A121">
            <v>0</v>
          </cell>
          <cell r="C121">
            <v>0</v>
          </cell>
        </row>
        <row r="122">
          <cell r="A122">
            <v>0</v>
          </cell>
          <cell r="C122">
            <v>0</v>
          </cell>
        </row>
        <row r="123">
          <cell r="A123">
            <v>0</v>
          </cell>
          <cell r="C123">
            <v>0</v>
          </cell>
        </row>
        <row r="124">
          <cell r="A124">
            <v>0</v>
          </cell>
          <cell r="C124">
            <v>0</v>
          </cell>
        </row>
        <row r="125">
          <cell r="A125">
            <v>0</v>
          </cell>
          <cell r="C125">
            <v>0</v>
          </cell>
        </row>
        <row r="126">
          <cell r="A126">
            <v>0</v>
          </cell>
          <cell r="C126">
            <v>0</v>
          </cell>
        </row>
        <row r="127">
          <cell r="A127">
            <v>0</v>
          </cell>
          <cell r="C127">
            <v>0</v>
          </cell>
        </row>
        <row r="128">
          <cell r="A128">
            <v>0</v>
          </cell>
          <cell r="C128">
            <v>0</v>
          </cell>
        </row>
        <row r="129">
          <cell r="A129">
            <v>0</v>
          </cell>
          <cell r="C129">
            <v>0</v>
          </cell>
        </row>
        <row r="130">
          <cell r="A130">
            <v>0</v>
          </cell>
          <cell r="C130">
            <v>0</v>
          </cell>
        </row>
        <row r="131">
          <cell r="A131">
            <v>0</v>
          </cell>
          <cell r="C131">
            <v>0</v>
          </cell>
        </row>
        <row r="132">
          <cell r="A132">
            <v>0</v>
          </cell>
          <cell r="C132">
            <v>0</v>
          </cell>
        </row>
        <row r="133">
          <cell r="A133">
            <v>0</v>
          </cell>
          <cell r="C133">
            <v>0</v>
          </cell>
        </row>
        <row r="134">
          <cell r="A134">
            <v>0</v>
          </cell>
          <cell r="C134">
            <v>0</v>
          </cell>
        </row>
        <row r="135">
          <cell r="A135">
            <v>0</v>
          </cell>
          <cell r="C135">
            <v>0</v>
          </cell>
        </row>
      </sheetData>
      <sheetData sheetId="13"/>
      <sheetData sheetId="14"/>
    </sheetDataSet>
  </externalBook>
</externalLink>
</file>

<file path=xl/tables/table1.xml><?xml version="1.0" encoding="utf-8"?>
<table xmlns="http://schemas.openxmlformats.org/spreadsheetml/2006/main" id="4" name="Table13456789101112133456789345" displayName="Table13456789101112133456789345" ref="A14:I159" totalsRowShown="0" headerRowDxfId="28" dataDxfId="27" tableBorderDxfId="26">
  <autoFilter ref="A14:I159"/>
  <tableColumns count="9">
    <tableColumn id="1" name="Date" dataDxfId="24" totalsRowDxfId="25"/>
    <tableColumn id="3" name="Amount Placement (RM)" dataDxfId="22" totalsRowDxfId="23" dataCellStyle="Comma"/>
    <tableColumn id="2" name="Amount Placement_x000a_(RM)" dataDxfId="8" totalsRowDxfId="9" dataCellStyle="Comma"/>
    <tableColumn id="4" name="Amount _x000a_Withdrawal _x000a_(RM)" dataDxfId="20" totalsRowDxfId="21" dataCellStyle="Comma"/>
    <tableColumn id="6" name="Tenor" dataDxfId="18" totalsRowDxfId="19" dataCellStyle="Comma"/>
    <tableColumn id="5" name="Interest   (Daily)" dataDxfId="16" totalsRowDxfId="17" dataCellStyle="Comma">
      <calculatedColumnFormula>(Table13456789101112133456789345[[#This Row],[Amount Placement (RM)]]-Table13456789101112133456789345[[#This Row],[Amount 
Withdrawal 
(RM)]])*H15/365*1</calculatedColumnFormula>
    </tableColumn>
    <tableColumn id="9" name="Interest (Accumulated)" dataDxfId="14" totalsRowDxfId="15" dataCellStyle="Comma">
      <calculatedColumnFormula>Table13456789101112133456789345[[#This Row],[Interest   (Daily)]]</calculatedColumnFormula>
    </tableColumn>
    <tableColumn id="7" name="Interest rate" dataDxfId="12" totalsRowDxfId="13" dataCellStyle="Comma"/>
    <tableColumn id="8" name="Balance" dataDxfId="10" totalsRowDxfId="11" dataCellStyle="Comma">
      <calculatedColumnFormula>Table13456789101112133456789345[[#This Row],[Amount Placement (RM)]]-Table13456789101112133456789345[[#This Row],[Amount 
Withdrawal 
(RM)]]+Table13456789101112133456789345[[#This Row],[Interest   (Daily)]]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1345678910111213345678934" displayName="Table1345678910111213345678934" ref="A14:H91" totalsRowShown="0" headerRowDxfId="85" dataDxfId="84" tableBorderDxfId="83">
  <autoFilter ref="A14:H91"/>
  <tableColumns count="8">
    <tableColumn id="1" name="Date" dataDxfId="82" totalsRowDxfId="81"/>
    <tableColumn id="3" name="Amount Placement (RM)" dataDxfId="80" totalsRowDxfId="79" dataCellStyle="Comma"/>
    <tableColumn id="4" name="Amount _x000a_Withdrawal _x000a_(RM)" dataDxfId="78" totalsRowDxfId="77" dataCellStyle="Comma"/>
    <tableColumn id="6" name="Tenor" dataDxfId="76" totalsRowDxfId="75" dataCellStyle="Comma"/>
    <tableColumn id="5" name="Interest   (Daily)" dataDxfId="74" totalsRowDxfId="73" dataCellStyle="Comma">
      <calculatedColumnFormula>(Table1345678910111213345678934[[#This Row],[Amount Placement (RM)]]-Table1345678910111213345678934[[#This Row],[Amount 
Withdrawal 
(RM)]])*G15/365*1</calculatedColumnFormula>
    </tableColumn>
    <tableColumn id="9" name="Interest (Accumulated)" dataDxfId="72" totalsRowDxfId="71" dataCellStyle="Comma">
      <calculatedColumnFormula>Table1345678910111213345678934[[#This Row],[Interest   (Daily)]]</calculatedColumnFormula>
    </tableColumn>
    <tableColumn id="7" name="Interest rate" dataDxfId="70" totalsRowDxfId="69" dataCellStyle="Comma"/>
    <tableColumn id="8" name="Balance" dataDxfId="68" totalsRowDxfId="67" dataCellStyle="Comma">
      <calculatedColumnFormula>Table1345678910111213345678934[[#This Row],[Amount Placement (RM)]]-Table1345678910111213345678934[[#This Row],[Amount 
Withdrawal 
(RM)]]+Table1345678910111213345678934[[#This Row],[Interest   (Daily)]]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134567891011121334567893" displayName="Table134567891011121334567893" ref="A14:H145" totalsRowShown="0" headerRowDxfId="66" dataDxfId="65" tableBorderDxfId="64">
  <autoFilter ref="A14:H145"/>
  <tableColumns count="8">
    <tableColumn id="1" name="Date" dataDxfId="63" totalsRowDxfId="62"/>
    <tableColumn id="3" name="Amount Placement (RM)" dataDxfId="61" totalsRowDxfId="60" dataCellStyle="Comma"/>
    <tableColumn id="4" name="Amount _x000a_Withdrawal _x000a_(RM)" dataDxfId="59" totalsRowDxfId="58" dataCellStyle="Comma"/>
    <tableColumn id="6" name="Tenor" dataDxfId="57" totalsRowDxfId="56" dataCellStyle="Comma"/>
    <tableColumn id="5" name="Interest   (Daily)" dataDxfId="55" totalsRowDxfId="54" dataCellStyle="Comma">
      <calculatedColumnFormula>Table134567891011121334567893[[#This Row],[Amount Placement (RM)]]*Table134567891011121334567893[[#This Row],[Interest rate]]/365</calculatedColumnFormula>
    </tableColumn>
    <tableColumn id="9" name="Interest (Accumulated)" dataDxfId="53" totalsRowDxfId="52" dataCellStyle="Comma">
      <calculatedColumnFormula>Table134567891011121334567893[[#This Row],[Interest   (Daily)]]</calculatedColumnFormula>
    </tableColumn>
    <tableColumn id="7" name="Interest rate" dataDxfId="51" totalsRowDxfId="50" dataCellStyle="Comma"/>
    <tableColumn id="8" name="Balance" dataDxfId="49" totalsRowDxfId="48" dataCellStyle="Comma">
      <calculatedColumnFormula>Table134567891011121334567893[[#This Row],[Amount Placement (RM)]]-Table134567891011121334567893[[#This Row],[Amount 
Withdrawal 
(RM)]]+Table134567891011121334567893[[#This Row],[Interest   (Daily)]]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13456789101112133456789" displayName="Table13456789101112133456789" ref="A14:H131" totalsRowShown="0" headerRowDxfId="47" dataDxfId="46" tableBorderDxfId="45">
  <autoFilter ref="A14:H131"/>
  <tableColumns count="8">
    <tableColumn id="1" name="Date" dataDxfId="44" totalsRowDxfId="43"/>
    <tableColumn id="3" name="Amount Placement (RM)" dataDxfId="42" totalsRowDxfId="41" dataCellStyle="Comma"/>
    <tableColumn id="4" name="Amount _x000a_Withdrawal _x000a_(RM)" dataDxfId="40" totalsRowDxfId="39" dataCellStyle="Comma"/>
    <tableColumn id="6" name="Tenor" dataDxfId="38" totalsRowDxfId="37" dataCellStyle="Comma"/>
    <tableColumn id="5" name="Interest   (Daily)" dataDxfId="36" totalsRowDxfId="35" dataCellStyle="Comma">
      <calculatedColumnFormula>Table13456789101112133456789[[#This Row],[Amount Placement (RM)]]*Table13456789101112133456789[[#This Row],[Interest rate]]/365</calculatedColumnFormula>
    </tableColumn>
    <tableColumn id="9" name="Interest (Accumulated)" dataDxfId="34" totalsRowDxfId="33" dataCellStyle="Comma">
      <calculatedColumnFormula>Table13456789101112133456789[[#This Row],[Interest   (Daily)]]</calculatedColumnFormula>
    </tableColumn>
    <tableColumn id="7" name="Interest rate" dataDxfId="32" totalsRowDxfId="31" dataCellStyle="Comma"/>
    <tableColumn id="8" name="Balance" dataDxfId="30" totalsRowDxfId="29" dataCellStyle="Comma">
      <calculatedColumnFormula>IF(AND(ISBLANK(D15),ISBLANK(G15)),"",OFFSET(H15,-1,0,1,1)+G15-D15)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61"/>
  <sheetViews>
    <sheetView tabSelected="1" topLeftCell="A89" workbookViewId="0">
      <selection activeCell="E105" sqref="E105"/>
    </sheetView>
  </sheetViews>
  <sheetFormatPr defaultRowHeight="15" x14ac:dyDescent="0.25"/>
  <cols>
    <col min="1" max="1" width="9.25" style="5" customWidth="1"/>
    <col min="2" max="3" width="19.375" style="6" customWidth="1"/>
    <col min="4" max="4" width="18.375" style="6" customWidth="1"/>
    <col min="5" max="5" width="12.375" style="6" customWidth="1"/>
    <col min="6" max="6" width="12.375" style="48" customWidth="1"/>
    <col min="7" max="7" width="12.375" style="6" customWidth="1"/>
    <col min="8" max="8" width="11.75" style="6" customWidth="1"/>
    <col min="9" max="9" width="14" style="6" customWidth="1"/>
    <col min="10" max="10" width="5" style="5" customWidth="1"/>
    <col min="11" max="11" width="20.875" style="6" customWidth="1"/>
    <col min="12" max="13" width="9" style="5"/>
    <col min="14" max="14" width="9" style="40"/>
    <col min="15" max="16384" width="9" style="5"/>
  </cols>
  <sheetData>
    <row r="1" spans="1:15" ht="23.25" x14ac:dyDescent="0.3">
      <c r="A1" s="1" t="s">
        <v>0</v>
      </c>
      <c r="B1" s="42"/>
      <c r="C1" s="42"/>
      <c r="D1" s="42"/>
      <c r="E1" s="2"/>
      <c r="F1" s="47"/>
      <c r="G1" s="2"/>
      <c r="H1" s="3"/>
      <c r="I1" s="4"/>
      <c r="N1" s="7" t="s">
        <v>1</v>
      </c>
      <c r="O1" s="8" t="s">
        <v>2</v>
      </c>
    </row>
    <row r="2" spans="1:15" ht="18.75" x14ac:dyDescent="0.25">
      <c r="A2" s="1" t="s">
        <v>3</v>
      </c>
      <c r="N2" s="9"/>
    </row>
    <row r="3" spans="1:15" hidden="1" x14ac:dyDescent="0.25">
      <c r="H3" s="10" t="s">
        <v>4</v>
      </c>
      <c r="I3" s="11">
        <f>VLOOKUP(9E+100,Table13456789101112133456789345[Balance],1)</f>
        <v>0</v>
      </c>
      <c r="K3" s="12"/>
      <c r="N3" s="9">
        <f>IFERROR(LARGE(#REF!,1)+1,1)</f>
        <v>1</v>
      </c>
      <c r="O3" s="8" t="s">
        <v>5</v>
      </c>
    </row>
    <row r="4" spans="1:15" hidden="1" x14ac:dyDescent="0.25">
      <c r="H4" s="13" t="s">
        <v>6</v>
      </c>
      <c r="I4" s="14" t="e">
        <f>SUMIF(#REF!,"=r",Table13456789101112133456789345[Interest rate])+SUMIF(#REF!,"=c",Table13456789101112133456789345[Interest rate])-SUMIF(#REF!,"=R",Table13456789101112133456789345[Tenor])-SUMIF(#REF!,"=C",Table13456789101112133456789345[Tenor])</f>
        <v>#REF!</v>
      </c>
      <c r="K4" s="15"/>
      <c r="N4" s="9">
        <f>N3-1</f>
        <v>0</v>
      </c>
      <c r="O4" s="8" t="s">
        <v>7</v>
      </c>
    </row>
    <row r="5" spans="1:15" hidden="1" x14ac:dyDescent="0.25">
      <c r="H5" s="16"/>
      <c r="N5" s="9">
        <f>N4-1</f>
        <v>-1</v>
      </c>
    </row>
    <row r="6" spans="1:15" hidden="1" x14ac:dyDescent="0.25">
      <c r="H6" s="16"/>
      <c r="N6" s="9">
        <f>N5-1</f>
        <v>-2</v>
      </c>
    </row>
    <row r="7" spans="1:15" hidden="1" x14ac:dyDescent="0.25">
      <c r="H7" s="16"/>
      <c r="N7" s="9">
        <f>N6-1</f>
        <v>-3</v>
      </c>
    </row>
    <row r="8" spans="1:15" hidden="1" x14ac:dyDescent="0.25">
      <c r="H8" s="16"/>
      <c r="N8" s="9" t="s">
        <v>8</v>
      </c>
    </row>
    <row r="9" spans="1:15" hidden="1" x14ac:dyDescent="0.25">
      <c r="H9" s="16"/>
      <c r="N9" s="9" t="s">
        <v>9</v>
      </c>
    </row>
    <row r="10" spans="1:15" hidden="1" x14ac:dyDescent="0.25">
      <c r="H10" s="16"/>
      <c r="N10" s="9" t="s">
        <v>10</v>
      </c>
    </row>
    <row r="11" spans="1:15" hidden="1" x14ac:dyDescent="0.25">
      <c r="H11" s="16"/>
      <c r="N11" s="9" t="s">
        <v>11</v>
      </c>
    </row>
    <row r="12" spans="1:15" hidden="1" x14ac:dyDescent="0.25">
      <c r="H12" s="16"/>
      <c r="N12" s="9" t="s">
        <v>12</v>
      </c>
    </row>
    <row r="13" spans="1:15" s="18" customFormat="1" ht="17.25" hidden="1" customHeight="1" x14ac:dyDescent="0.25">
      <c r="A13" s="17"/>
      <c r="B13" s="43"/>
      <c r="C13" s="43"/>
      <c r="D13" s="19"/>
      <c r="E13" s="19"/>
      <c r="F13" s="49"/>
      <c r="G13" s="19"/>
      <c r="H13" s="20" t="s">
        <v>13</v>
      </c>
      <c r="I13" s="21">
        <v>500000</v>
      </c>
      <c r="K13" s="19"/>
      <c r="N13" s="9"/>
      <c r="O13" s="8" t="s">
        <v>14</v>
      </c>
    </row>
    <row r="14" spans="1:15" ht="45" x14ac:dyDescent="0.25">
      <c r="A14" s="22" t="s">
        <v>15</v>
      </c>
      <c r="B14" s="41" t="s">
        <v>17</v>
      </c>
      <c r="C14" s="41" t="s">
        <v>24</v>
      </c>
      <c r="D14" s="41" t="s">
        <v>21</v>
      </c>
      <c r="E14" s="22" t="s">
        <v>18</v>
      </c>
      <c r="F14" s="50" t="s">
        <v>23</v>
      </c>
      <c r="G14" s="23" t="s">
        <v>22</v>
      </c>
      <c r="H14" s="41" t="s">
        <v>19</v>
      </c>
      <c r="I14" s="24" t="s">
        <v>16</v>
      </c>
      <c r="N14" s="9"/>
    </row>
    <row r="15" spans="1:15" s="18" customFormat="1" ht="12.75" x14ac:dyDescent="0.2">
      <c r="A15" s="25">
        <v>42787</v>
      </c>
      <c r="B15" s="44">
        <v>1880000</v>
      </c>
      <c r="C15" s="44"/>
      <c r="D15" s="26"/>
      <c r="E15" s="26" t="s">
        <v>20</v>
      </c>
      <c r="F15" s="51">
        <f>(Table13456789101112133456789345[[#This Row],[Amount Placement (RM)]]-Table13456789101112133456789345[[#This Row],[Amount 
Withdrawal 
(RM)]])*H15/365*1</f>
        <v>0</v>
      </c>
      <c r="G15" s="26">
        <f>Table13456789101112133456789345[[#This Row],[Interest   (Daily)]]</f>
        <v>0</v>
      </c>
      <c r="H15" s="46">
        <v>0</v>
      </c>
      <c r="I1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15" s="19"/>
      <c r="N15" s="28"/>
    </row>
    <row r="16" spans="1:15" s="18" customFormat="1" ht="12.75" x14ac:dyDescent="0.2">
      <c r="A16" s="25">
        <v>42788</v>
      </c>
      <c r="B16" s="44">
        <f>I15</f>
        <v>1880000</v>
      </c>
      <c r="C16" s="44"/>
      <c r="D16" s="31"/>
      <c r="E16" s="26" t="s">
        <v>20</v>
      </c>
      <c r="F16" s="51">
        <f>(Table13456789101112133456789345[[#This Row],[Amount Placement (RM)]]-Table13456789101112133456789345[[#This Row],[Amount 
Withdrawal 
(RM)]])*H16/365*1</f>
        <v>0</v>
      </c>
      <c r="G16" s="26">
        <f>G15+Table13456789101112133456789345[[#This Row],[Interest   (Daily)]]</f>
        <v>0</v>
      </c>
      <c r="H16" s="46">
        <v>0</v>
      </c>
      <c r="I1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16" s="19"/>
      <c r="N16" s="28"/>
    </row>
    <row r="17" spans="1:14" s="18" customFormat="1" ht="12.75" x14ac:dyDescent="0.2">
      <c r="A17" s="25">
        <v>42789</v>
      </c>
      <c r="B17" s="44">
        <f>I16</f>
        <v>1880000</v>
      </c>
      <c r="C17" s="44"/>
      <c r="D17" s="31"/>
      <c r="E17" s="26" t="s">
        <v>20</v>
      </c>
      <c r="F17" s="51">
        <f>(Table13456789101112133456789345[[#This Row],[Amount Placement (RM)]]-Table13456789101112133456789345[[#This Row],[Amount 
Withdrawal 
(RM)]])*H17/365*1</f>
        <v>0</v>
      </c>
      <c r="G17" s="26">
        <f>G16+Table13456789101112133456789345[[#This Row],[Interest   (Daily)]]</f>
        <v>0</v>
      </c>
      <c r="H17" s="46">
        <v>0</v>
      </c>
      <c r="I1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17" s="19"/>
      <c r="N17" s="28"/>
    </row>
    <row r="18" spans="1:14" s="18" customFormat="1" ht="12.75" x14ac:dyDescent="0.2">
      <c r="A18" s="25">
        <v>42790</v>
      </c>
      <c r="B18" s="44">
        <f>I17</f>
        <v>1880000</v>
      </c>
      <c r="C18" s="44"/>
      <c r="D18" s="31"/>
      <c r="E18" s="30" t="s">
        <v>20</v>
      </c>
      <c r="F18" s="51">
        <f>(Table13456789101112133456789345[[#This Row],[Amount Placement (RM)]]-Table13456789101112133456789345[[#This Row],[Amount 
Withdrawal 
(RM)]])*H18/365*1</f>
        <v>0</v>
      </c>
      <c r="G18" s="26">
        <f>G17+Table13456789101112133456789345[[#This Row],[Interest   (Daily)]]</f>
        <v>0</v>
      </c>
      <c r="H18" s="46">
        <v>0</v>
      </c>
      <c r="I1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18" s="19"/>
      <c r="N18" s="28"/>
    </row>
    <row r="19" spans="1:14" s="18" customFormat="1" ht="12.75" x14ac:dyDescent="0.2">
      <c r="A19" s="25">
        <v>42791</v>
      </c>
      <c r="B19" s="44">
        <f>I18</f>
        <v>1880000</v>
      </c>
      <c r="C19" s="44"/>
      <c r="D19" s="31"/>
      <c r="E19" s="26" t="s">
        <v>20</v>
      </c>
      <c r="F19" s="51">
        <f>(Table13456789101112133456789345[[#This Row],[Amount Placement (RM)]]-Table13456789101112133456789345[[#This Row],[Amount 
Withdrawal 
(RM)]])*H19/365*1</f>
        <v>0</v>
      </c>
      <c r="G19" s="26">
        <f>G18+Table13456789101112133456789345[[#This Row],[Interest   (Daily)]]</f>
        <v>0</v>
      </c>
      <c r="H19" s="46">
        <v>0</v>
      </c>
      <c r="I1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19" s="19"/>
      <c r="N19" s="28"/>
    </row>
    <row r="20" spans="1:14" s="18" customFormat="1" ht="12.75" x14ac:dyDescent="0.2">
      <c r="A20" s="25">
        <v>42792</v>
      </c>
      <c r="B20" s="44">
        <f>I19</f>
        <v>1880000</v>
      </c>
      <c r="C20" s="44"/>
      <c r="D20" s="31"/>
      <c r="E20" s="26" t="s">
        <v>20</v>
      </c>
      <c r="F20" s="51">
        <f>(Table13456789101112133456789345[[#This Row],[Amount Placement (RM)]]-Table13456789101112133456789345[[#This Row],[Amount 
Withdrawal 
(RM)]])*H20/365*1</f>
        <v>0</v>
      </c>
      <c r="G20" s="26">
        <f>G19+Table13456789101112133456789345[[#This Row],[Interest   (Daily)]]</f>
        <v>0</v>
      </c>
      <c r="H20" s="46">
        <v>0</v>
      </c>
      <c r="I2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0" s="19"/>
      <c r="N20" s="28"/>
    </row>
    <row r="21" spans="1:14" s="18" customFormat="1" ht="12.75" x14ac:dyDescent="0.2">
      <c r="A21" s="25">
        <v>42793</v>
      </c>
      <c r="B21" s="44">
        <f>I20</f>
        <v>1880000</v>
      </c>
      <c r="C21" s="44"/>
      <c r="D21" s="31"/>
      <c r="E21" s="26" t="s">
        <v>20</v>
      </c>
      <c r="F21" s="51">
        <f>(Table13456789101112133456789345[[#This Row],[Amount Placement (RM)]]-Table13456789101112133456789345[[#This Row],[Amount 
Withdrawal 
(RM)]])*H21/365*1</f>
        <v>0</v>
      </c>
      <c r="G21" s="26">
        <f>G20+Table13456789101112133456789345[[#This Row],[Interest   (Daily)]]</f>
        <v>0</v>
      </c>
      <c r="H21" s="46">
        <v>0</v>
      </c>
      <c r="I2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1" s="19"/>
      <c r="N21" s="28"/>
    </row>
    <row r="22" spans="1:14" s="18" customFormat="1" ht="12.75" x14ac:dyDescent="0.2">
      <c r="A22" s="25">
        <v>42794</v>
      </c>
      <c r="B22" s="44">
        <f>I21</f>
        <v>1880000</v>
      </c>
      <c r="C22" s="44"/>
      <c r="D22" s="31"/>
      <c r="E22" s="30" t="s">
        <v>20</v>
      </c>
      <c r="F22" s="51">
        <f>(Table13456789101112133456789345[[#This Row],[Amount Placement (RM)]]-Table13456789101112133456789345[[#This Row],[Amount 
Withdrawal 
(RM)]])*H22/365*1</f>
        <v>0</v>
      </c>
      <c r="G22" s="26">
        <f>G21+Table13456789101112133456789345[[#This Row],[Interest   (Daily)]]</f>
        <v>0</v>
      </c>
      <c r="H22" s="46">
        <v>0</v>
      </c>
      <c r="I2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2" s="19"/>
      <c r="N22" s="28"/>
    </row>
    <row r="23" spans="1:14" s="18" customFormat="1" ht="12.75" x14ac:dyDescent="0.2">
      <c r="A23" s="25">
        <v>42795</v>
      </c>
      <c r="B23" s="44">
        <f>I22</f>
        <v>1880000</v>
      </c>
      <c r="C23" s="44"/>
      <c r="D23" s="31"/>
      <c r="E23" s="30" t="s">
        <v>20</v>
      </c>
      <c r="F23" s="51">
        <f>(Table13456789101112133456789345[[#This Row],[Amount Placement (RM)]]-Table13456789101112133456789345[[#This Row],[Amount 
Withdrawal 
(RM)]])*H23/365*1</f>
        <v>0</v>
      </c>
      <c r="G23" s="26">
        <f>G22+Table13456789101112133456789345[[#This Row],[Interest   (Daily)]]</f>
        <v>0</v>
      </c>
      <c r="H23" s="46">
        <v>0</v>
      </c>
      <c r="I2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3" s="19"/>
      <c r="N23" s="28"/>
    </row>
    <row r="24" spans="1:14" s="18" customFormat="1" ht="12.75" x14ac:dyDescent="0.2">
      <c r="A24" s="25">
        <v>42796</v>
      </c>
      <c r="B24" s="44">
        <f>I23</f>
        <v>1880000</v>
      </c>
      <c r="C24" s="44"/>
      <c r="D24" s="31"/>
      <c r="E24" s="30" t="s">
        <v>20</v>
      </c>
      <c r="F24" s="51">
        <f>(Table13456789101112133456789345[[#This Row],[Amount Placement (RM)]]-Table13456789101112133456789345[[#This Row],[Amount 
Withdrawal 
(RM)]])*H24/365*1</f>
        <v>0</v>
      </c>
      <c r="G24" s="26">
        <f>G23+Table13456789101112133456789345[[#This Row],[Interest   (Daily)]]</f>
        <v>0</v>
      </c>
      <c r="H24" s="46">
        <v>0</v>
      </c>
      <c r="I2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4" s="19"/>
      <c r="N24" s="28"/>
    </row>
    <row r="25" spans="1:14" s="18" customFormat="1" ht="12.75" x14ac:dyDescent="0.2">
      <c r="A25" s="25">
        <v>42797</v>
      </c>
      <c r="B25" s="44">
        <f>I24</f>
        <v>1880000</v>
      </c>
      <c r="C25" s="44"/>
      <c r="D25" s="31"/>
      <c r="E25" s="30" t="s">
        <v>20</v>
      </c>
      <c r="F25" s="51">
        <f>(Table13456789101112133456789345[[#This Row],[Amount Placement (RM)]]-Table13456789101112133456789345[[#This Row],[Amount 
Withdrawal 
(RM)]])*H25/365*1</f>
        <v>0</v>
      </c>
      <c r="G25" s="26">
        <f>G24+Table13456789101112133456789345[[#This Row],[Interest   (Daily)]]</f>
        <v>0</v>
      </c>
      <c r="H25" s="46">
        <v>0</v>
      </c>
      <c r="I2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5" s="19"/>
      <c r="N25" s="28"/>
    </row>
    <row r="26" spans="1:14" s="18" customFormat="1" ht="12.75" x14ac:dyDescent="0.2">
      <c r="A26" s="25">
        <v>42798</v>
      </c>
      <c r="B26" s="44">
        <f>I25</f>
        <v>1880000</v>
      </c>
      <c r="C26" s="44"/>
      <c r="D26" s="31"/>
      <c r="E26" s="30" t="s">
        <v>20</v>
      </c>
      <c r="F26" s="51">
        <f>(Table13456789101112133456789345[[#This Row],[Amount Placement (RM)]]-Table13456789101112133456789345[[#This Row],[Amount 
Withdrawal 
(RM)]])*H26/365*1</f>
        <v>0</v>
      </c>
      <c r="G26" s="26">
        <f>G25+Table13456789101112133456789345[[#This Row],[Interest   (Daily)]]</f>
        <v>0</v>
      </c>
      <c r="H26" s="46">
        <v>0</v>
      </c>
      <c r="I2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6" s="19"/>
      <c r="N26" s="28"/>
    </row>
    <row r="27" spans="1:14" s="18" customFormat="1" ht="12.75" x14ac:dyDescent="0.2">
      <c r="A27" s="25">
        <v>42799</v>
      </c>
      <c r="B27" s="44">
        <f>I26</f>
        <v>1880000</v>
      </c>
      <c r="C27" s="44"/>
      <c r="D27" s="31"/>
      <c r="E27" s="26" t="s">
        <v>20</v>
      </c>
      <c r="F27" s="51">
        <f>(Table13456789101112133456789345[[#This Row],[Amount Placement (RM)]]-Table13456789101112133456789345[[#This Row],[Amount 
Withdrawal 
(RM)]])*H27/365*1</f>
        <v>0</v>
      </c>
      <c r="G27" s="26">
        <f>G26+Table13456789101112133456789345[[#This Row],[Interest   (Daily)]]</f>
        <v>0</v>
      </c>
      <c r="H27" s="46">
        <v>0</v>
      </c>
      <c r="I2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7" s="19"/>
      <c r="N27" s="28"/>
    </row>
    <row r="28" spans="1:14" s="18" customFormat="1" ht="12.75" x14ac:dyDescent="0.2">
      <c r="A28" s="25">
        <v>42800</v>
      </c>
      <c r="B28" s="44">
        <f>I27</f>
        <v>1880000</v>
      </c>
      <c r="C28" s="44"/>
      <c r="D28" s="31"/>
      <c r="E28" s="26" t="s">
        <v>20</v>
      </c>
      <c r="F28" s="51">
        <f>(Table13456789101112133456789345[[#This Row],[Amount Placement (RM)]]-Table13456789101112133456789345[[#This Row],[Amount 
Withdrawal 
(RM)]])*H28/365*1</f>
        <v>0</v>
      </c>
      <c r="G28" s="26">
        <f>G27+Table13456789101112133456789345[[#This Row],[Interest   (Daily)]]</f>
        <v>0</v>
      </c>
      <c r="H28" s="46">
        <v>0</v>
      </c>
      <c r="I2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8" s="19"/>
      <c r="N28" s="28"/>
    </row>
    <row r="29" spans="1:14" s="18" customFormat="1" ht="12.75" x14ac:dyDescent="0.2">
      <c r="A29" s="25">
        <v>42801</v>
      </c>
      <c r="B29" s="44">
        <f>I28</f>
        <v>1880000</v>
      </c>
      <c r="C29" s="44"/>
      <c r="D29" s="31"/>
      <c r="E29" s="31" t="s">
        <v>20</v>
      </c>
      <c r="F29" s="51">
        <f>(Table13456789101112133456789345[[#This Row],[Amount Placement (RM)]]-Table13456789101112133456789345[[#This Row],[Amount 
Withdrawal 
(RM)]])*H29/365*1</f>
        <v>0</v>
      </c>
      <c r="G29" s="26">
        <f>G28+Table13456789101112133456789345[[#This Row],[Interest   (Daily)]]</f>
        <v>0</v>
      </c>
      <c r="H29" s="46">
        <v>0</v>
      </c>
      <c r="I2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29" s="19"/>
      <c r="N29" s="28"/>
    </row>
    <row r="30" spans="1:14" s="18" customFormat="1" ht="12.75" x14ac:dyDescent="0.2">
      <c r="A30" s="25">
        <v>42802</v>
      </c>
      <c r="B30" s="44">
        <f>I29</f>
        <v>1880000</v>
      </c>
      <c r="C30" s="44"/>
      <c r="D30" s="31"/>
      <c r="E30" s="26" t="s">
        <v>20</v>
      </c>
      <c r="F30" s="51">
        <f>(Table13456789101112133456789345[[#This Row],[Amount Placement (RM)]]-Table13456789101112133456789345[[#This Row],[Amount 
Withdrawal 
(RM)]])*H30/365*1</f>
        <v>0</v>
      </c>
      <c r="G30" s="26">
        <f>G29+Table13456789101112133456789345[[#This Row],[Interest   (Daily)]]</f>
        <v>0</v>
      </c>
      <c r="H30" s="46">
        <v>0</v>
      </c>
      <c r="I3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0" s="19"/>
      <c r="N30" s="28"/>
    </row>
    <row r="31" spans="1:14" s="18" customFormat="1" ht="12.75" x14ac:dyDescent="0.2">
      <c r="A31" s="25">
        <v>42803</v>
      </c>
      <c r="B31" s="44">
        <f>I30</f>
        <v>1880000</v>
      </c>
      <c r="C31" s="44"/>
      <c r="D31" s="31"/>
      <c r="E31" s="26" t="s">
        <v>20</v>
      </c>
      <c r="F31" s="51">
        <f>(Table13456789101112133456789345[[#This Row],[Amount Placement (RM)]]-Table13456789101112133456789345[[#This Row],[Amount 
Withdrawal 
(RM)]])*H31/365*1</f>
        <v>0</v>
      </c>
      <c r="G31" s="26">
        <f>G30+Table13456789101112133456789345[[#This Row],[Interest   (Daily)]]</f>
        <v>0</v>
      </c>
      <c r="H31" s="46">
        <v>0</v>
      </c>
      <c r="I3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1" s="19"/>
      <c r="N31" s="28"/>
    </row>
    <row r="32" spans="1:14" s="18" customFormat="1" ht="12.75" x14ac:dyDescent="0.2">
      <c r="A32" s="25">
        <v>42804</v>
      </c>
      <c r="B32" s="44">
        <f>I31</f>
        <v>1880000</v>
      </c>
      <c r="C32" s="44"/>
      <c r="D32" s="31"/>
      <c r="E32" s="26" t="s">
        <v>20</v>
      </c>
      <c r="F32" s="51">
        <f>(Table13456789101112133456789345[[#This Row],[Amount Placement (RM)]]-Table13456789101112133456789345[[#This Row],[Amount 
Withdrawal 
(RM)]])*H32/365*1</f>
        <v>0</v>
      </c>
      <c r="G32" s="26">
        <f>G31+Table13456789101112133456789345[[#This Row],[Interest   (Daily)]]</f>
        <v>0</v>
      </c>
      <c r="H32" s="46">
        <v>0</v>
      </c>
      <c r="I3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2" s="19"/>
      <c r="N32" s="28"/>
    </row>
    <row r="33" spans="1:14" s="18" customFormat="1" ht="12.75" x14ac:dyDescent="0.2">
      <c r="A33" s="25">
        <v>42805</v>
      </c>
      <c r="B33" s="44">
        <f>I32</f>
        <v>1880000</v>
      </c>
      <c r="C33" s="44"/>
      <c r="D33" s="31"/>
      <c r="E33" s="26" t="s">
        <v>20</v>
      </c>
      <c r="F33" s="51">
        <f>(Table13456789101112133456789345[[#This Row],[Amount Placement (RM)]]-Table13456789101112133456789345[[#This Row],[Amount 
Withdrawal 
(RM)]])*H33/365*1</f>
        <v>0</v>
      </c>
      <c r="G33" s="26">
        <f>G32+Table13456789101112133456789345[[#This Row],[Interest   (Daily)]]</f>
        <v>0</v>
      </c>
      <c r="H33" s="46">
        <v>0</v>
      </c>
      <c r="I3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3" s="19"/>
      <c r="N33" s="32"/>
    </row>
    <row r="34" spans="1:14" s="18" customFormat="1" ht="12.75" x14ac:dyDescent="0.2">
      <c r="A34" s="25">
        <v>42806</v>
      </c>
      <c r="B34" s="44">
        <f>I33</f>
        <v>1880000</v>
      </c>
      <c r="C34" s="44"/>
      <c r="D34" s="31"/>
      <c r="E34" s="26" t="s">
        <v>20</v>
      </c>
      <c r="F34" s="51">
        <f>(Table13456789101112133456789345[[#This Row],[Amount Placement (RM)]]-Table13456789101112133456789345[[#This Row],[Amount 
Withdrawal 
(RM)]])*H34/365*1</f>
        <v>0</v>
      </c>
      <c r="G34" s="26">
        <f>G33+Table13456789101112133456789345[[#This Row],[Interest   (Daily)]]</f>
        <v>0</v>
      </c>
      <c r="H34" s="46">
        <v>0</v>
      </c>
      <c r="I3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4" s="19"/>
      <c r="N34" s="5"/>
    </row>
    <row r="35" spans="1:14" s="18" customFormat="1" ht="12.75" x14ac:dyDescent="0.2">
      <c r="A35" s="25">
        <v>42807</v>
      </c>
      <c r="B35" s="44">
        <f>I34</f>
        <v>1880000</v>
      </c>
      <c r="C35" s="44"/>
      <c r="D35" s="31"/>
      <c r="E35" s="26" t="s">
        <v>20</v>
      </c>
      <c r="F35" s="51">
        <f>(Table13456789101112133456789345[[#This Row],[Amount Placement (RM)]]-Table13456789101112133456789345[[#This Row],[Amount 
Withdrawal 
(RM)]])*H35/365*1</f>
        <v>0</v>
      </c>
      <c r="G35" s="26">
        <f>G34+Table13456789101112133456789345[[#This Row],[Interest   (Daily)]]</f>
        <v>0</v>
      </c>
      <c r="H35" s="46">
        <v>0</v>
      </c>
      <c r="I3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5" s="19"/>
      <c r="N35" s="5"/>
    </row>
    <row r="36" spans="1:14" s="18" customFormat="1" ht="12.75" x14ac:dyDescent="0.2">
      <c r="A36" s="25">
        <v>42808</v>
      </c>
      <c r="B36" s="44">
        <f>I35</f>
        <v>1880000</v>
      </c>
      <c r="C36" s="44"/>
      <c r="D36" s="31"/>
      <c r="E36" s="26" t="s">
        <v>20</v>
      </c>
      <c r="F36" s="51">
        <f>(Table13456789101112133456789345[[#This Row],[Amount Placement (RM)]]-Table13456789101112133456789345[[#This Row],[Amount 
Withdrawal 
(RM)]])*H36/365*1</f>
        <v>0</v>
      </c>
      <c r="G36" s="26">
        <f>G35+Table13456789101112133456789345[[#This Row],[Interest   (Daily)]]</f>
        <v>0</v>
      </c>
      <c r="H36" s="46">
        <v>0</v>
      </c>
      <c r="I3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6" s="19"/>
      <c r="N36" s="5"/>
    </row>
    <row r="37" spans="1:14" s="18" customFormat="1" ht="12.75" x14ac:dyDescent="0.2">
      <c r="A37" s="25">
        <v>42809</v>
      </c>
      <c r="B37" s="44">
        <f>I36</f>
        <v>1880000</v>
      </c>
      <c r="C37" s="44"/>
      <c r="D37" s="31"/>
      <c r="E37" s="26" t="s">
        <v>20</v>
      </c>
      <c r="F37" s="51">
        <f>(Table13456789101112133456789345[[#This Row],[Amount Placement (RM)]]-Table13456789101112133456789345[[#This Row],[Amount 
Withdrawal 
(RM)]])*H37/365*1</f>
        <v>0</v>
      </c>
      <c r="G37" s="26">
        <f>G36+Table13456789101112133456789345[[#This Row],[Interest   (Daily)]]</f>
        <v>0</v>
      </c>
      <c r="H37" s="46">
        <v>0</v>
      </c>
      <c r="I3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1880000</v>
      </c>
      <c r="K37" s="19"/>
      <c r="N37" s="5"/>
    </row>
    <row r="38" spans="1:14" s="18" customFormat="1" ht="12.75" x14ac:dyDescent="0.2">
      <c r="A38" s="25">
        <v>42810</v>
      </c>
      <c r="B38" s="44">
        <f>I37</f>
        <v>1880000</v>
      </c>
      <c r="C38" s="44">
        <v>1500000</v>
      </c>
      <c r="D38" s="31"/>
      <c r="E38" s="26" t="s">
        <v>20</v>
      </c>
      <c r="F38" s="51">
        <f>(Table13456789101112133456789345[[#This Row],[Amount Placement (RM)]]-Table13456789101112133456789345[[#This Row],[Amount 
Withdrawal 
(RM)]])*H38/365*1</f>
        <v>0</v>
      </c>
      <c r="G38" s="26">
        <f>G37+Table13456789101112133456789345[[#This Row],[Interest   (Daily)]]</f>
        <v>0</v>
      </c>
      <c r="H38" s="46">
        <v>0</v>
      </c>
      <c r="I3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38" s="19"/>
      <c r="N38" s="5"/>
    </row>
    <row r="39" spans="1:14" s="18" customFormat="1" ht="12.75" x14ac:dyDescent="0.2">
      <c r="A39" s="25">
        <v>42811</v>
      </c>
      <c r="B39" s="44">
        <f>I38</f>
        <v>3380000</v>
      </c>
      <c r="C39" s="44"/>
      <c r="D39" s="31"/>
      <c r="E39" s="26" t="s">
        <v>20</v>
      </c>
      <c r="F39" s="51">
        <f>(Table13456789101112133456789345[[#This Row],[Amount Placement (RM)]]-Table13456789101112133456789345[[#This Row],[Amount 
Withdrawal 
(RM)]])*H39/365*1</f>
        <v>0</v>
      </c>
      <c r="G39" s="26">
        <f>G38+Table13456789101112133456789345[[#This Row],[Interest   (Daily)]]</f>
        <v>0</v>
      </c>
      <c r="H39" s="46">
        <v>0</v>
      </c>
      <c r="I3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39" s="19"/>
      <c r="N39" s="5"/>
    </row>
    <row r="40" spans="1:14" s="18" customFormat="1" ht="12.75" x14ac:dyDescent="0.2">
      <c r="A40" s="25">
        <v>42812</v>
      </c>
      <c r="B40" s="44">
        <f>I39</f>
        <v>3380000</v>
      </c>
      <c r="C40" s="44"/>
      <c r="D40" s="31"/>
      <c r="E40" s="26" t="s">
        <v>20</v>
      </c>
      <c r="F40" s="51">
        <f>(Table13456789101112133456789345[[#This Row],[Amount Placement (RM)]]-Table13456789101112133456789345[[#This Row],[Amount 
Withdrawal 
(RM)]])*H40/365*1</f>
        <v>0</v>
      </c>
      <c r="G40" s="26">
        <f>G39+Table13456789101112133456789345[[#This Row],[Interest   (Daily)]]</f>
        <v>0</v>
      </c>
      <c r="H40" s="46">
        <v>0</v>
      </c>
      <c r="I4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40" s="19"/>
      <c r="N40" s="5"/>
    </row>
    <row r="41" spans="1:14" s="18" customFormat="1" ht="12.75" x14ac:dyDescent="0.2">
      <c r="A41" s="25">
        <v>42813</v>
      </c>
      <c r="B41" s="44">
        <f>I40</f>
        <v>3380000</v>
      </c>
      <c r="C41" s="44"/>
      <c r="D41" s="31"/>
      <c r="E41" s="26" t="s">
        <v>20</v>
      </c>
      <c r="F41" s="51">
        <f>(Table13456789101112133456789345[[#This Row],[Amount Placement (RM)]]-Table13456789101112133456789345[[#This Row],[Amount 
Withdrawal 
(RM)]])*H41/365*1</f>
        <v>0</v>
      </c>
      <c r="G41" s="26">
        <f>G40+Table13456789101112133456789345[[#This Row],[Interest   (Daily)]]</f>
        <v>0</v>
      </c>
      <c r="H41" s="46">
        <v>0</v>
      </c>
      <c r="I4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41" s="19"/>
      <c r="N41" s="5"/>
    </row>
    <row r="42" spans="1:14" s="18" customFormat="1" ht="12.75" x14ac:dyDescent="0.2">
      <c r="A42" s="25">
        <v>42814</v>
      </c>
      <c r="B42" s="44">
        <f>I41</f>
        <v>3380000</v>
      </c>
      <c r="C42" s="44"/>
      <c r="D42" s="31"/>
      <c r="E42" s="26" t="s">
        <v>20</v>
      </c>
      <c r="F42" s="51">
        <f>(Table13456789101112133456789345[[#This Row],[Amount Placement (RM)]]-Table13456789101112133456789345[[#This Row],[Amount 
Withdrawal 
(RM)]])*H42/365*1</f>
        <v>0</v>
      </c>
      <c r="G42" s="26">
        <f>G41+Table13456789101112133456789345[[#This Row],[Interest   (Daily)]]</f>
        <v>0</v>
      </c>
      <c r="H42" s="46">
        <v>0</v>
      </c>
      <c r="I4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42" s="19"/>
      <c r="N42" s="5"/>
    </row>
    <row r="43" spans="1:14" s="18" customFormat="1" ht="12.75" x14ac:dyDescent="0.2">
      <c r="A43" s="25">
        <v>42815</v>
      </c>
      <c r="B43" s="44">
        <f>I42</f>
        <v>3380000</v>
      </c>
      <c r="C43" s="44"/>
      <c r="D43" s="31"/>
      <c r="E43" s="26" t="s">
        <v>20</v>
      </c>
      <c r="F43" s="51">
        <f>(Table13456789101112133456789345[[#This Row],[Amount Placement (RM)]]-Table13456789101112133456789345[[#This Row],[Amount 
Withdrawal 
(RM)]])*H43/365*1</f>
        <v>0</v>
      </c>
      <c r="G43" s="26">
        <f>G42+Table13456789101112133456789345[[#This Row],[Interest   (Daily)]]</f>
        <v>0</v>
      </c>
      <c r="H43" s="46">
        <v>0</v>
      </c>
      <c r="I4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43" s="19"/>
      <c r="N43" s="5"/>
    </row>
    <row r="44" spans="1:14" s="18" customFormat="1" ht="12.75" x14ac:dyDescent="0.2">
      <c r="A44" s="25">
        <v>42816</v>
      </c>
      <c r="B44" s="44">
        <f>I43</f>
        <v>3380000</v>
      </c>
      <c r="C44" s="44"/>
      <c r="D44" s="45"/>
      <c r="E44" s="26" t="s">
        <v>20</v>
      </c>
      <c r="F44" s="51">
        <f>(Table13456789101112133456789345[[#This Row],[Amount Placement (RM)]]-Table13456789101112133456789345[[#This Row],[Amount 
Withdrawal 
(RM)]])*H44/365*1</f>
        <v>0</v>
      </c>
      <c r="G44" s="26">
        <f>G43+Table13456789101112133456789345[[#This Row],[Interest   (Daily)]]</f>
        <v>0</v>
      </c>
      <c r="H44" s="46">
        <v>0</v>
      </c>
      <c r="I4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44" s="19"/>
      <c r="N44" s="5"/>
    </row>
    <row r="45" spans="1:14" ht="12.75" x14ac:dyDescent="0.2">
      <c r="A45" s="25">
        <v>42817</v>
      </c>
      <c r="B45" s="44">
        <f>I44</f>
        <v>3380000</v>
      </c>
      <c r="C45" s="44"/>
      <c r="D45" s="26"/>
      <c r="E45" s="26" t="s">
        <v>20</v>
      </c>
      <c r="F45" s="51">
        <f>(Table13456789101112133456789345[[#This Row],[Amount Placement (RM)]]-Table13456789101112133456789345[[#This Row],[Amount 
Withdrawal 
(RM)]])*H45/365*1</f>
        <v>0</v>
      </c>
      <c r="G45" s="26">
        <f>G44+Table13456789101112133456789345[[#This Row],[Interest   (Daily)]]</f>
        <v>0</v>
      </c>
      <c r="H45" s="46">
        <v>0</v>
      </c>
      <c r="I4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45" s="5"/>
    </row>
    <row r="46" spans="1:14" ht="12.75" x14ac:dyDescent="0.2">
      <c r="A46" s="25">
        <v>42818</v>
      </c>
      <c r="B46" s="44">
        <f>I45</f>
        <v>3380000</v>
      </c>
      <c r="C46" s="44"/>
      <c r="D46" s="26"/>
      <c r="E46" s="26" t="s">
        <v>20</v>
      </c>
      <c r="F46" s="51">
        <f>(Table13456789101112133456789345[[#This Row],[Amount Placement (RM)]]-Table13456789101112133456789345[[#This Row],[Amount 
Withdrawal 
(RM)]])*H46/365*1</f>
        <v>0</v>
      </c>
      <c r="G46" s="26">
        <f>G45+Table13456789101112133456789345[[#This Row],[Interest   (Daily)]]</f>
        <v>0</v>
      </c>
      <c r="H46" s="46">
        <v>0</v>
      </c>
      <c r="I4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46" s="5"/>
    </row>
    <row r="47" spans="1:14" ht="12.75" x14ac:dyDescent="0.2">
      <c r="A47" s="25">
        <v>42819</v>
      </c>
      <c r="B47" s="44">
        <f>I46</f>
        <v>3380000</v>
      </c>
      <c r="C47" s="44"/>
      <c r="D47" s="26"/>
      <c r="E47" s="26" t="s">
        <v>20</v>
      </c>
      <c r="F47" s="51">
        <f>(Table13456789101112133456789345[[#This Row],[Amount Placement (RM)]]-Table13456789101112133456789345[[#This Row],[Amount 
Withdrawal 
(RM)]])*H47/365*1</f>
        <v>0</v>
      </c>
      <c r="G47" s="26">
        <f>G46+Table13456789101112133456789345[[#This Row],[Interest   (Daily)]]</f>
        <v>0</v>
      </c>
      <c r="H47" s="46">
        <v>0</v>
      </c>
      <c r="I4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47" s="5"/>
    </row>
    <row r="48" spans="1:14" ht="12.75" x14ac:dyDescent="0.2">
      <c r="A48" s="25">
        <v>42820</v>
      </c>
      <c r="B48" s="44">
        <f>I47</f>
        <v>3380000</v>
      </c>
      <c r="C48" s="44"/>
      <c r="D48" s="26"/>
      <c r="E48" s="26" t="s">
        <v>20</v>
      </c>
      <c r="F48" s="51">
        <f>(Table13456789101112133456789345[[#This Row],[Amount Placement (RM)]]-Table13456789101112133456789345[[#This Row],[Amount 
Withdrawal 
(RM)]])*H48/365*1</f>
        <v>0</v>
      </c>
      <c r="G48" s="26">
        <f>G47+Table13456789101112133456789345[[#This Row],[Interest   (Daily)]]</f>
        <v>0</v>
      </c>
      <c r="H48" s="46">
        <v>0</v>
      </c>
      <c r="I4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48" s="5"/>
    </row>
    <row r="49" spans="1:14" s="18" customFormat="1" ht="12.75" x14ac:dyDescent="0.2">
      <c r="A49" s="25">
        <v>42821</v>
      </c>
      <c r="B49" s="44">
        <f>I48</f>
        <v>3380000</v>
      </c>
      <c r="C49" s="44"/>
      <c r="D49" s="26"/>
      <c r="E49" s="26" t="s">
        <v>20</v>
      </c>
      <c r="F49" s="51">
        <f>(Table13456789101112133456789345[[#This Row],[Amount Placement (RM)]]-Table13456789101112133456789345[[#This Row],[Amount 
Withdrawal 
(RM)]])*H49/365*1</f>
        <v>0</v>
      </c>
      <c r="G49" s="26">
        <f>G48+Table13456789101112133456789345[[#This Row],[Interest   (Daily)]]</f>
        <v>0</v>
      </c>
      <c r="H49" s="46">
        <v>0</v>
      </c>
      <c r="I4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K49" s="19"/>
      <c r="N49" s="5"/>
    </row>
    <row r="50" spans="1:14" ht="12.75" x14ac:dyDescent="0.2">
      <c r="A50" s="25">
        <v>42822</v>
      </c>
      <c r="B50" s="44">
        <f>I49</f>
        <v>3380000</v>
      </c>
      <c r="C50" s="44"/>
      <c r="D50" s="26"/>
      <c r="E50" s="26" t="s">
        <v>20</v>
      </c>
      <c r="F50" s="51">
        <f>(Table13456789101112133456789345[[#This Row],[Amount Placement (RM)]]-Table13456789101112133456789345[[#This Row],[Amount 
Withdrawal 
(RM)]])*H50/365*1</f>
        <v>0</v>
      </c>
      <c r="G50" s="26">
        <f>G49+Table13456789101112133456789345[[#This Row],[Interest   (Daily)]]</f>
        <v>0</v>
      </c>
      <c r="H50" s="46">
        <v>0</v>
      </c>
      <c r="I5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0" s="5"/>
    </row>
    <row r="51" spans="1:14" ht="12.75" x14ac:dyDescent="0.2">
      <c r="A51" s="25">
        <v>42823</v>
      </c>
      <c r="B51" s="44">
        <f>I50</f>
        <v>3380000</v>
      </c>
      <c r="C51" s="44"/>
      <c r="D51" s="26"/>
      <c r="E51" s="26" t="s">
        <v>20</v>
      </c>
      <c r="F51" s="51">
        <f>(Table13456789101112133456789345[[#This Row],[Amount Placement (RM)]]-Table13456789101112133456789345[[#This Row],[Amount 
Withdrawal 
(RM)]])*H51/365*1</f>
        <v>0</v>
      </c>
      <c r="G51" s="26">
        <f>G50+Table13456789101112133456789345[[#This Row],[Interest   (Daily)]]</f>
        <v>0</v>
      </c>
      <c r="H51" s="46">
        <v>0</v>
      </c>
      <c r="I5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1" s="5"/>
    </row>
    <row r="52" spans="1:14" ht="12.75" x14ac:dyDescent="0.2">
      <c r="A52" s="25">
        <v>42824</v>
      </c>
      <c r="B52" s="44">
        <f>I51</f>
        <v>3380000</v>
      </c>
      <c r="C52" s="44"/>
      <c r="D52" s="26"/>
      <c r="E52" s="26" t="s">
        <v>20</v>
      </c>
      <c r="F52" s="51">
        <f>(Table13456789101112133456789345[[#This Row],[Amount Placement (RM)]]-Table13456789101112133456789345[[#This Row],[Amount 
Withdrawal 
(RM)]])*H52/365*1</f>
        <v>0</v>
      </c>
      <c r="G52" s="26">
        <f>G51+Table13456789101112133456789345[[#This Row],[Interest   (Daily)]]</f>
        <v>0</v>
      </c>
      <c r="H52" s="46">
        <v>0</v>
      </c>
      <c r="I5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2" s="5"/>
    </row>
    <row r="53" spans="1:14" ht="12.75" x14ac:dyDescent="0.2">
      <c r="A53" s="25">
        <v>42825</v>
      </c>
      <c r="B53" s="44">
        <f t="shared" ref="B53:B114" si="0">I52</f>
        <v>3380000</v>
      </c>
      <c r="C53" s="44"/>
      <c r="D53" s="31"/>
      <c r="E53" s="26" t="s">
        <v>20</v>
      </c>
      <c r="F53" s="51">
        <f>(Table13456789101112133456789345[[#This Row],[Amount Placement (RM)]]-Table13456789101112133456789345[[#This Row],[Amount 
Withdrawal 
(RM)]])*H53/365*1</f>
        <v>0</v>
      </c>
      <c r="G53" s="26">
        <f>G52+Table13456789101112133456789345[[#This Row],[Interest   (Daily)]]</f>
        <v>0</v>
      </c>
      <c r="H53" s="46">
        <v>0</v>
      </c>
      <c r="I5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3" s="5"/>
    </row>
    <row r="54" spans="1:14" ht="12.75" x14ac:dyDescent="0.2">
      <c r="A54" s="25">
        <v>42826</v>
      </c>
      <c r="B54" s="44">
        <f t="shared" si="0"/>
        <v>3380000</v>
      </c>
      <c r="C54" s="44"/>
      <c r="D54" s="26"/>
      <c r="E54" s="26" t="s">
        <v>20</v>
      </c>
      <c r="F54" s="51">
        <f>(Table13456789101112133456789345[[#This Row],[Amount Placement (RM)]]-Table13456789101112133456789345[[#This Row],[Amount 
Withdrawal 
(RM)]])*H54/365*1</f>
        <v>0</v>
      </c>
      <c r="G54" s="26">
        <f>G53+Table13456789101112133456789345[[#This Row],[Interest   (Daily)]]</f>
        <v>0</v>
      </c>
      <c r="H54" s="46">
        <v>0</v>
      </c>
      <c r="I5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4" s="5"/>
    </row>
    <row r="55" spans="1:14" ht="12.75" x14ac:dyDescent="0.2">
      <c r="A55" s="25">
        <v>42827</v>
      </c>
      <c r="B55" s="44">
        <f t="shared" si="0"/>
        <v>3380000</v>
      </c>
      <c r="C55" s="44"/>
      <c r="D55" s="26"/>
      <c r="E55" s="26" t="s">
        <v>20</v>
      </c>
      <c r="F55" s="51">
        <f>(Table13456789101112133456789345[[#This Row],[Amount Placement (RM)]]-Table13456789101112133456789345[[#This Row],[Amount 
Withdrawal 
(RM)]])*H55/365*1</f>
        <v>0</v>
      </c>
      <c r="G55" s="26">
        <f>G54+Table13456789101112133456789345[[#This Row],[Interest   (Daily)]]</f>
        <v>0</v>
      </c>
      <c r="H55" s="46">
        <v>0</v>
      </c>
      <c r="I5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5" s="5"/>
    </row>
    <row r="56" spans="1:14" ht="12.75" x14ac:dyDescent="0.2">
      <c r="A56" s="25">
        <v>42828</v>
      </c>
      <c r="B56" s="44">
        <f t="shared" si="0"/>
        <v>3380000</v>
      </c>
      <c r="C56" s="44"/>
      <c r="D56" s="26"/>
      <c r="E56" s="26" t="s">
        <v>20</v>
      </c>
      <c r="F56" s="51">
        <f>(Table13456789101112133456789345[[#This Row],[Amount Placement (RM)]]-Table13456789101112133456789345[[#This Row],[Amount 
Withdrawal 
(RM)]])*H56/365*1</f>
        <v>0</v>
      </c>
      <c r="G56" s="26">
        <f>G55+Table13456789101112133456789345[[#This Row],[Interest   (Daily)]]</f>
        <v>0</v>
      </c>
      <c r="H56" s="46">
        <v>0</v>
      </c>
      <c r="I5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6" s="5"/>
    </row>
    <row r="57" spans="1:14" ht="12.75" x14ac:dyDescent="0.2">
      <c r="A57" s="25">
        <v>42829</v>
      </c>
      <c r="B57" s="44">
        <f t="shared" si="0"/>
        <v>3380000</v>
      </c>
      <c r="C57" s="44"/>
      <c r="D57" s="26"/>
      <c r="E57" s="26" t="s">
        <v>20</v>
      </c>
      <c r="F57" s="51">
        <f>(Table13456789101112133456789345[[#This Row],[Amount Placement (RM)]]-Table13456789101112133456789345[[#This Row],[Amount 
Withdrawal 
(RM)]])*H57/365*1</f>
        <v>0</v>
      </c>
      <c r="G57" s="26">
        <f>G56+Table13456789101112133456789345[[#This Row],[Interest   (Daily)]]</f>
        <v>0</v>
      </c>
      <c r="H57" s="46">
        <v>0</v>
      </c>
      <c r="I5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7" s="5"/>
    </row>
    <row r="58" spans="1:14" ht="12.75" x14ac:dyDescent="0.2">
      <c r="A58" s="25">
        <v>42830</v>
      </c>
      <c r="B58" s="44">
        <f t="shared" si="0"/>
        <v>3380000</v>
      </c>
      <c r="C58" s="44"/>
      <c r="D58" s="26"/>
      <c r="E58" s="26" t="s">
        <v>20</v>
      </c>
      <c r="F58" s="51">
        <f>(Table13456789101112133456789345[[#This Row],[Amount Placement (RM)]]-Table13456789101112133456789345[[#This Row],[Amount 
Withdrawal 
(RM)]])*H58/365*1</f>
        <v>0</v>
      </c>
      <c r="G58" s="26">
        <f>G57+Table13456789101112133456789345[[#This Row],[Interest   (Daily)]]</f>
        <v>0</v>
      </c>
      <c r="H58" s="46">
        <v>0</v>
      </c>
      <c r="I5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8" s="5"/>
    </row>
    <row r="59" spans="1:14" ht="12.75" x14ac:dyDescent="0.2">
      <c r="A59" s="25">
        <v>42831</v>
      </c>
      <c r="B59" s="44">
        <f t="shared" si="0"/>
        <v>3380000</v>
      </c>
      <c r="C59" s="44"/>
      <c r="D59" s="33"/>
      <c r="E59" s="26" t="s">
        <v>20</v>
      </c>
      <c r="F59" s="51">
        <f>(Table13456789101112133456789345[[#This Row],[Amount Placement (RM)]]-Table13456789101112133456789345[[#This Row],[Amount 
Withdrawal 
(RM)]])*H59/365*1</f>
        <v>0</v>
      </c>
      <c r="G59" s="26">
        <f>G58+Table13456789101112133456789345[[#This Row],[Interest   (Daily)]]</f>
        <v>0</v>
      </c>
      <c r="H59" s="46">
        <v>0</v>
      </c>
      <c r="I5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59" s="5"/>
    </row>
    <row r="60" spans="1:14" ht="12.75" x14ac:dyDescent="0.2">
      <c r="A60" s="25">
        <v>42832</v>
      </c>
      <c r="B60" s="44">
        <f t="shared" si="0"/>
        <v>3380000</v>
      </c>
      <c r="C60" s="44"/>
      <c r="D60" s="26"/>
      <c r="E60" s="26" t="s">
        <v>20</v>
      </c>
      <c r="F60" s="51">
        <f>(Table13456789101112133456789345[[#This Row],[Amount Placement (RM)]]-Table13456789101112133456789345[[#This Row],[Amount 
Withdrawal 
(RM)]])*H60/365*1</f>
        <v>0</v>
      </c>
      <c r="G60" s="26">
        <f>G59+Table13456789101112133456789345[[#This Row],[Interest   (Daily)]]</f>
        <v>0</v>
      </c>
      <c r="H60" s="46">
        <v>0</v>
      </c>
      <c r="I6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0" s="5"/>
    </row>
    <row r="61" spans="1:14" ht="12.75" x14ac:dyDescent="0.2">
      <c r="A61" s="25">
        <v>42833</v>
      </c>
      <c r="B61" s="44">
        <f t="shared" si="0"/>
        <v>3380000</v>
      </c>
      <c r="C61" s="44"/>
      <c r="D61" s="26"/>
      <c r="E61" s="26" t="s">
        <v>20</v>
      </c>
      <c r="F61" s="51">
        <f>(Table13456789101112133456789345[[#This Row],[Amount Placement (RM)]]-Table13456789101112133456789345[[#This Row],[Amount 
Withdrawal 
(RM)]])*H61/365*1</f>
        <v>0</v>
      </c>
      <c r="G61" s="26">
        <f>G60+Table13456789101112133456789345[[#This Row],[Interest   (Daily)]]</f>
        <v>0</v>
      </c>
      <c r="H61" s="46">
        <v>0</v>
      </c>
      <c r="I6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1" s="5"/>
    </row>
    <row r="62" spans="1:14" ht="12.75" x14ac:dyDescent="0.2">
      <c r="A62" s="25">
        <v>42834</v>
      </c>
      <c r="B62" s="44">
        <f t="shared" si="0"/>
        <v>3380000</v>
      </c>
      <c r="C62" s="44"/>
      <c r="D62" s="26"/>
      <c r="E62" s="26" t="s">
        <v>20</v>
      </c>
      <c r="F62" s="51">
        <f>(Table13456789101112133456789345[[#This Row],[Amount Placement (RM)]]-Table13456789101112133456789345[[#This Row],[Amount 
Withdrawal 
(RM)]])*H62/365*1</f>
        <v>0</v>
      </c>
      <c r="G62" s="26">
        <f>G61+Table13456789101112133456789345[[#This Row],[Interest   (Daily)]]</f>
        <v>0</v>
      </c>
      <c r="H62" s="46">
        <v>0</v>
      </c>
      <c r="I6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2" s="5"/>
    </row>
    <row r="63" spans="1:14" ht="12.75" x14ac:dyDescent="0.2">
      <c r="A63" s="25">
        <v>42835</v>
      </c>
      <c r="B63" s="44">
        <f t="shared" si="0"/>
        <v>3380000</v>
      </c>
      <c r="C63" s="44"/>
      <c r="D63" s="26"/>
      <c r="E63" s="26" t="s">
        <v>20</v>
      </c>
      <c r="F63" s="51">
        <f>(Table13456789101112133456789345[[#This Row],[Amount Placement (RM)]]-Table13456789101112133456789345[[#This Row],[Amount 
Withdrawal 
(RM)]])*H63/365*1</f>
        <v>0</v>
      </c>
      <c r="G63" s="26">
        <f>G62+Table13456789101112133456789345[[#This Row],[Interest   (Daily)]]</f>
        <v>0</v>
      </c>
      <c r="H63" s="46">
        <v>0</v>
      </c>
      <c r="I6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3" s="5"/>
    </row>
    <row r="64" spans="1:14" ht="12.75" x14ac:dyDescent="0.2">
      <c r="A64" s="25">
        <v>42836</v>
      </c>
      <c r="B64" s="44">
        <f t="shared" si="0"/>
        <v>3380000</v>
      </c>
      <c r="C64" s="44"/>
      <c r="D64" s="26"/>
      <c r="E64" s="26" t="s">
        <v>20</v>
      </c>
      <c r="F64" s="51">
        <f>(Table13456789101112133456789345[[#This Row],[Amount Placement (RM)]]-Table13456789101112133456789345[[#This Row],[Amount 
Withdrawal 
(RM)]])*H64/365*1</f>
        <v>0</v>
      </c>
      <c r="G64" s="26">
        <f>G63+Table13456789101112133456789345[[#This Row],[Interest   (Daily)]]</f>
        <v>0</v>
      </c>
      <c r="H64" s="46">
        <v>0</v>
      </c>
      <c r="I6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4" s="5"/>
    </row>
    <row r="65" spans="1:14" ht="12.75" x14ac:dyDescent="0.2">
      <c r="A65" s="25">
        <v>42837</v>
      </c>
      <c r="B65" s="44">
        <f t="shared" si="0"/>
        <v>3380000</v>
      </c>
      <c r="C65" s="44"/>
      <c r="D65" s="26"/>
      <c r="E65" s="26" t="s">
        <v>20</v>
      </c>
      <c r="F65" s="51">
        <f>(Table13456789101112133456789345[[#This Row],[Amount Placement (RM)]]-Table13456789101112133456789345[[#This Row],[Amount 
Withdrawal 
(RM)]])*H65/365*1</f>
        <v>0</v>
      </c>
      <c r="G65" s="26">
        <f>G64+Table13456789101112133456789345[[#This Row],[Interest   (Daily)]]</f>
        <v>0</v>
      </c>
      <c r="H65" s="46">
        <v>0</v>
      </c>
      <c r="I6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5" s="5"/>
    </row>
    <row r="66" spans="1:14" ht="12.75" x14ac:dyDescent="0.2">
      <c r="A66" s="25">
        <v>42838</v>
      </c>
      <c r="B66" s="44">
        <f t="shared" si="0"/>
        <v>3380000</v>
      </c>
      <c r="C66" s="44"/>
      <c r="D66" s="26"/>
      <c r="E66" s="26" t="s">
        <v>20</v>
      </c>
      <c r="F66" s="51">
        <f>(Table13456789101112133456789345[[#This Row],[Amount Placement (RM)]]-Table13456789101112133456789345[[#This Row],[Amount 
Withdrawal 
(RM)]])*H66/365*1</f>
        <v>0</v>
      </c>
      <c r="G66" s="26">
        <f>G65+Table13456789101112133456789345[[#This Row],[Interest   (Daily)]]</f>
        <v>0</v>
      </c>
      <c r="H66" s="46">
        <v>0</v>
      </c>
      <c r="I6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3380000</v>
      </c>
      <c r="N66" s="5"/>
    </row>
    <row r="67" spans="1:14" ht="12.75" x14ac:dyDescent="0.2">
      <c r="A67" s="25">
        <v>42839</v>
      </c>
      <c r="B67" s="44">
        <f t="shared" si="0"/>
        <v>3380000</v>
      </c>
      <c r="C67" s="44">
        <v>800000</v>
      </c>
      <c r="D67" s="26">
        <v>100000</v>
      </c>
      <c r="E67" s="26" t="s">
        <v>20</v>
      </c>
      <c r="F67" s="51">
        <f>(Table13456789101112133456789345[[#This Row],[Amount Placement (RM)]]-Table13456789101112133456789345[[#This Row],[Amount 
Withdrawal 
(RM)]])*H67/365*1</f>
        <v>0</v>
      </c>
      <c r="G67" s="26">
        <f>G66+Table13456789101112133456789345[[#This Row],[Interest   (Daily)]]</f>
        <v>0</v>
      </c>
      <c r="H67" s="46">
        <v>0</v>
      </c>
      <c r="I6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67" s="5"/>
    </row>
    <row r="68" spans="1:14" ht="12.75" x14ac:dyDescent="0.2">
      <c r="A68" s="25">
        <v>42840</v>
      </c>
      <c r="B68" s="44">
        <f t="shared" si="0"/>
        <v>4080000</v>
      </c>
      <c r="C68" s="44"/>
      <c r="D68" s="26"/>
      <c r="E68" s="26"/>
      <c r="F68" s="51">
        <f>(Table13456789101112133456789345[[#This Row],[Amount Placement (RM)]]-Table13456789101112133456789345[[#This Row],[Amount 
Withdrawal 
(RM)]])*H68/365*1</f>
        <v>0</v>
      </c>
      <c r="G68" s="26">
        <f>G67+Table13456789101112133456789345[[#This Row],[Interest   (Daily)]]</f>
        <v>0</v>
      </c>
      <c r="H68" s="46">
        <v>0</v>
      </c>
      <c r="I6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68" s="5"/>
    </row>
    <row r="69" spans="1:14" ht="12.75" x14ac:dyDescent="0.2">
      <c r="A69" s="25">
        <v>42841</v>
      </c>
      <c r="B69" s="44">
        <f t="shared" si="0"/>
        <v>4080000</v>
      </c>
      <c r="C69" s="44"/>
      <c r="D69" s="26"/>
      <c r="E69" s="26"/>
      <c r="F69" s="51"/>
      <c r="G69" s="26"/>
      <c r="H69" s="46">
        <v>0</v>
      </c>
      <c r="I6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69" s="5"/>
    </row>
    <row r="70" spans="1:14" ht="12.75" x14ac:dyDescent="0.2">
      <c r="A70" s="25">
        <v>42842</v>
      </c>
      <c r="B70" s="44">
        <f t="shared" si="0"/>
        <v>4080000</v>
      </c>
      <c r="C70" s="44"/>
      <c r="D70" s="26"/>
      <c r="E70" s="26"/>
      <c r="F70" s="51"/>
      <c r="G70" s="26"/>
      <c r="H70" s="46">
        <v>0</v>
      </c>
      <c r="I7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0" s="5"/>
    </row>
    <row r="71" spans="1:14" ht="12.75" x14ac:dyDescent="0.2">
      <c r="A71" s="25">
        <v>42843</v>
      </c>
      <c r="B71" s="44">
        <f t="shared" si="0"/>
        <v>4080000</v>
      </c>
      <c r="C71" s="44"/>
      <c r="D71" s="26"/>
      <c r="E71" s="26"/>
      <c r="F71" s="51"/>
      <c r="G71" s="26"/>
      <c r="H71" s="46">
        <v>0</v>
      </c>
      <c r="I7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1" s="5"/>
    </row>
    <row r="72" spans="1:14" ht="12.75" x14ac:dyDescent="0.2">
      <c r="A72" s="25">
        <v>42844</v>
      </c>
      <c r="B72" s="44">
        <f t="shared" si="0"/>
        <v>4080000</v>
      </c>
      <c r="C72" s="44"/>
      <c r="D72" s="26"/>
      <c r="E72" s="26"/>
      <c r="F72" s="51"/>
      <c r="G72" s="26"/>
      <c r="H72" s="46">
        <v>0</v>
      </c>
      <c r="I7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2" s="5"/>
    </row>
    <row r="73" spans="1:14" ht="12.75" x14ac:dyDescent="0.2">
      <c r="A73" s="25">
        <v>42845</v>
      </c>
      <c r="B73" s="44">
        <f t="shared" si="0"/>
        <v>4080000</v>
      </c>
      <c r="C73" s="44"/>
      <c r="D73" s="26"/>
      <c r="E73" s="26"/>
      <c r="F73" s="51"/>
      <c r="G73" s="26"/>
      <c r="H73" s="46">
        <v>0</v>
      </c>
      <c r="I7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3" s="5"/>
    </row>
    <row r="74" spans="1:14" ht="12.75" x14ac:dyDescent="0.2">
      <c r="A74" s="25">
        <v>42846</v>
      </c>
      <c r="B74" s="44">
        <f t="shared" si="0"/>
        <v>4080000</v>
      </c>
      <c r="C74" s="44"/>
      <c r="D74" s="26"/>
      <c r="E74" s="26"/>
      <c r="F74" s="51"/>
      <c r="G74" s="26"/>
      <c r="H74" s="46">
        <v>0</v>
      </c>
      <c r="I7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4" s="5"/>
    </row>
    <row r="75" spans="1:14" ht="12.75" x14ac:dyDescent="0.2">
      <c r="A75" s="25">
        <v>42847</v>
      </c>
      <c r="B75" s="44">
        <f t="shared" si="0"/>
        <v>4080000</v>
      </c>
      <c r="C75" s="44"/>
      <c r="D75" s="31"/>
      <c r="E75" s="26"/>
      <c r="F75" s="51"/>
      <c r="G75" s="26"/>
      <c r="H75" s="46">
        <v>0</v>
      </c>
      <c r="I7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5" s="5"/>
    </row>
    <row r="76" spans="1:14" ht="12.75" x14ac:dyDescent="0.2">
      <c r="A76" s="25">
        <v>42848</v>
      </c>
      <c r="B76" s="44">
        <f t="shared" si="0"/>
        <v>4080000</v>
      </c>
      <c r="C76" s="44"/>
      <c r="D76" s="26"/>
      <c r="E76" s="26"/>
      <c r="F76" s="51"/>
      <c r="G76" s="26"/>
      <c r="H76" s="46">
        <v>0</v>
      </c>
      <c r="I7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6" s="5"/>
    </row>
    <row r="77" spans="1:14" ht="12.75" x14ac:dyDescent="0.2">
      <c r="A77" s="25">
        <v>42849</v>
      </c>
      <c r="B77" s="44">
        <f t="shared" si="0"/>
        <v>4080000</v>
      </c>
      <c r="C77" s="44"/>
      <c r="D77" s="26"/>
      <c r="E77" s="26"/>
      <c r="F77" s="51"/>
      <c r="G77" s="26"/>
      <c r="H77" s="46">
        <v>0</v>
      </c>
      <c r="I7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7" s="5"/>
    </row>
    <row r="78" spans="1:14" ht="12.75" x14ac:dyDescent="0.2">
      <c r="A78" s="25">
        <v>42850</v>
      </c>
      <c r="B78" s="44">
        <f t="shared" si="0"/>
        <v>4080000</v>
      </c>
      <c r="C78" s="44"/>
      <c r="D78" s="26"/>
      <c r="E78" s="26"/>
      <c r="F78" s="51"/>
      <c r="G78" s="26"/>
      <c r="H78" s="46">
        <v>0</v>
      </c>
      <c r="I7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8" s="5"/>
    </row>
    <row r="79" spans="1:14" ht="12.75" x14ac:dyDescent="0.2">
      <c r="A79" s="25">
        <v>42851</v>
      </c>
      <c r="B79" s="44">
        <f t="shared" si="0"/>
        <v>4080000</v>
      </c>
      <c r="C79" s="44"/>
      <c r="D79" s="26"/>
      <c r="E79" s="26"/>
      <c r="F79" s="51"/>
      <c r="G79" s="26"/>
      <c r="H79" s="46">
        <v>0</v>
      </c>
      <c r="I7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79" s="5"/>
    </row>
    <row r="80" spans="1:14" ht="12.75" x14ac:dyDescent="0.2">
      <c r="A80" s="25">
        <v>42852</v>
      </c>
      <c r="B80" s="44">
        <f t="shared" si="0"/>
        <v>4080000</v>
      </c>
      <c r="C80" s="44"/>
      <c r="D80" s="26"/>
      <c r="E80" s="26"/>
      <c r="F80" s="51"/>
      <c r="G80" s="26"/>
      <c r="H80" s="46">
        <v>0</v>
      </c>
      <c r="I8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4080000</v>
      </c>
      <c r="N80" s="5"/>
    </row>
    <row r="81" spans="1:14" ht="12.75" x14ac:dyDescent="0.2">
      <c r="A81" s="25">
        <v>42853</v>
      </c>
      <c r="B81" s="44">
        <f t="shared" si="0"/>
        <v>4080000</v>
      </c>
      <c r="C81" s="44"/>
      <c r="D81" s="26">
        <v>130000</v>
      </c>
      <c r="E81" s="26"/>
      <c r="F81" s="51"/>
      <c r="G81" s="26"/>
      <c r="H81" s="46">
        <v>0</v>
      </c>
      <c r="I8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1" s="5"/>
    </row>
    <row r="82" spans="1:14" ht="12.75" x14ac:dyDescent="0.2">
      <c r="A82" s="25">
        <v>42854</v>
      </c>
      <c r="B82" s="44">
        <f t="shared" si="0"/>
        <v>3950000</v>
      </c>
      <c r="C82" s="44"/>
      <c r="D82" s="26"/>
      <c r="E82" s="26"/>
      <c r="F82" s="51"/>
      <c r="G82" s="26"/>
      <c r="H82" s="46">
        <v>0</v>
      </c>
      <c r="I8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2" s="5"/>
    </row>
    <row r="83" spans="1:14" ht="12.75" x14ac:dyDescent="0.2">
      <c r="A83" s="25">
        <v>42855</v>
      </c>
      <c r="B83" s="44">
        <f t="shared" si="0"/>
        <v>3950000</v>
      </c>
      <c r="C83" s="44"/>
      <c r="D83" s="26"/>
      <c r="E83" s="26"/>
      <c r="F83" s="51"/>
      <c r="G83" s="26"/>
      <c r="H83" s="46">
        <v>0</v>
      </c>
      <c r="I8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3" s="5"/>
    </row>
    <row r="84" spans="1:14" ht="12.75" x14ac:dyDescent="0.2">
      <c r="A84" s="25">
        <v>42856</v>
      </c>
      <c r="B84" s="44">
        <f t="shared" si="0"/>
        <v>3950000</v>
      </c>
      <c r="C84" s="44"/>
      <c r="D84" s="26"/>
      <c r="E84" s="26"/>
      <c r="F84" s="51"/>
      <c r="G84" s="26"/>
      <c r="H84" s="46">
        <v>0</v>
      </c>
      <c r="I8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4" s="5"/>
    </row>
    <row r="85" spans="1:14" ht="12.75" x14ac:dyDescent="0.2">
      <c r="A85" s="25">
        <v>42857</v>
      </c>
      <c r="B85" s="44">
        <f t="shared" si="0"/>
        <v>3950000</v>
      </c>
      <c r="C85" s="44"/>
      <c r="D85" s="31"/>
      <c r="E85" s="26"/>
      <c r="F85" s="51"/>
      <c r="G85" s="26"/>
      <c r="H85" s="46">
        <v>0</v>
      </c>
      <c r="I8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L85" s="6"/>
      <c r="N85" s="5"/>
    </row>
    <row r="86" spans="1:14" ht="12.75" x14ac:dyDescent="0.2">
      <c r="A86" s="25">
        <v>42858</v>
      </c>
      <c r="B86" s="44">
        <f t="shared" si="0"/>
        <v>3950000</v>
      </c>
      <c r="C86" s="44"/>
      <c r="D86" s="31"/>
      <c r="E86" s="26"/>
      <c r="F86" s="51"/>
      <c r="G86" s="26"/>
      <c r="H86" s="46">
        <v>0</v>
      </c>
      <c r="I8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6" s="5"/>
    </row>
    <row r="87" spans="1:14" ht="12.75" x14ac:dyDescent="0.2">
      <c r="A87" s="25">
        <v>42859</v>
      </c>
      <c r="B87" s="44">
        <f t="shared" si="0"/>
        <v>3950000</v>
      </c>
      <c r="C87" s="44"/>
      <c r="D87" s="31"/>
      <c r="E87" s="26"/>
      <c r="F87" s="51"/>
      <c r="G87" s="26"/>
      <c r="H87" s="46">
        <v>0</v>
      </c>
      <c r="I8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7" s="5"/>
    </row>
    <row r="88" spans="1:14" ht="12.75" x14ac:dyDescent="0.2">
      <c r="A88" s="25">
        <v>42860</v>
      </c>
      <c r="B88" s="44">
        <f t="shared" si="0"/>
        <v>3950000</v>
      </c>
      <c r="C88" s="44"/>
      <c r="D88" s="31"/>
      <c r="E88" s="26"/>
      <c r="F88" s="51"/>
      <c r="G88" s="26"/>
      <c r="H88" s="46">
        <v>0</v>
      </c>
      <c r="I8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8" s="5"/>
    </row>
    <row r="89" spans="1:14" ht="12.75" x14ac:dyDescent="0.2">
      <c r="A89" s="25">
        <v>42861</v>
      </c>
      <c r="B89" s="44">
        <f t="shared" si="0"/>
        <v>3950000</v>
      </c>
      <c r="C89" s="44"/>
      <c r="D89" s="55"/>
      <c r="E89" s="58"/>
      <c r="F89" s="59">
        <f>(Table13456789101112133456789345[[#This Row],[Amount Placement (RM)]]-Table13456789101112133456789345[[#This Row],[Amount 
Withdrawal 
(RM)]])*H89/365*1</f>
        <v>0</v>
      </c>
      <c r="G89" s="59">
        <f>Table13456789101112133456789345[[#This Row],[Interest   (Daily)]]</f>
        <v>0</v>
      </c>
      <c r="H89" s="46">
        <v>0</v>
      </c>
      <c r="I89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89" s="5"/>
    </row>
    <row r="90" spans="1:14" ht="12.75" x14ac:dyDescent="0.2">
      <c r="A90" s="25">
        <v>42862</v>
      </c>
      <c r="B90" s="44">
        <f t="shared" si="0"/>
        <v>3950000</v>
      </c>
      <c r="C90" s="44"/>
      <c r="D90" s="55"/>
      <c r="E90" s="58"/>
      <c r="F90" s="59">
        <f>(Table13456789101112133456789345[[#This Row],[Amount Placement (RM)]]-Table13456789101112133456789345[[#This Row],[Amount 
Withdrawal 
(RM)]])*H90/365*1</f>
        <v>0</v>
      </c>
      <c r="G90" s="59">
        <f>Table13456789101112133456789345[[#This Row],[Interest   (Daily)]]</f>
        <v>0</v>
      </c>
      <c r="H90" s="46">
        <v>0</v>
      </c>
      <c r="I90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90" s="5"/>
    </row>
    <row r="91" spans="1:14" ht="12.75" x14ac:dyDescent="0.2">
      <c r="A91" s="25">
        <v>42863</v>
      </c>
      <c r="B91" s="44">
        <f t="shared" si="0"/>
        <v>3950000</v>
      </c>
      <c r="C91" s="44"/>
      <c r="D91" s="55"/>
      <c r="E91" s="58"/>
      <c r="F91" s="59">
        <f>(Table13456789101112133456789345[[#This Row],[Amount Placement (RM)]]-Table13456789101112133456789345[[#This Row],[Amount 
Withdrawal 
(RM)]])*H91/365*1</f>
        <v>0</v>
      </c>
      <c r="G91" s="59">
        <f>Table13456789101112133456789345[[#This Row],[Interest   (Daily)]]</f>
        <v>0</v>
      </c>
      <c r="H91" s="46">
        <v>0</v>
      </c>
      <c r="I91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91" s="5"/>
    </row>
    <row r="92" spans="1:14" ht="12.75" x14ac:dyDescent="0.2">
      <c r="A92" s="25">
        <v>42864</v>
      </c>
      <c r="B92" s="44">
        <f t="shared" si="0"/>
        <v>3950000</v>
      </c>
      <c r="C92" s="44"/>
      <c r="D92" s="55"/>
      <c r="E92" s="58"/>
      <c r="F92" s="59">
        <f>(Table13456789101112133456789345[[#This Row],[Amount Placement (RM)]]-Table13456789101112133456789345[[#This Row],[Amount 
Withdrawal 
(RM)]])*H92/365*1</f>
        <v>0</v>
      </c>
      <c r="G92" s="59">
        <f>Table13456789101112133456789345[[#This Row],[Interest   (Daily)]]</f>
        <v>0</v>
      </c>
      <c r="H92" s="46">
        <v>0</v>
      </c>
      <c r="I92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92" s="5"/>
    </row>
    <row r="93" spans="1:14" ht="12.75" x14ac:dyDescent="0.2">
      <c r="A93" s="25">
        <v>42865</v>
      </c>
      <c r="B93" s="44">
        <f t="shared" si="0"/>
        <v>3950000</v>
      </c>
      <c r="C93" s="44"/>
      <c r="D93" s="55"/>
      <c r="E93" s="58"/>
      <c r="F93" s="59">
        <f>(Table13456789101112133456789345[[#This Row],[Amount Placement (RM)]]-Table13456789101112133456789345[[#This Row],[Amount 
Withdrawal 
(RM)]])*H93/365*1</f>
        <v>0</v>
      </c>
      <c r="G93" s="59">
        <f>Table13456789101112133456789345[[#This Row],[Interest   (Daily)]]</f>
        <v>0</v>
      </c>
      <c r="H93" s="46">
        <v>0</v>
      </c>
      <c r="I93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93" s="5"/>
    </row>
    <row r="94" spans="1:14" ht="12.75" x14ac:dyDescent="0.2">
      <c r="A94" s="25">
        <v>42866</v>
      </c>
      <c r="B94" s="44">
        <f t="shared" si="0"/>
        <v>3950000</v>
      </c>
      <c r="C94" s="44"/>
      <c r="D94" s="55"/>
      <c r="E94" s="58"/>
      <c r="F94" s="59">
        <f>(Table13456789101112133456789345[[#This Row],[Amount Placement (RM)]]-Table13456789101112133456789345[[#This Row],[Amount 
Withdrawal 
(RM)]])*H94/365*1</f>
        <v>0</v>
      </c>
      <c r="G94" s="59">
        <f>Table13456789101112133456789345[[#This Row],[Interest   (Daily)]]</f>
        <v>0</v>
      </c>
      <c r="H94" s="46">
        <v>0</v>
      </c>
      <c r="I94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3950000</v>
      </c>
      <c r="N94" s="5"/>
    </row>
    <row r="95" spans="1:14" ht="12.75" x14ac:dyDescent="0.2">
      <c r="A95" s="25">
        <v>42867</v>
      </c>
      <c r="B95" s="44">
        <f t="shared" si="0"/>
        <v>3950000</v>
      </c>
      <c r="C95" s="44"/>
      <c r="D95" s="55">
        <v>700000</v>
      </c>
      <c r="E95" s="58"/>
      <c r="F95" s="59">
        <f>(Table13456789101112133456789345[[#This Row],[Amount Placement (RM)]]-Table13456789101112133456789345[[#This Row],[Amount 
Withdrawal 
(RM)]])*H95/365*1</f>
        <v>0</v>
      </c>
      <c r="G95" s="59">
        <f>Table13456789101112133456789345[[#This Row],[Interest   (Daily)]]</f>
        <v>0</v>
      </c>
      <c r="H95" s="46">
        <v>0</v>
      </c>
      <c r="I95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3250000</v>
      </c>
      <c r="N95" s="5"/>
    </row>
    <row r="96" spans="1:14" ht="12.75" x14ac:dyDescent="0.2">
      <c r="A96" s="25">
        <v>42868</v>
      </c>
      <c r="B96" s="44">
        <f t="shared" si="0"/>
        <v>3250000</v>
      </c>
      <c r="C96" s="44"/>
      <c r="D96" s="55"/>
      <c r="E96" s="58"/>
      <c r="F96" s="59">
        <f>(Table13456789101112133456789345[[#This Row],[Amount Placement (RM)]]-Table13456789101112133456789345[[#This Row],[Amount 
Withdrawal 
(RM)]])*H96/365*1</f>
        <v>0</v>
      </c>
      <c r="G96" s="59">
        <f>Table13456789101112133456789345[[#This Row],[Interest   (Daily)]]</f>
        <v>0</v>
      </c>
      <c r="H96" s="46">
        <v>0</v>
      </c>
      <c r="I96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3250000</v>
      </c>
      <c r="N96" s="5"/>
    </row>
    <row r="97" spans="1:14" ht="12.75" x14ac:dyDescent="0.2">
      <c r="A97" s="25">
        <v>42869</v>
      </c>
      <c r="B97" s="44">
        <f t="shared" si="0"/>
        <v>3250000</v>
      </c>
      <c r="C97" s="44"/>
      <c r="D97" s="55"/>
      <c r="E97" s="58"/>
      <c r="F97" s="59">
        <f>(Table13456789101112133456789345[[#This Row],[Amount Placement (RM)]]-Table13456789101112133456789345[[#This Row],[Amount 
Withdrawal 
(RM)]])*H97/365*1</f>
        <v>0</v>
      </c>
      <c r="G97" s="59">
        <f>Table13456789101112133456789345[[#This Row],[Interest   (Daily)]]</f>
        <v>0</v>
      </c>
      <c r="H97" s="46">
        <v>0</v>
      </c>
      <c r="I97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3250000</v>
      </c>
      <c r="N97" s="5"/>
    </row>
    <row r="98" spans="1:14" ht="12.75" x14ac:dyDescent="0.2">
      <c r="A98" s="25">
        <v>42870</v>
      </c>
      <c r="B98" s="44">
        <f t="shared" si="0"/>
        <v>3250000</v>
      </c>
      <c r="C98" s="44"/>
      <c r="D98" s="55"/>
      <c r="E98" s="58"/>
      <c r="F98" s="59">
        <f>(Table13456789101112133456789345[[#This Row],[Amount Placement (RM)]]-Table13456789101112133456789345[[#This Row],[Amount 
Withdrawal 
(RM)]])*H98/365*1</f>
        <v>0</v>
      </c>
      <c r="G98" s="59">
        <f>Table13456789101112133456789345[[#This Row],[Interest   (Daily)]]</f>
        <v>0</v>
      </c>
      <c r="H98" s="46">
        <v>0</v>
      </c>
      <c r="I98" s="27">
        <f>Table13456789101112133456789345[[#This Row],[Amount Placement (RM)]]+Table13456789101112133456789345[[#This Row],[Amount Placement
(RM)]]-Table13456789101112133456789345[[#This Row],[Amount 
Withdrawal 
(RM)]]+Table13456789101112133456789345[[#This Row],[Interest   (Daily)]]</f>
        <v>3250000</v>
      </c>
      <c r="N98" s="5"/>
    </row>
    <row r="99" spans="1:14" ht="12.75" x14ac:dyDescent="0.2">
      <c r="A99" s="25">
        <v>42871</v>
      </c>
      <c r="B99" s="44">
        <f t="shared" si="0"/>
        <v>3250000</v>
      </c>
      <c r="C99" s="44"/>
      <c r="D99" s="55"/>
      <c r="E99" s="58"/>
      <c r="F99" s="59">
        <f>(Table13456789101112133456789345[[#This Row],[Amount Placement (RM)]]-Table13456789101112133456789345[[#This Row],[Amount 
Withdrawal 
(RM)]])*H99/365*1</f>
        <v>0</v>
      </c>
      <c r="G99" s="59">
        <f>Table13456789101112133456789345[[#This Row],[Interest   (Daily)]]</f>
        <v>0</v>
      </c>
      <c r="H99" s="46">
        <v>0</v>
      </c>
      <c r="I99" s="61">
        <f>Table13456789101112133456789345[[#This Row],[Amount Placement (RM)]]-Table13456789101112133456789345[[#This Row],[Amount 
Withdrawal 
(RM)]]+Table13456789101112133456789345[[#This Row],[Interest   (Daily)]]</f>
        <v>3250000</v>
      </c>
      <c r="N99" s="5"/>
    </row>
    <row r="100" spans="1:14" ht="12.75" x14ac:dyDescent="0.2">
      <c r="A100" s="25">
        <v>42872</v>
      </c>
      <c r="B100" s="44">
        <f t="shared" si="0"/>
        <v>3250000</v>
      </c>
      <c r="C100" s="44"/>
      <c r="D100" s="55"/>
      <c r="E100" s="58"/>
      <c r="F100" s="59">
        <f>(Table13456789101112133456789345[[#This Row],[Amount Placement (RM)]]-Table13456789101112133456789345[[#This Row],[Amount 
Withdrawal 
(RM)]])*H100/365*1</f>
        <v>0</v>
      </c>
      <c r="G100" s="59">
        <f>Table13456789101112133456789345[[#This Row],[Interest   (Daily)]]</f>
        <v>0</v>
      </c>
      <c r="H100" s="46">
        <v>0</v>
      </c>
      <c r="I100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0" s="5"/>
    </row>
    <row r="101" spans="1:14" ht="12.75" x14ac:dyDescent="0.2">
      <c r="A101" s="25">
        <v>42873</v>
      </c>
      <c r="B101" s="44">
        <f t="shared" si="0"/>
        <v>3250000</v>
      </c>
      <c r="C101" s="44"/>
      <c r="D101" s="55"/>
      <c r="E101" s="58"/>
      <c r="F101" s="59">
        <f>(Table13456789101112133456789345[[#This Row],[Amount Placement (RM)]]-Table13456789101112133456789345[[#This Row],[Amount 
Withdrawal 
(RM)]])*H101/365*1</f>
        <v>0</v>
      </c>
      <c r="G101" s="59">
        <f>Table13456789101112133456789345[[#This Row],[Interest   (Daily)]]</f>
        <v>0</v>
      </c>
      <c r="H101" s="46">
        <v>0</v>
      </c>
      <c r="I101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1" s="5"/>
    </row>
    <row r="102" spans="1:14" ht="12.75" x14ac:dyDescent="0.2">
      <c r="A102" s="25">
        <v>42874</v>
      </c>
      <c r="B102" s="44">
        <f t="shared" si="0"/>
        <v>3250000</v>
      </c>
      <c r="C102" s="44"/>
      <c r="D102" s="55"/>
      <c r="E102" s="58"/>
      <c r="F102" s="59">
        <f>(Table13456789101112133456789345[[#This Row],[Amount Placement (RM)]]-Table13456789101112133456789345[[#This Row],[Amount 
Withdrawal 
(RM)]])*H102/365*1</f>
        <v>0</v>
      </c>
      <c r="G102" s="59">
        <f>Table13456789101112133456789345[[#This Row],[Interest   (Daily)]]</f>
        <v>0</v>
      </c>
      <c r="H102" s="46">
        <v>0</v>
      </c>
      <c r="I102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2" s="5"/>
    </row>
    <row r="103" spans="1:14" ht="12.75" x14ac:dyDescent="0.2">
      <c r="A103" s="25">
        <v>42875</v>
      </c>
      <c r="B103" s="44">
        <f t="shared" si="0"/>
        <v>3250000</v>
      </c>
      <c r="C103" s="44"/>
      <c r="D103" s="55"/>
      <c r="E103" s="58"/>
      <c r="F103" s="59">
        <f>(Table13456789101112133456789345[[#This Row],[Amount Placement (RM)]]-Table13456789101112133456789345[[#This Row],[Amount 
Withdrawal 
(RM)]])*H103/365*1</f>
        <v>0</v>
      </c>
      <c r="G103" s="59">
        <f>Table13456789101112133456789345[[#This Row],[Interest   (Daily)]]</f>
        <v>0</v>
      </c>
      <c r="H103" s="46">
        <v>0</v>
      </c>
      <c r="I103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3" s="5"/>
    </row>
    <row r="104" spans="1:14" ht="12.75" x14ac:dyDescent="0.2">
      <c r="A104" s="25">
        <v>42876</v>
      </c>
      <c r="B104" s="44">
        <f t="shared" si="0"/>
        <v>3250000</v>
      </c>
      <c r="C104" s="44"/>
      <c r="D104" s="55"/>
      <c r="E104" s="58"/>
      <c r="F104" s="59">
        <f>(Table13456789101112133456789345[[#This Row],[Amount Placement (RM)]]-Table13456789101112133456789345[[#This Row],[Amount 
Withdrawal 
(RM)]])*H104/365*1</f>
        <v>0</v>
      </c>
      <c r="G104" s="59">
        <f>Table13456789101112133456789345[[#This Row],[Interest   (Daily)]]</f>
        <v>0</v>
      </c>
      <c r="H104" s="46">
        <v>0</v>
      </c>
      <c r="I104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4" s="5"/>
    </row>
    <row r="105" spans="1:14" ht="12.75" x14ac:dyDescent="0.2">
      <c r="A105" s="25">
        <v>42877</v>
      </c>
      <c r="B105" s="44">
        <f t="shared" si="0"/>
        <v>3250000</v>
      </c>
      <c r="C105" s="44"/>
      <c r="D105" s="55"/>
      <c r="E105" s="58"/>
      <c r="F105" s="59">
        <f>(Table13456789101112133456789345[[#This Row],[Amount Placement (RM)]]-Table13456789101112133456789345[[#This Row],[Amount 
Withdrawal 
(RM)]])*H105/365*1</f>
        <v>0</v>
      </c>
      <c r="G105" s="59">
        <f>Table13456789101112133456789345[[#This Row],[Interest   (Daily)]]</f>
        <v>0</v>
      </c>
      <c r="H105" s="46">
        <v>0</v>
      </c>
      <c r="I105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5" s="5"/>
    </row>
    <row r="106" spans="1:14" ht="12.75" x14ac:dyDescent="0.2">
      <c r="A106" s="25">
        <v>42878</v>
      </c>
      <c r="B106" s="44">
        <f t="shared" si="0"/>
        <v>3250000</v>
      </c>
      <c r="C106" s="44"/>
      <c r="D106" s="55"/>
      <c r="E106" s="58"/>
      <c r="F106" s="59">
        <f>(Table13456789101112133456789345[[#This Row],[Amount Placement (RM)]]-Table13456789101112133456789345[[#This Row],[Amount 
Withdrawal 
(RM)]])*H106/365*1</f>
        <v>0</v>
      </c>
      <c r="G106" s="59">
        <f>Table13456789101112133456789345[[#This Row],[Interest   (Daily)]]</f>
        <v>0</v>
      </c>
      <c r="H106" s="46">
        <v>0</v>
      </c>
      <c r="I106" s="61">
        <f>Table13456789101112133456789345[[#This Row],[Amount Placement (RM)]]-Table13456789101112133456789345[[#This Row],[Amount 
Withdrawal 
(RM)]]+Table13456789101112133456789345[[#This Row],[Interest   (Daily)]]</f>
        <v>3250000</v>
      </c>
      <c r="N106" s="5"/>
    </row>
    <row r="107" spans="1:14" ht="12.75" x14ac:dyDescent="0.2">
      <c r="A107" s="25">
        <v>42879</v>
      </c>
      <c r="B107" s="44">
        <f t="shared" si="0"/>
        <v>3250000</v>
      </c>
      <c r="C107" s="44"/>
      <c r="D107" s="31"/>
      <c r="E107" s="26"/>
      <c r="F107" s="51"/>
      <c r="G107" s="26"/>
      <c r="H107" s="46">
        <v>0</v>
      </c>
      <c r="I107" s="27"/>
      <c r="N107" s="5"/>
    </row>
    <row r="108" spans="1:14" ht="12.75" x14ac:dyDescent="0.2">
      <c r="A108" s="25">
        <v>42880</v>
      </c>
      <c r="B108" s="44">
        <f t="shared" si="0"/>
        <v>0</v>
      </c>
      <c r="C108" s="44"/>
      <c r="D108" s="31"/>
      <c r="E108" s="26"/>
      <c r="F108" s="51"/>
      <c r="G108" s="26"/>
      <c r="H108" s="46">
        <v>0</v>
      </c>
      <c r="I108" s="27"/>
      <c r="N108" s="5"/>
    </row>
    <row r="109" spans="1:14" ht="12.75" x14ac:dyDescent="0.2">
      <c r="A109" s="25">
        <v>42881</v>
      </c>
      <c r="B109" s="44">
        <f t="shared" si="0"/>
        <v>0</v>
      </c>
      <c r="C109" s="44"/>
      <c r="D109" s="55"/>
      <c r="E109" s="58"/>
      <c r="F109" s="59">
        <f>(Table13456789101112133456789345[[#This Row],[Amount Placement (RM)]]-Table13456789101112133456789345[[#This Row],[Amount 
Withdrawal 
(RM)]])*H109/365*1</f>
        <v>0</v>
      </c>
      <c r="G109" s="59">
        <f>Table13456789101112133456789345[[#This Row],[Interest   (Daily)]]</f>
        <v>0</v>
      </c>
      <c r="H109" s="46">
        <v>0</v>
      </c>
      <c r="I109" s="61">
        <f>Table13456789101112133456789345[[#This Row],[Amount Placement (RM)]]-Table13456789101112133456789345[[#This Row],[Amount 
Withdrawal 
(RM)]]+Table13456789101112133456789345[[#This Row],[Interest   (Daily)]]</f>
        <v>0</v>
      </c>
      <c r="N109" s="5"/>
    </row>
    <row r="110" spans="1:14" ht="12.75" x14ac:dyDescent="0.2">
      <c r="A110" s="25">
        <v>42882</v>
      </c>
      <c r="B110" s="44">
        <f t="shared" si="0"/>
        <v>0</v>
      </c>
      <c r="C110" s="44"/>
      <c r="D110" s="55"/>
      <c r="E110" s="58"/>
      <c r="F110" s="59">
        <f>(Table13456789101112133456789345[[#This Row],[Amount Placement (RM)]]-Table13456789101112133456789345[[#This Row],[Amount 
Withdrawal 
(RM)]])*H110/365*1</f>
        <v>0</v>
      </c>
      <c r="G110" s="59">
        <f>Table13456789101112133456789345[[#This Row],[Interest   (Daily)]]</f>
        <v>0</v>
      </c>
      <c r="H110" s="46">
        <v>0</v>
      </c>
      <c r="I110" s="61">
        <f>Table13456789101112133456789345[[#This Row],[Amount Placement (RM)]]-Table13456789101112133456789345[[#This Row],[Amount 
Withdrawal 
(RM)]]+Table13456789101112133456789345[[#This Row],[Interest   (Daily)]]</f>
        <v>0</v>
      </c>
      <c r="N110" s="5"/>
    </row>
    <row r="111" spans="1:14" ht="12.75" x14ac:dyDescent="0.2">
      <c r="A111" s="25">
        <v>42883</v>
      </c>
      <c r="B111" s="44">
        <f t="shared" si="0"/>
        <v>0</v>
      </c>
      <c r="C111" s="44"/>
      <c r="D111" s="55"/>
      <c r="E111" s="58"/>
      <c r="F111" s="59">
        <f>(Table13456789101112133456789345[[#This Row],[Amount Placement (RM)]]-Table13456789101112133456789345[[#This Row],[Amount 
Withdrawal 
(RM)]])*H111/365*1</f>
        <v>0</v>
      </c>
      <c r="G111" s="59">
        <f>Table13456789101112133456789345[[#This Row],[Interest   (Daily)]]</f>
        <v>0</v>
      </c>
      <c r="H111" s="46">
        <v>0</v>
      </c>
      <c r="I111" s="61">
        <f>Table13456789101112133456789345[[#This Row],[Amount Placement (RM)]]-Table13456789101112133456789345[[#This Row],[Amount 
Withdrawal 
(RM)]]+Table13456789101112133456789345[[#This Row],[Interest   (Daily)]]</f>
        <v>0</v>
      </c>
      <c r="N111" s="5"/>
    </row>
    <row r="112" spans="1:14" ht="12.75" x14ac:dyDescent="0.2">
      <c r="A112" s="25">
        <v>42884</v>
      </c>
      <c r="B112" s="44">
        <f t="shared" si="0"/>
        <v>0</v>
      </c>
      <c r="C112" s="44"/>
      <c r="D112" s="55"/>
      <c r="E112" s="58"/>
      <c r="F112" s="59">
        <f>(Table13456789101112133456789345[[#This Row],[Amount Placement (RM)]]-Table13456789101112133456789345[[#This Row],[Amount 
Withdrawal 
(RM)]])*H112/365*1</f>
        <v>0</v>
      </c>
      <c r="G112" s="59">
        <f>Table13456789101112133456789345[[#This Row],[Interest   (Daily)]]</f>
        <v>0</v>
      </c>
      <c r="H112" s="46">
        <v>0</v>
      </c>
      <c r="I112" s="61">
        <f>Table13456789101112133456789345[[#This Row],[Amount Placement (RM)]]-Table13456789101112133456789345[[#This Row],[Amount 
Withdrawal 
(RM)]]+Table13456789101112133456789345[[#This Row],[Interest   (Daily)]]</f>
        <v>0</v>
      </c>
      <c r="N112" s="5"/>
    </row>
    <row r="113" spans="1:14" ht="12.75" x14ac:dyDescent="0.2">
      <c r="A113" s="25">
        <v>42885</v>
      </c>
      <c r="B113" s="44">
        <f t="shared" si="0"/>
        <v>0</v>
      </c>
      <c r="C113" s="44"/>
      <c r="D113" s="55"/>
      <c r="E113" s="58"/>
      <c r="F113" s="59">
        <f>(Table13456789101112133456789345[[#This Row],[Amount Placement (RM)]]-Table13456789101112133456789345[[#This Row],[Amount 
Withdrawal 
(RM)]])*H113/365*1</f>
        <v>0</v>
      </c>
      <c r="G113" s="59">
        <f>Table13456789101112133456789345[[#This Row],[Interest   (Daily)]]</f>
        <v>0</v>
      </c>
      <c r="H113" s="46">
        <v>0</v>
      </c>
      <c r="I113" s="61">
        <f>Table13456789101112133456789345[[#This Row],[Amount Placement (RM)]]-Table13456789101112133456789345[[#This Row],[Amount 
Withdrawal 
(RM)]]+Table13456789101112133456789345[[#This Row],[Interest   (Daily)]]</f>
        <v>0</v>
      </c>
      <c r="N113" s="5"/>
    </row>
    <row r="114" spans="1:14" ht="12.75" x14ac:dyDescent="0.2">
      <c r="A114" s="25">
        <v>42886</v>
      </c>
      <c r="B114" s="44">
        <f t="shared" si="0"/>
        <v>0</v>
      </c>
      <c r="C114" s="44"/>
      <c r="D114" s="55"/>
      <c r="E114" s="58"/>
      <c r="F114" s="59">
        <f>(Table13456789101112133456789345[[#This Row],[Amount Placement (RM)]]-Table13456789101112133456789345[[#This Row],[Amount 
Withdrawal 
(RM)]])*H114/365*1</f>
        <v>0</v>
      </c>
      <c r="G114" s="59">
        <f>Table13456789101112133456789345[[#This Row],[Interest   (Daily)]]</f>
        <v>0</v>
      </c>
      <c r="H114" s="46">
        <v>0</v>
      </c>
      <c r="I114" s="61">
        <f>Table13456789101112133456789345[[#This Row],[Amount Placement (RM)]]-Table13456789101112133456789345[[#This Row],[Amount 
Withdrawal 
(RM)]]+Table13456789101112133456789345[[#This Row],[Interest   (Daily)]]</f>
        <v>0</v>
      </c>
      <c r="N114" s="5"/>
    </row>
    <row r="115" spans="1:14" ht="12.75" x14ac:dyDescent="0.2">
      <c r="A115" s="25">
        <v>42887</v>
      </c>
      <c r="B115" s="57"/>
      <c r="C115" s="44"/>
      <c r="D115" s="55"/>
      <c r="E115" s="58"/>
      <c r="F115" s="59">
        <f>(Table13456789101112133456789345[[#This Row],[Amount Placement (RM)]]-Table13456789101112133456789345[[#This Row],[Amount 
Withdrawal 
(RM)]])*H115/365*1</f>
        <v>0</v>
      </c>
      <c r="G115" s="59">
        <f>Table13456789101112133456789345[[#This Row],[Interest   (Daily)]]</f>
        <v>0</v>
      </c>
      <c r="H115" s="46">
        <v>0</v>
      </c>
      <c r="I115" s="61">
        <f>Table13456789101112133456789345[[#This Row],[Amount Placement (RM)]]-Table13456789101112133456789345[[#This Row],[Amount 
Withdrawal 
(RM)]]+Table13456789101112133456789345[[#This Row],[Interest   (Daily)]]</f>
        <v>0</v>
      </c>
      <c r="N115" s="5"/>
    </row>
    <row r="116" spans="1:14" ht="12.75" x14ac:dyDescent="0.2">
      <c r="A116" s="25">
        <v>42888</v>
      </c>
      <c r="B116" s="57"/>
      <c r="C116" s="44"/>
      <c r="D116" s="55"/>
      <c r="E116" s="58"/>
      <c r="F116" s="59">
        <f>(Table13456789101112133456789345[[#This Row],[Amount Placement (RM)]]-Table13456789101112133456789345[[#This Row],[Amount 
Withdrawal 
(RM)]])*H116/365*1</f>
        <v>0</v>
      </c>
      <c r="G116" s="59">
        <f>Table13456789101112133456789345[[#This Row],[Interest   (Daily)]]</f>
        <v>0</v>
      </c>
      <c r="H116" s="46">
        <v>0</v>
      </c>
      <c r="I116" s="61">
        <f>Table13456789101112133456789345[[#This Row],[Amount Placement (RM)]]-Table13456789101112133456789345[[#This Row],[Amount 
Withdrawal 
(RM)]]+Table13456789101112133456789345[[#This Row],[Interest   (Daily)]]</f>
        <v>0</v>
      </c>
      <c r="N116" s="5"/>
    </row>
    <row r="117" spans="1:14" ht="12.75" x14ac:dyDescent="0.2">
      <c r="A117" s="25">
        <v>42889</v>
      </c>
      <c r="B117" s="57"/>
      <c r="C117" s="44"/>
      <c r="D117" s="55"/>
      <c r="E117" s="58"/>
      <c r="F117" s="59">
        <f>(Table13456789101112133456789345[[#This Row],[Amount Placement (RM)]]-Table13456789101112133456789345[[#This Row],[Amount 
Withdrawal 
(RM)]])*H117/365*1</f>
        <v>0</v>
      </c>
      <c r="G117" s="59">
        <f>Table13456789101112133456789345[[#This Row],[Interest   (Daily)]]</f>
        <v>0</v>
      </c>
      <c r="H117" s="46">
        <v>0</v>
      </c>
      <c r="I117" s="61">
        <f>Table13456789101112133456789345[[#This Row],[Amount Placement (RM)]]-Table13456789101112133456789345[[#This Row],[Amount 
Withdrawal 
(RM)]]+Table13456789101112133456789345[[#This Row],[Interest   (Daily)]]</f>
        <v>0</v>
      </c>
      <c r="N117" s="5"/>
    </row>
    <row r="118" spans="1:14" ht="12.75" x14ac:dyDescent="0.2">
      <c r="A118" s="25">
        <v>42890</v>
      </c>
      <c r="B118" s="57"/>
      <c r="C118" s="44"/>
      <c r="D118" s="55"/>
      <c r="E118" s="58"/>
      <c r="F118" s="59">
        <f>(Table13456789101112133456789345[[#This Row],[Amount Placement (RM)]]-Table13456789101112133456789345[[#This Row],[Amount 
Withdrawal 
(RM)]])*H118/365*1</f>
        <v>0</v>
      </c>
      <c r="G118" s="59">
        <f>Table13456789101112133456789345[[#This Row],[Interest   (Daily)]]</f>
        <v>0</v>
      </c>
      <c r="H118" s="46">
        <v>0</v>
      </c>
      <c r="I118" s="61">
        <f>Table13456789101112133456789345[[#This Row],[Amount Placement (RM)]]-Table13456789101112133456789345[[#This Row],[Amount 
Withdrawal 
(RM)]]+Table13456789101112133456789345[[#This Row],[Interest   (Daily)]]</f>
        <v>0</v>
      </c>
      <c r="N118" s="5"/>
    </row>
    <row r="119" spans="1:14" ht="12.75" x14ac:dyDescent="0.2">
      <c r="A119" s="25">
        <v>42891</v>
      </c>
      <c r="B119" s="57"/>
      <c r="C119" s="44"/>
      <c r="D119" s="55"/>
      <c r="E119" s="58"/>
      <c r="F119" s="59">
        <f>(Table13456789101112133456789345[[#This Row],[Amount Placement (RM)]]-Table13456789101112133456789345[[#This Row],[Amount 
Withdrawal 
(RM)]])*H119/365*1</f>
        <v>0</v>
      </c>
      <c r="G119" s="59">
        <f>Table13456789101112133456789345[[#This Row],[Interest   (Daily)]]</f>
        <v>0</v>
      </c>
      <c r="H119" s="46">
        <v>0</v>
      </c>
      <c r="I119" s="61">
        <f>Table13456789101112133456789345[[#This Row],[Amount Placement (RM)]]-Table13456789101112133456789345[[#This Row],[Amount 
Withdrawal 
(RM)]]+Table13456789101112133456789345[[#This Row],[Interest   (Daily)]]</f>
        <v>0</v>
      </c>
      <c r="N119" s="5"/>
    </row>
    <row r="120" spans="1:14" ht="12.75" x14ac:dyDescent="0.2">
      <c r="A120" s="25">
        <v>42892</v>
      </c>
      <c r="B120" s="57"/>
      <c r="C120" s="44"/>
      <c r="D120" s="55"/>
      <c r="E120" s="58"/>
      <c r="F120" s="59">
        <f>(Table13456789101112133456789345[[#This Row],[Amount Placement (RM)]]-Table13456789101112133456789345[[#This Row],[Amount 
Withdrawal 
(RM)]])*H120/365*1</f>
        <v>0</v>
      </c>
      <c r="G120" s="59">
        <f>Table13456789101112133456789345[[#This Row],[Interest   (Daily)]]</f>
        <v>0</v>
      </c>
      <c r="H120" s="46">
        <v>0</v>
      </c>
      <c r="I120" s="61">
        <f>Table13456789101112133456789345[[#This Row],[Amount Placement (RM)]]-Table13456789101112133456789345[[#This Row],[Amount 
Withdrawal 
(RM)]]+Table13456789101112133456789345[[#This Row],[Interest   (Daily)]]</f>
        <v>0</v>
      </c>
      <c r="N120" s="5"/>
    </row>
    <row r="121" spans="1:14" ht="12.75" x14ac:dyDescent="0.2">
      <c r="A121" s="25">
        <v>42893</v>
      </c>
      <c r="B121" s="57"/>
      <c r="C121" s="44"/>
      <c r="D121" s="55"/>
      <c r="E121" s="58"/>
      <c r="F121" s="59">
        <f>(Table13456789101112133456789345[[#This Row],[Amount Placement (RM)]]-Table13456789101112133456789345[[#This Row],[Amount 
Withdrawal 
(RM)]])*H121/365*1</f>
        <v>0</v>
      </c>
      <c r="G121" s="59">
        <f>Table13456789101112133456789345[[#This Row],[Interest   (Daily)]]</f>
        <v>0</v>
      </c>
      <c r="H121" s="46">
        <v>0</v>
      </c>
      <c r="I121" s="61">
        <f>Table13456789101112133456789345[[#This Row],[Amount Placement (RM)]]-Table13456789101112133456789345[[#This Row],[Amount 
Withdrawal 
(RM)]]+Table13456789101112133456789345[[#This Row],[Interest   (Daily)]]</f>
        <v>0</v>
      </c>
      <c r="N121" s="5"/>
    </row>
    <row r="122" spans="1:14" ht="12.75" x14ac:dyDescent="0.2">
      <c r="A122" s="25">
        <v>42894</v>
      </c>
      <c r="B122" s="57"/>
      <c r="C122" s="44"/>
      <c r="D122" s="55"/>
      <c r="E122" s="58"/>
      <c r="F122" s="59">
        <f>(Table13456789101112133456789345[[#This Row],[Amount Placement (RM)]]-Table13456789101112133456789345[[#This Row],[Amount 
Withdrawal 
(RM)]])*H122/365*1</f>
        <v>0</v>
      </c>
      <c r="G122" s="59">
        <f>Table13456789101112133456789345[[#This Row],[Interest   (Daily)]]</f>
        <v>0</v>
      </c>
      <c r="H122" s="46">
        <v>0</v>
      </c>
      <c r="I122" s="61">
        <f>Table13456789101112133456789345[[#This Row],[Amount Placement (RM)]]-Table13456789101112133456789345[[#This Row],[Amount 
Withdrawal 
(RM)]]+Table13456789101112133456789345[[#This Row],[Interest   (Daily)]]</f>
        <v>0</v>
      </c>
      <c r="N122" s="5"/>
    </row>
    <row r="123" spans="1:14" ht="12.75" x14ac:dyDescent="0.2">
      <c r="A123" s="25">
        <v>42895</v>
      </c>
      <c r="B123" s="57"/>
      <c r="C123" s="44"/>
      <c r="D123" s="55"/>
      <c r="E123" s="58"/>
      <c r="F123" s="59">
        <f>(Table13456789101112133456789345[[#This Row],[Amount Placement (RM)]]-Table13456789101112133456789345[[#This Row],[Amount 
Withdrawal 
(RM)]])*H123/365*1</f>
        <v>0</v>
      </c>
      <c r="G123" s="59">
        <f>Table13456789101112133456789345[[#This Row],[Interest   (Daily)]]</f>
        <v>0</v>
      </c>
      <c r="H123" s="46">
        <v>0</v>
      </c>
      <c r="I123" s="61">
        <f>Table13456789101112133456789345[[#This Row],[Amount Placement (RM)]]-Table13456789101112133456789345[[#This Row],[Amount 
Withdrawal 
(RM)]]+Table13456789101112133456789345[[#This Row],[Interest   (Daily)]]</f>
        <v>0</v>
      </c>
      <c r="N123" s="5"/>
    </row>
    <row r="124" spans="1:14" ht="12.75" x14ac:dyDescent="0.2">
      <c r="A124" s="56"/>
      <c r="B124" s="57"/>
      <c r="C124" s="44"/>
      <c r="D124" s="55"/>
      <c r="E124" s="58"/>
      <c r="F124" s="59">
        <f>(Table13456789101112133456789345[[#This Row],[Amount Placement (RM)]]-Table13456789101112133456789345[[#This Row],[Amount 
Withdrawal 
(RM)]])*H124/365*1</f>
        <v>0</v>
      </c>
      <c r="G124" s="59">
        <f>Table13456789101112133456789345[[#This Row],[Interest   (Daily)]]</f>
        <v>0</v>
      </c>
      <c r="H124" s="46">
        <v>0</v>
      </c>
      <c r="I124" s="61">
        <f>Table13456789101112133456789345[[#This Row],[Amount Placement (RM)]]-Table13456789101112133456789345[[#This Row],[Amount 
Withdrawal 
(RM)]]+Table13456789101112133456789345[[#This Row],[Interest   (Daily)]]</f>
        <v>0</v>
      </c>
      <c r="N124" s="5"/>
    </row>
    <row r="125" spans="1:14" ht="12.75" x14ac:dyDescent="0.2">
      <c r="A125" s="56"/>
      <c r="B125" s="57"/>
      <c r="C125" s="44"/>
      <c r="D125" s="55"/>
      <c r="E125" s="58"/>
      <c r="F125" s="59">
        <f>(Table13456789101112133456789345[[#This Row],[Amount Placement (RM)]]-Table13456789101112133456789345[[#This Row],[Amount 
Withdrawal 
(RM)]])*H125/365*1</f>
        <v>0</v>
      </c>
      <c r="G125" s="59">
        <f>Table13456789101112133456789345[[#This Row],[Interest   (Daily)]]</f>
        <v>0</v>
      </c>
      <c r="H125" s="46">
        <v>0</v>
      </c>
      <c r="I125" s="61">
        <f>Table13456789101112133456789345[[#This Row],[Amount Placement (RM)]]-Table13456789101112133456789345[[#This Row],[Amount 
Withdrawal 
(RM)]]+Table13456789101112133456789345[[#This Row],[Interest   (Daily)]]</f>
        <v>0</v>
      </c>
      <c r="N125" s="5"/>
    </row>
    <row r="126" spans="1:14" ht="12.75" x14ac:dyDescent="0.2">
      <c r="A126" s="56"/>
      <c r="B126" s="57"/>
      <c r="C126" s="44"/>
      <c r="D126" s="55"/>
      <c r="E126" s="58"/>
      <c r="F126" s="59">
        <f>(Table13456789101112133456789345[[#This Row],[Amount Placement (RM)]]-Table13456789101112133456789345[[#This Row],[Amount 
Withdrawal 
(RM)]])*H126/365*1</f>
        <v>0</v>
      </c>
      <c r="G126" s="59">
        <f>Table13456789101112133456789345[[#This Row],[Interest   (Daily)]]</f>
        <v>0</v>
      </c>
      <c r="H126" s="46">
        <v>0</v>
      </c>
      <c r="I126" s="61">
        <f>Table13456789101112133456789345[[#This Row],[Amount Placement (RM)]]-Table13456789101112133456789345[[#This Row],[Amount 
Withdrawal 
(RM)]]+Table13456789101112133456789345[[#This Row],[Interest   (Daily)]]</f>
        <v>0</v>
      </c>
      <c r="N126" s="5"/>
    </row>
    <row r="127" spans="1:14" ht="12.75" x14ac:dyDescent="0.2">
      <c r="A127" s="56"/>
      <c r="B127" s="57"/>
      <c r="C127" s="44"/>
      <c r="D127" s="55"/>
      <c r="E127" s="58"/>
      <c r="F127" s="59">
        <f>(Table13456789101112133456789345[[#This Row],[Amount Placement (RM)]]-Table13456789101112133456789345[[#This Row],[Amount 
Withdrawal 
(RM)]])*H127/365*1</f>
        <v>0</v>
      </c>
      <c r="G127" s="59">
        <f>Table13456789101112133456789345[[#This Row],[Interest   (Daily)]]</f>
        <v>0</v>
      </c>
      <c r="H127" s="46">
        <v>0</v>
      </c>
      <c r="I127" s="61">
        <f>Table13456789101112133456789345[[#This Row],[Amount Placement (RM)]]-Table13456789101112133456789345[[#This Row],[Amount 
Withdrawal 
(RM)]]+Table13456789101112133456789345[[#This Row],[Interest   (Daily)]]</f>
        <v>0</v>
      </c>
      <c r="N127" s="5"/>
    </row>
    <row r="128" spans="1:14" ht="12.75" x14ac:dyDescent="0.2">
      <c r="A128" s="56"/>
      <c r="B128" s="57"/>
      <c r="C128" s="44"/>
      <c r="D128" s="55"/>
      <c r="E128" s="58"/>
      <c r="F128" s="59">
        <f>(Table13456789101112133456789345[[#This Row],[Amount Placement (RM)]]-Table13456789101112133456789345[[#This Row],[Amount 
Withdrawal 
(RM)]])*H128/365*1</f>
        <v>0</v>
      </c>
      <c r="G128" s="59">
        <f>Table13456789101112133456789345[[#This Row],[Interest   (Daily)]]</f>
        <v>0</v>
      </c>
      <c r="H128" s="46">
        <v>0</v>
      </c>
      <c r="I128" s="61">
        <f>Table13456789101112133456789345[[#This Row],[Amount Placement (RM)]]-Table13456789101112133456789345[[#This Row],[Amount 
Withdrawal 
(RM)]]+Table13456789101112133456789345[[#This Row],[Interest   (Daily)]]</f>
        <v>0</v>
      </c>
      <c r="N128" s="5"/>
    </row>
    <row r="129" spans="1:14" ht="12.75" x14ac:dyDescent="0.2">
      <c r="A129" s="56"/>
      <c r="B129" s="57"/>
      <c r="C129" s="44"/>
      <c r="D129" s="55"/>
      <c r="E129" s="58"/>
      <c r="F129" s="59">
        <f>(Table13456789101112133456789345[[#This Row],[Amount Placement (RM)]]-Table13456789101112133456789345[[#This Row],[Amount 
Withdrawal 
(RM)]])*H129/365*1</f>
        <v>0</v>
      </c>
      <c r="G129" s="59">
        <f>Table13456789101112133456789345[[#This Row],[Interest   (Daily)]]</f>
        <v>0</v>
      </c>
      <c r="H129" s="46">
        <v>0</v>
      </c>
      <c r="I129" s="61">
        <f>Table13456789101112133456789345[[#This Row],[Amount Placement (RM)]]-Table13456789101112133456789345[[#This Row],[Amount 
Withdrawal 
(RM)]]+Table13456789101112133456789345[[#This Row],[Interest   (Daily)]]</f>
        <v>0</v>
      </c>
      <c r="N129" s="5"/>
    </row>
    <row r="130" spans="1:14" ht="12.75" x14ac:dyDescent="0.2">
      <c r="A130" s="56"/>
      <c r="B130" s="57"/>
      <c r="C130" s="44"/>
      <c r="D130" s="55"/>
      <c r="E130" s="58"/>
      <c r="F130" s="59">
        <f>(Table13456789101112133456789345[[#This Row],[Amount Placement (RM)]]-Table13456789101112133456789345[[#This Row],[Amount 
Withdrawal 
(RM)]])*H130/365*1</f>
        <v>0</v>
      </c>
      <c r="G130" s="59">
        <f>Table13456789101112133456789345[[#This Row],[Interest   (Daily)]]</f>
        <v>0</v>
      </c>
      <c r="H130" s="46">
        <v>0</v>
      </c>
      <c r="I130" s="61">
        <f>Table13456789101112133456789345[[#This Row],[Amount Placement (RM)]]-Table13456789101112133456789345[[#This Row],[Amount 
Withdrawal 
(RM)]]+Table13456789101112133456789345[[#This Row],[Interest   (Daily)]]</f>
        <v>0</v>
      </c>
      <c r="N130" s="5"/>
    </row>
    <row r="131" spans="1:14" ht="12.75" x14ac:dyDescent="0.2">
      <c r="A131" s="56"/>
      <c r="B131" s="57"/>
      <c r="C131" s="44"/>
      <c r="D131" s="55"/>
      <c r="E131" s="58"/>
      <c r="F131" s="59">
        <f>(Table13456789101112133456789345[[#This Row],[Amount Placement (RM)]]-Table13456789101112133456789345[[#This Row],[Amount 
Withdrawal 
(RM)]])*H131/365*1</f>
        <v>0</v>
      </c>
      <c r="G131" s="59">
        <f>Table13456789101112133456789345[[#This Row],[Interest   (Daily)]]</f>
        <v>0</v>
      </c>
      <c r="H131" s="46">
        <v>0</v>
      </c>
      <c r="I131" s="61">
        <f>Table13456789101112133456789345[[#This Row],[Amount Placement (RM)]]-Table13456789101112133456789345[[#This Row],[Amount 
Withdrawal 
(RM)]]+Table13456789101112133456789345[[#This Row],[Interest   (Daily)]]</f>
        <v>0</v>
      </c>
      <c r="N131" s="5"/>
    </row>
    <row r="132" spans="1:14" ht="12.75" x14ac:dyDescent="0.2">
      <c r="A132" s="56"/>
      <c r="B132" s="57"/>
      <c r="C132" s="44"/>
      <c r="D132" s="55"/>
      <c r="E132" s="58"/>
      <c r="F132" s="59">
        <f>(Table13456789101112133456789345[[#This Row],[Amount Placement (RM)]]-Table13456789101112133456789345[[#This Row],[Amount 
Withdrawal 
(RM)]])*H132/365*1</f>
        <v>0</v>
      </c>
      <c r="G132" s="59">
        <f>Table13456789101112133456789345[[#This Row],[Interest   (Daily)]]</f>
        <v>0</v>
      </c>
      <c r="H132" s="46">
        <v>0</v>
      </c>
      <c r="I132" s="61">
        <f>Table13456789101112133456789345[[#This Row],[Amount Placement (RM)]]-Table13456789101112133456789345[[#This Row],[Amount 
Withdrawal 
(RM)]]+Table13456789101112133456789345[[#This Row],[Interest   (Daily)]]</f>
        <v>0</v>
      </c>
      <c r="N132" s="5"/>
    </row>
    <row r="133" spans="1:14" ht="12.75" x14ac:dyDescent="0.2">
      <c r="A133" s="56"/>
      <c r="B133" s="57"/>
      <c r="C133" s="44"/>
      <c r="D133" s="55"/>
      <c r="E133" s="58"/>
      <c r="F133" s="59">
        <f>(Table13456789101112133456789345[[#This Row],[Amount Placement (RM)]]-Table13456789101112133456789345[[#This Row],[Amount 
Withdrawal 
(RM)]])*H133/365*1</f>
        <v>0</v>
      </c>
      <c r="G133" s="59">
        <f>Table13456789101112133456789345[[#This Row],[Interest   (Daily)]]</f>
        <v>0</v>
      </c>
      <c r="H133" s="46">
        <v>0</v>
      </c>
      <c r="I133" s="61">
        <f>Table13456789101112133456789345[[#This Row],[Amount Placement (RM)]]-Table13456789101112133456789345[[#This Row],[Amount 
Withdrawal 
(RM)]]+Table13456789101112133456789345[[#This Row],[Interest   (Daily)]]</f>
        <v>0</v>
      </c>
      <c r="N133" s="5"/>
    </row>
    <row r="134" spans="1:14" ht="12.75" x14ac:dyDescent="0.2">
      <c r="A134" s="56"/>
      <c r="B134" s="57"/>
      <c r="C134" s="44"/>
      <c r="D134" s="55"/>
      <c r="E134" s="58"/>
      <c r="F134" s="59">
        <f>(Table13456789101112133456789345[[#This Row],[Amount Placement (RM)]]-Table13456789101112133456789345[[#This Row],[Amount 
Withdrawal 
(RM)]])*H134/365*1</f>
        <v>0</v>
      </c>
      <c r="G134" s="59">
        <f>Table13456789101112133456789345[[#This Row],[Interest   (Daily)]]</f>
        <v>0</v>
      </c>
      <c r="H134" s="46">
        <v>0</v>
      </c>
      <c r="I134" s="61">
        <f>Table13456789101112133456789345[[#This Row],[Amount Placement (RM)]]-Table13456789101112133456789345[[#This Row],[Amount 
Withdrawal 
(RM)]]+Table13456789101112133456789345[[#This Row],[Interest   (Daily)]]</f>
        <v>0</v>
      </c>
      <c r="N134" s="5"/>
    </row>
    <row r="135" spans="1:14" ht="12.75" x14ac:dyDescent="0.2">
      <c r="A135" s="56"/>
      <c r="B135" s="57"/>
      <c r="C135" s="44"/>
      <c r="D135" s="55"/>
      <c r="E135" s="58"/>
      <c r="F135" s="59">
        <f>(Table13456789101112133456789345[[#This Row],[Amount Placement (RM)]]-Table13456789101112133456789345[[#This Row],[Amount 
Withdrawal 
(RM)]])*H135/365*1</f>
        <v>0</v>
      </c>
      <c r="G135" s="59">
        <f>Table13456789101112133456789345[[#This Row],[Interest   (Daily)]]</f>
        <v>0</v>
      </c>
      <c r="H135" s="46">
        <v>0</v>
      </c>
      <c r="I135" s="61">
        <f>Table13456789101112133456789345[[#This Row],[Amount Placement (RM)]]-Table13456789101112133456789345[[#This Row],[Amount 
Withdrawal 
(RM)]]+Table13456789101112133456789345[[#This Row],[Interest   (Daily)]]</f>
        <v>0</v>
      </c>
      <c r="N135" s="5"/>
    </row>
    <row r="136" spans="1:14" ht="12.75" x14ac:dyDescent="0.2">
      <c r="A136" s="56"/>
      <c r="B136" s="57"/>
      <c r="C136" s="44"/>
      <c r="D136" s="55"/>
      <c r="E136" s="58"/>
      <c r="F136" s="59">
        <f>(Table13456789101112133456789345[[#This Row],[Amount Placement (RM)]]-Table13456789101112133456789345[[#This Row],[Amount 
Withdrawal 
(RM)]])*H136/365*1</f>
        <v>0</v>
      </c>
      <c r="G136" s="59">
        <f>Table13456789101112133456789345[[#This Row],[Interest   (Daily)]]</f>
        <v>0</v>
      </c>
      <c r="H136" s="46">
        <v>0</v>
      </c>
      <c r="I136" s="61">
        <f>Table13456789101112133456789345[[#This Row],[Amount Placement (RM)]]-Table13456789101112133456789345[[#This Row],[Amount 
Withdrawal 
(RM)]]+Table13456789101112133456789345[[#This Row],[Interest   (Daily)]]</f>
        <v>0</v>
      </c>
      <c r="N136" s="5"/>
    </row>
    <row r="137" spans="1:14" ht="12.75" x14ac:dyDescent="0.2">
      <c r="A137" s="56"/>
      <c r="B137" s="57"/>
      <c r="C137" s="44"/>
      <c r="D137" s="55"/>
      <c r="E137" s="58"/>
      <c r="F137" s="59">
        <f>(Table13456789101112133456789345[[#This Row],[Amount Placement (RM)]]-Table13456789101112133456789345[[#This Row],[Amount 
Withdrawal 
(RM)]])*H137/365*1</f>
        <v>0</v>
      </c>
      <c r="G137" s="59">
        <f>Table13456789101112133456789345[[#This Row],[Interest   (Daily)]]</f>
        <v>0</v>
      </c>
      <c r="H137" s="46">
        <v>0</v>
      </c>
      <c r="I137" s="61">
        <f>Table13456789101112133456789345[[#This Row],[Amount Placement (RM)]]-Table13456789101112133456789345[[#This Row],[Amount 
Withdrawal 
(RM)]]+Table13456789101112133456789345[[#This Row],[Interest   (Daily)]]</f>
        <v>0</v>
      </c>
      <c r="N137" s="5"/>
    </row>
    <row r="138" spans="1:14" ht="12.75" x14ac:dyDescent="0.2">
      <c r="A138" s="56"/>
      <c r="B138" s="57"/>
      <c r="C138" s="44"/>
      <c r="D138" s="55"/>
      <c r="E138" s="58"/>
      <c r="F138" s="59">
        <f>(Table13456789101112133456789345[[#This Row],[Amount Placement (RM)]]-Table13456789101112133456789345[[#This Row],[Amount 
Withdrawal 
(RM)]])*H138/365*1</f>
        <v>0</v>
      </c>
      <c r="G138" s="59">
        <f>Table13456789101112133456789345[[#This Row],[Interest   (Daily)]]</f>
        <v>0</v>
      </c>
      <c r="H138" s="46">
        <v>0</v>
      </c>
      <c r="I138" s="61">
        <f>Table13456789101112133456789345[[#This Row],[Amount Placement (RM)]]-Table13456789101112133456789345[[#This Row],[Amount 
Withdrawal 
(RM)]]+Table13456789101112133456789345[[#This Row],[Interest   (Daily)]]</f>
        <v>0</v>
      </c>
      <c r="N138" s="5"/>
    </row>
    <row r="139" spans="1:14" ht="12.75" x14ac:dyDescent="0.2">
      <c r="A139" s="56"/>
      <c r="B139" s="57"/>
      <c r="C139" s="44"/>
      <c r="D139" s="55"/>
      <c r="E139" s="58"/>
      <c r="F139" s="59">
        <f>(Table13456789101112133456789345[[#This Row],[Amount Placement (RM)]]-Table13456789101112133456789345[[#This Row],[Amount 
Withdrawal 
(RM)]])*H139/365*1</f>
        <v>0</v>
      </c>
      <c r="G139" s="59">
        <f>Table13456789101112133456789345[[#This Row],[Interest   (Daily)]]</f>
        <v>0</v>
      </c>
      <c r="H139" s="46">
        <v>0</v>
      </c>
      <c r="I139" s="61">
        <f>Table13456789101112133456789345[[#This Row],[Amount Placement (RM)]]-Table13456789101112133456789345[[#This Row],[Amount 
Withdrawal 
(RM)]]+Table13456789101112133456789345[[#This Row],[Interest   (Daily)]]</f>
        <v>0</v>
      </c>
      <c r="N139" s="5"/>
    </row>
    <row r="140" spans="1:14" ht="12.75" x14ac:dyDescent="0.2">
      <c r="A140" s="56"/>
      <c r="B140" s="57"/>
      <c r="C140" s="44"/>
      <c r="D140" s="55"/>
      <c r="E140" s="58"/>
      <c r="F140" s="59">
        <f>(Table13456789101112133456789345[[#This Row],[Amount Placement (RM)]]-Table13456789101112133456789345[[#This Row],[Amount 
Withdrawal 
(RM)]])*H140/365*1</f>
        <v>0</v>
      </c>
      <c r="G140" s="59">
        <f>Table13456789101112133456789345[[#This Row],[Interest   (Daily)]]</f>
        <v>0</v>
      </c>
      <c r="H140" s="46">
        <v>0</v>
      </c>
      <c r="I140" s="61">
        <f>Table13456789101112133456789345[[#This Row],[Amount Placement (RM)]]-Table13456789101112133456789345[[#This Row],[Amount 
Withdrawal 
(RM)]]+Table13456789101112133456789345[[#This Row],[Interest   (Daily)]]</f>
        <v>0</v>
      </c>
      <c r="N140" s="5"/>
    </row>
    <row r="141" spans="1:14" ht="12.75" x14ac:dyDescent="0.2">
      <c r="A141" s="56"/>
      <c r="B141" s="57"/>
      <c r="C141" s="44"/>
      <c r="D141" s="55"/>
      <c r="E141" s="58"/>
      <c r="F141" s="59">
        <f>(Table13456789101112133456789345[[#This Row],[Amount Placement (RM)]]-Table13456789101112133456789345[[#This Row],[Amount 
Withdrawal 
(RM)]])*H141/365*1</f>
        <v>0</v>
      </c>
      <c r="G141" s="59">
        <f>Table13456789101112133456789345[[#This Row],[Interest   (Daily)]]</f>
        <v>0</v>
      </c>
      <c r="H141" s="46">
        <v>0</v>
      </c>
      <c r="I141" s="61">
        <f>Table13456789101112133456789345[[#This Row],[Amount Placement (RM)]]-Table13456789101112133456789345[[#This Row],[Amount 
Withdrawal 
(RM)]]+Table13456789101112133456789345[[#This Row],[Interest   (Daily)]]</f>
        <v>0</v>
      </c>
      <c r="N141" s="5"/>
    </row>
    <row r="142" spans="1:14" ht="12.75" x14ac:dyDescent="0.2">
      <c r="A142" s="56"/>
      <c r="B142" s="57"/>
      <c r="C142" s="44"/>
      <c r="D142" s="55"/>
      <c r="E142" s="58"/>
      <c r="F142" s="59">
        <f>(Table13456789101112133456789345[[#This Row],[Amount Placement (RM)]]-Table13456789101112133456789345[[#This Row],[Amount 
Withdrawal 
(RM)]])*H142/365*1</f>
        <v>0</v>
      </c>
      <c r="G142" s="59">
        <f>Table13456789101112133456789345[[#This Row],[Interest   (Daily)]]</f>
        <v>0</v>
      </c>
      <c r="H142" s="46">
        <v>0</v>
      </c>
      <c r="I142" s="61">
        <f>Table13456789101112133456789345[[#This Row],[Amount Placement (RM)]]-Table13456789101112133456789345[[#This Row],[Amount 
Withdrawal 
(RM)]]+Table13456789101112133456789345[[#This Row],[Interest   (Daily)]]</f>
        <v>0</v>
      </c>
      <c r="N142" s="5"/>
    </row>
    <row r="143" spans="1:14" ht="12.75" x14ac:dyDescent="0.2">
      <c r="A143" s="56"/>
      <c r="B143" s="57"/>
      <c r="C143" s="44"/>
      <c r="D143" s="55"/>
      <c r="E143" s="58"/>
      <c r="F143" s="59">
        <f>(Table13456789101112133456789345[[#This Row],[Amount Placement (RM)]]-Table13456789101112133456789345[[#This Row],[Amount 
Withdrawal 
(RM)]])*H143/365*1</f>
        <v>0</v>
      </c>
      <c r="G143" s="59">
        <f>Table13456789101112133456789345[[#This Row],[Interest   (Daily)]]</f>
        <v>0</v>
      </c>
      <c r="H143" s="46">
        <v>0</v>
      </c>
      <c r="I143" s="61">
        <f>Table13456789101112133456789345[[#This Row],[Amount Placement (RM)]]-Table13456789101112133456789345[[#This Row],[Amount 
Withdrawal 
(RM)]]+Table13456789101112133456789345[[#This Row],[Interest   (Daily)]]</f>
        <v>0</v>
      </c>
      <c r="N143" s="5"/>
    </row>
    <row r="144" spans="1:14" ht="12.75" x14ac:dyDescent="0.2">
      <c r="A144" s="56"/>
      <c r="B144" s="57"/>
      <c r="C144" s="44"/>
      <c r="D144" s="55"/>
      <c r="E144" s="58"/>
      <c r="F144" s="59">
        <f>(Table13456789101112133456789345[[#This Row],[Amount Placement (RM)]]-Table13456789101112133456789345[[#This Row],[Amount 
Withdrawal 
(RM)]])*H144/365*1</f>
        <v>0</v>
      </c>
      <c r="G144" s="59">
        <f>Table13456789101112133456789345[[#This Row],[Interest   (Daily)]]</f>
        <v>0</v>
      </c>
      <c r="H144" s="46">
        <v>0</v>
      </c>
      <c r="I144" s="61">
        <f>Table13456789101112133456789345[[#This Row],[Amount Placement (RM)]]-Table13456789101112133456789345[[#This Row],[Amount 
Withdrawal 
(RM)]]+Table13456789101112133456789345[[#This Row],[Interest   (Daily)]]</f>
        <v>0</v>
      </c>
      <c r="N144" s="5"/>
    </row>
    <row r="145" spans="1:14" ht="12.75" x14ac:dyDescent="0.2">
      <c r="A145" s="56"/>
      <c r="B145" s="57"/>
      <c r="C145" s="44"/>
      <c r="D145" s="55"/>
      <c r="E145" s="58"/>
      <c r="F145" s="59">
        <f>(Table13456789101112133456789345[[#This Row],[Amount Placement (RM)]]-Table13456789101112133456789345[[#This Row],[Amount 
Withdrawal 
(RM)]])*H145/365*1</f>
        <v>0</v>
      </c>
      <c r="G145" s="59">
        <f>Table13456789101112133456789345[[#This Row],[Interest   (Daily)]]</f>
        <v>0</v>
      </c>
      <c r="H145" s="60"/>
      <c r="I145" s="61">
        <f>Table13456789101112133456789345[[#This Row],[Amount Placement (RM)]]-Table13456789101112133456789345[[#This Row],[Amount 
Withdrawal 
(RM)]]+Table13456789101112133456789345[[#This Row],[Interest   (Daily)]]</f>
        <v>0</v>
      </c>
      <c r="N145" s="5"/>
    </row>
    <row r="146" spans="1:14" ht="12.75" x14ac:dyDescent="0.2">
      <c r="A146" s="56"/>
      <c r="B146" s="57"/>
      <c r="C146" s="44"/>
      <c r="D146" s="55"/>
      <c r="E146" s="58"/>
      <c r="F146" s="59">
        <f>(Table13456789101112133456789345[[#This Row],[Amount Placement (RM)]]-Table13456789101112133456789345[[#This Row],[Amount 
Withdrawal 
(RM)]])*H146/365*1</f>
        <v>0</v>
      </c>
      <c r="G146" s="59">
        <f>Table13456789101112133456789345[[#This Row],[Interest   (Daily)]]</f>
        <v>0</v>
      </c>
      <c r="H146" s="60"/>
      <c r="I146" s="61">
        <f>Table13456789101112133456789345[[#This Row],[Amount Placement (RM)]]-Table13456789101112133456789345[[#This Row],[Amount 
Withdrawal 
(RM)]]+Table13456789101112133456789345[[#This Row],[Interest   (Daily)]]</f>
        <v>0</v>
      </c>
      <c r="N146" s="5"/>
    </row>
    <row r="147" spans="1:14" ht="12.75" x14ac:dyDescent="0.2">
      <c r="A147" s="56"/>
      <c r="B147" s="57"/>
      <c r="C147" s="44"/>
      <c r="D147" s="55"/>
      <c r="E147" s="58"/>
      <c r="F147" s="59">
        <f>(Table13456789101112133456789345[[#This Row],[Amount Placement (RM)]]-Table13456789101112133456789345[[#This Row],[Amount 
Withdrawal 
(RM)]])*H147/365*1</f>
        <v>0</v>
      </c>
      <c r="G147" s="59">
        <f>Table13456789101112133456789345[[#This Row],[Interest   (Daily)]]</f>
        <v>0</v>
      </c>
      <c r="H147" s="60"/>
      <c r="I147" s="61">
        <f>Table13456789101112133456789345[[#This Row],[Amount Placement (RM)]]-Table13456789101112133456789345[[#This Row],[Amount 
Withdrawal 
(RM)]]+Table13456789101112133456789345[[#This Row],[Interest   (Daily)]]</f>
        <v>0</v>
      </c>
      <c r="N147" s="5"/>
    </row>
    <row r="148" spans="1:14" ht="12.75" x14ac:dyDescent="0.2">
      <c r="A148" s="56"/>
      <c r="B148" s="57"/>
      <c r="C148" s="44"/>
      <c r="D148" s="55"/>
      <c r="E148" s="58"/>
      <c r="F148" s="59">
        <f>(Table13456789101112133456789345[[#This Row],[Amount Placement (RM)]]-Table13456789101112133456789345[[#This Row],[Amount 
Withdrawal 
(RM)]])*H148/365*1</f>
        <v>0</v>
      </c>
      <c r="G148" s="59">
        <f>Table13456789101112133456789345[[#This Row],[Interest   (Daily)]]</f>
        <v>0</v>
      </c>
      <c r="H148" s="60"/>
      <c r="I148" s="61">
        <f>Table13456789101112133456789345[[#This Row],[Amount Placement (RM)]]-Table13456789101112133456789345[[#This Row],[Amount 
Withdrawal 
(RM)]]+Table13456789101112133456789345[[#This Row],[Interest   (Daily)]]</f>
        <v>0</v>
      </c>
      <c r="N148" s="5"/>
    </row>
    <row r="149" spans="1:14" ht="12.75" x14ac:dyDescent="0.2">
      <c r="A149" s="56"/>
      <c r="B149" s="57"/>
      <c r="C149" s="44"/>
      <c r="D149" s="55"/>
      <c r="E149" s="58"/>
      <c r="F149" s="59">
        <f>(Table13456789101112133456789345[[#This Row],[Amount Placement (RM)]]-Table13456789101112133456789345[[#This Row],[Amount 
Withdrawal 
(RM)]])*H149/365*1</f>
        <v>0</v>
      </c>
      <c r="G149" s="59">
        <f>Table13456789101112133456789345[[#This Row],[Interest   (Daily)]]</f>
        <v>0</v>
      </c>
      <c r="H149" s="60"/>
      <c r="I149" s="61">
        <f>Table13456789101112133456789345[[#This Row],[Amount Placement (RM)]]-Table13456789101112133456789345[[#This Row],[Amount 
Withdrawal 
(RM)]]+Table13456789101112133456789345[[#This Row],[Interest   (Daily)]]</f>
        <v>0</v>
      </c>
      <c r="N149" s="5"/>
    </row>
    <row r="150" spans="1:14" ht="12.75" x14ac:dyDescent="0.2">
      <c r="A150" s="56"/>
      <c r="B150" s="57"/>
      <c r="C150" s="44"/>
      <c r="D150" s="55"/>
      <c r="E150" s="58"/>
      <c r="F150" s="59">
        <f>(Table13456789101112133456789345[[#This Row],[Amount Placement (RM)]]-Table13456789101112133456789345[[#This Row],[Amount 
Withdrawal 
(RM)]])*H150/365*1</f>
        <v>0</v>
      </c>
      <c r="G150" s="59">
        <f>Table13456789101112133456789345[[#This Row],[Interest   (Daily)]]</f>
        <v>0</v>
      </c>
      <c r="H150" s="60"/>
      <c r="I150" s="61">
        <f>Table13456789101112133456789345[[#This Row],[Amount Placement (RM)]]-Table13456789101112133456789345[[#This Row],[Amount 
Withdrawal 
(RM)]]+Table13456789101112133456789345[[#This Row],[Interest   (Daily)]]</f>
        <v>0</v>
      </c>
      <c r="N150" s="5"/>
    </row>
    <row r="151" spans="1:14" ht="12.75" x14ac:dyDescent="0.2">
      <c r="A151" s="56"/>
      <c r="B151" s="57"/>
      <c r="C151" s="44"/>
      <c r="D151" s="55"/>
      <c r="E151" s="58"/>
      <c r="F151" s="59">
        <f>(Table13456789101112133456789345[[#This Row],[Amount Placement (RM)]]-Table13456789101112133456789345[[#This Row],[Amount 
Withdrawal 
(RM)]])*H151/365*1</f>
        <v>0</v>
      </c>
      <c r="G151" s="59">
        <f>Table13456789101112133456789345[[#This Row],[Interest   (Daily)]]</f>
        <v>0</v>
      </c>
      <c r="H151" s="60"/>
      <c r="I151" s="61">
        <f>Table13456789101112133456789345[[#This Row],[Amount Placement (RM)]]-Table13456789101112133456789345[[#This Row],[Amount 
Withdrawal 
(RM)]]+Table13456789101112133456789345[[#This Row],[Interest   (Daily)]]</f>
        <v>0</v>
      </c>
      <c r="N151" s="5"/>
    </row>
    <row r="152" spans="1:14" ht="12.75" x14ac:dyDescent="0.2">
      <c r="A152" s="56"/>
      <c r="B152" s="57"/>
      <c r="C152" s="44"/>
      <c r="D152" s="55"/>
      <c r="E152" s="58"/>
      <c r="F152" s="59">
        <f>(Table13456789101112133456789345[[#This Row],[Amount Placement (RM)]]-Table13456789101112133456789345[[#This Row],[Amount 
Withdrawal 
(RM)]])*H152/365*1</f>
        <v>0</v>
      </c>
      <c r="G152" s="59">
        <f>Table13456789101112133456789345[[#This Row],[Interest   (Daily)]]</f>
        <v>0</v>
      </c>
      <c r="H152" s="60"/>
      <c r="I152" s="61">
        <f>Table13456789101112133456789345[[#This Row],[Amount Placement (RM)]]-Table13456789101112133456789345[[#This Row],[Amount 
Withdrawal 
(RM)]]+Table13456789101112133456789345[[#This Row],[Interest   (Daily)]]</f>
        <v>0</v>
      </c>
      <c r="N152" s="5"/>
    </row>
    <row r="153" spans="1:14" ht="12.75" x14ac:dyDescent="0.2">
      <c r="A153" s="56"/>
      <c r="B153" s="57"/>
      <c r="C153" s="44"/>
      <c r="D153" s="55"/>
      <c r="E153" s="58"/>
      <c r="F153" s="59">
        <f>(Table13456789101112133456789345[[#This Row],[Amount Placement (RM)]]-Table13456789101112133456789345[[#This Row],[Amount 
Withdrawal 
(RM)]])*H153/365*1</f>
        <v>0</v>
      </c>
      <c r="G153" s="59">
        <f>Table13456789101112133456789345[[#This Row],[Interest   (Daily)]]</f>
        <v>0</v>
      </c>
      <c r="H153" s="60"/>
      <c r="I153" s="61">
        <f>Table13456789101112133456789345[[#This Row],[Amount Placement (RM)]]-Table13456789101112133456789345[[#This Row],[Amount 
Withdrawal 
(RM)]]+Table13456789101112133456789345[[#This Row],[Interest   (Daily)]]</f>
        <v>0</v>
      </c>
      <c r="N153" s="5"/>
    </row>
    <row r="154" spans="1:14" ht="12.75" x14ac:dyDescent="0.2">
      <c r="A154" s="56"/>
      <c r="B154" s="57"/>
      <c r="C154" s="44"/>
      <c r="D154" s="55"/>
      <c r="E154" s="58"/>
      <c r="F154" s="59">
        <f>(Table13456789101112133456789345[[#This Row],[Amount Placement (RM)]]-Table13456789101112133456789345[[#This Row],[Amount 
Withdrawal 
(RM)]])*H154/365*1</f>
        <v>0</v>
      </c>
      <c r="G154" s="59">
        <f>Table13456789101112133456789345[[#This Row],[Interest   (Daily)]]</f>
        <v>0</v>
      </c>
      <c r="H154" s="60"/>
      <c r="I154" s="61">
        <f>Table13456789101112133456789345[[#This Row],[Amount Placement (RM)]]-Table13456789101112133456789345[[#This Row],[Amount 
Withdrawal 
(RM)]]+Table13456789101112133456789345[[#This Row],[Interest   (Daily)]]</f>
        <v>0</v>
      </c>
      <c r="N154" s="5"/>
    </row>
    <row r="155" spans="1:14" ht="12.75" x14ac:dyDescent="0.2">
      <c r="A155" s="56"/>
      <c r="B155" s="57"/>
      <c r="C155" s="44"/>
      <c r="D155" s="55"/>
      <c r="E155" s="58"/>
      <c r="F155" s="59">
        <f>(Table13456789101112133456789345[[#This Row],[Amount Placement (RM)]]-Table13456789101112133456789345[[#This Row],[Amount 
Withdrawal 
(RM)]])*H155/365*1</f>
        <v>0</v>
      </c>
      <c r="G155" s="59">
        <f>Table13456789101112133456789345[[#This Row],[Interest   (Daily)]]</f>
        <v>0</v>
      </c>
      <c r="H155" s="60"/>
      <c r="I155" s="61">
        <f>Table13456789101112133456789345[[#This Row],[Amount Placement (RM)]]-Table13456789101112133456789345[[#This Row],[Amount 
Withdrawal 
(RM)]]+Table13456789101112133456789345[[#This Row],[Interest   (Daily)]]</f>
        <v>0</v>
      </c>
      <c r="N155" s="5"/>
    </row>
    <row r="156" spans="1:14" ht="12.75" x14ac:dyDescent="0.2">
      <c r="A156" s="56"/>
      <c r="B156" s="57"/>
      <c r="C156" s="44"/>
      <c r="D156" s="55"/>
      <c r="E156" s="58"/>
      <c r="F156" s="59">
        <f>(Table13456789101112133456789345[[#This Row],[Amount Placement (RM)]]-Table13456789101112133456789345[[#This Row],[Amount 
Withdrawal 
(RM)]])*H156/365*1</f>
        <v>0</v>
      </c>
      <c r="G156" s="59">
        <f>Table13456789101112133456789345[[#This Row],[Interest   (Daily)]]</f>
        <v>0</v>
      </c>
      <c r="H156" s="60"/>
      <c r="I156" s="61">
        <f>Table13456789101112133456789345[[#This Row],[Amount Placement (RM)]]-Table13456789101112133456789345[[#This Row],[Amount 
Withdrawal 
(RM)]]+Table13456789101112133456789345[[#This Row],[Interest   (Daily)]]</f>
        <v>0</v>
      </c>
      <c r="N156" s="5"/>
    </row>
    <row r="157" spans="1:14" ht="12.75" x14ac:dyDescent="0.2">
      <c r="A157" s="56"/>
      <c r="B157" s="57"/>
      <c r="C157" s="44"/>
      <c r="D157" s="55"/>
      <c r="E157" s="58"/>
      <c r="F157" s="59">
        <f>(Table13456789101112133456789345[[#This Row],[Amount Placement (RM)]]-Table13456789101112133456789345[[#This Row],[Amount 
Withdrawal 
(RM)]])*H157/365*1</f>
        <v>0</v>
      </c>
      <c r="G157" s="59">
        <f>Table13456789101112133456789345[[#This Row],[Interest   (Daily)]]</f>
        <v>0</v>
      </c>
      <c r="H157" s="60"/>
      <c r="I157" s="61">
        <f>Table13456789101112133456789345[[#This Row],[Amount Placement (RM)]]-Table13456789101112133456789345[[#This Row],[Amount 
Withdrawal 
(RM)]]+Table13456789101112133456789345[[#This Row],[Interest   (Daily)]]</f>
        <v>0</v>
      </c>
      <c r="N157" s="5"/>
    </row>
    <row r="158" spans="1:14" ht="12.75" x14ac:dyDescent="0.2">
      <c r="A158" s="56"/>
      <c r="B158" s="57"/>
      <c r="C158" s="44"/>
      <c r="D158" s="55"/>
      <c r="E158" s="58"/>
      <c r="F158" s="59">
        <f>(Table13456789101112133456789345[[#This Row],[Amount Placement (RM)]]-Table13456789101112133456789345[[#This Row],[Amount 
Withdrawal 
(RM)]])*H158/365*1</f>
        <v>0</v>
      </c>
      <c r="G158" s="59">
        <f>Table13456789101112133456789345[[#This Row],[Interest   (Daily)]]</f>
        <v>0</v>
      </c>
      <c r="H158" s="60"/>
      <c r="I158" s="61">
        <f>Table13456789101112133456789345[[#This Row],[Amount Placement (RM)]]-Table13456789101112133456789345[[#This Row],[Amount 
Withdrawal 
(RM)]]+Table13456789101112133456789345[[#This Row],[Interest   (Daily)]]</f>
        <v>0</v>
      </c>
      <c r="N158" s="5"/>
    </row>
    <row r="159" spans="1:14" ht="12.75" x14ac:dyDescent="0.2">
      <c r="A159" s="25"/>
      <c r="B159" s="44"/>
      <c r="C159" s="44"/>
      <c r="D159" s="26"/>
      <c r="E159" s="26"/>
      <c r="F159" s="51"/>
      <c r="G159" s="26"/>
      <c r="H159" s="46"/>
      <c r="I159" s="27"/>
      <c r="N159" s="5"/>
    </row>
    <row r="160" spans="1:14" ht="12.75" x14ac:dyDescent="0.2">
      <c r="E160" s="6">
        <f>SUBTOTAL(9, E16:E159)</f>
        <v>0</v>
      </c>
      <c r="H160" s="6">
        <f>SUBTOTAL(9, H16:H159)</f>
        <v>0</v>
      </c>
      <c r="K160" s="5"/>
      <c r="N160" s="5"/>
    </row>
    <row r="161" spans="5:14" ht="12.75" x14ac:dyDescent="0.2">
      <c r="E161" s="6">
        <f>E160-H160</f>
        <v>0</v>
      </c>
      <c r="K161" s="5"/>
      <c r="N161" s="5"/>
    </row>
  </sheetData>
  <conditionalFormatting sqref="I15:I159">
    <cfRule type="cellIs" dxfId="7" priority="3" stopIfTrue="1" operator="lessThan">
      <formula>0</formula>
    </cfRule>
  </conditionalFormatting>
  <conditionalFormatting sqref="I3">
    <cfRule type="cellIs" dxfId="6" priority="1" stopIfTrue="1" operator="lessThan">
      <formula>0</formula>
    </cfRule>
  </conditionalFormatting>
  <dataValidations count="3">
    <dataValidation type="list" allowBlank="1" showInputMessage="1" showErrorMessage="1" sqref="B15:C159">
      <formula1>payeeList</formula1>
    </dataValidation>
    <dataValidation type="list" allowBlank="1" showInputMessage="1" showErrorMessage="1" sqref="A15:A159">
      <formula1>dateList</formula1>
    </dataValidation>
    <dataValidation type="list" allowBlank="1" showInputMessage="1" showErrorMessage="1" sqref="D76:D84 D15 D45:D52 D159 D54:D74">
      <formula1>categoryList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39229A7D-EBC2-4037-A267-91C6DBD9984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219A34F1-BA1A-4725-9E7B-60C9BF9610D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I15:I159</xm:sqref>
        </x14:conditionalFormatting>
        <x14:conditionalFormatting xmlns:xm="http://schemas.microsoft.com/office/excel/2006/main">
          <x14:cfRule type="iconSet" priority="5" id="{DCCD7C1A-A306-4795-9709-F657980F4CE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I21:I159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93"/>
  <sheetViews>
    <sheetView workbookViewId="0">
      <selection activeCell="F20" sqref="F20"/>
    </sheetView>
  </sheetViews>
  <sheetFormatPr defaultRowHeight="15" x14ac:dyDescent="0.25"/>
  <cols>
    <col min="1" max="1" width="9.25" style="5" customWidth="1"/>
    <col min="2" max="2" width="19.375" style="6" customWidth="1"/>
    <col min="3" max="3" width="18.375" style="6" customWidth="1"/>
    <col min="4" max="4" width="12.375" style="6" customWidth="1"/>
    <col min="5" max="5" width="12.375" style="48" customWidth="1"/>
    <col min="6" max="6" width="12.375" style="6" customWidth="1"/>
    <col min="7" max="7" width="11.75" style="6" customWidth="1"/>
    <col min="8" max="8" width="14" style="6" customWidth="1"/>
    <col min="9" max="9" width="5" style="5" customWidth="1"/>
    <col min="10" max="10" width="20.875" style="6" customWidth="1"/>
    <col min="11" max="12" width="9" style="5"/>
    <col min="13" max="13" width="9" style="40"/>
    <col min="14" max="16384" width="9" style="5"/>
  </cols>
  <sheetData>
    <row r="1" spans="1:14" ht="23.25" x14ac:dyDescent="0.3">
      <c r="A1" s="1" t="s">
        <v>0</v>
      </c>
      <c r="B1" s="42"/>
      <c r="C1" s="42"/>
      <c r="D1" s="2"/>
      <c r="E1" s="47"/>
      <c r="F1" s="2"/>
      <c r="G1" s="3"/>
      <c r="H1" s="4"/>
      <c r="M1" s="7" t="s">
        <v>1</v>
      </c>
      <c r="N1" s="8" t="s">
        <v>2</v>
      </c>
    </row>
    <row r="2" spans="1:14" ht="18.75" x14ac:dyDescent="0.25">
      <c r="A2" s="1" t="s">
        <v>3</v>
      </c>
      <c r="M2" s="9"/>
    </row>
    <row r="3" spans="1:14" hidden="1" x14ac:dyDescent="0.25">
      <c r="G3" s="10" t="s">
        <v>4</v>
      </c>
      <c r="H3" s="11">
        <f>VLOOKUP(9E+100,Table1345678910111213345678934[Balance],1)</f>
        <v>1205327.8038564816</v>
      </c>
      <c r="J3" s="12"/>
      <c r="M3" s="9">
        <f>IFERROR(LARGE(#REF!,1)+1,1)</f>
        <v>1</v>
      </c>
      <c r="N3" s="8" t="s">
        <v>5</v>
      </c>
    </row>
    <row r="4" spans="1:14" hidden="1" x14ac:dyDescent="0.25">
      <c r="G4" s="13" t="s">
        <v>6</v>
      </c>
      <c r="H4" s="14" t="e">
        <f>SUMIF(#REF!,"=r",Table1345678910111213345678934[Interest rate])+SUMIF(#REF!,"=c",Table1345678910111213345678934[Interest rate])-SUMIF(#REF!,"=R",Table1345678910111213345678934[Tenor])-SUMIF(#REF!,"=C",Table1345678910111213345678934[Tenor])</f>
        <v>#REF!</v>
      </c>
      <c r="J4" s="15"/>
      <c r="M4" s="9">
        <f>M3-1</f>
        <v>0</v>
      </c>
      <c r="N4" s="8" t="s">
        <v>7</v>
      </c>
    </row>
    <row r="5" spans="1:14" hidden="1" x14ac:dyDescent="0.25">
      <c r="G5" s="16"/>
      <c r="M5" s="9">
        <f>M4-1</f>
        <v>-1</v>
      </c>
    </row>
    <row r="6" spans="1:14" hidden="1" x14ac:dyDescent="0.25">
      <c r="G6" s="16"/>
      <c r="M6" s="9">
        <f>M5-1</f>
        <v>-2</v>
      </c>
    </row>
    <row r="7" spans="1:14" hidden="1" x14ac:dyDescent="0.25">
      <c r="G7" s="16"/>
      <c r="M7" s="9">
        <f>M6-1</f>
        <v>-3</v>
      </c>
    </row>
    <row r="8" spans="1:14" hidden="1" x14ac:dyDescent="0.25">
      <c r="G8" s="16"/>
      <c r="M8" s="9" t="s">
        <v>8</v>
      </c>
    </row>
    <row r="9" spans="1:14" hidden="1" x14ac:dyDescent="0.25">
      <c r="G9" s="16"/>
      <c r="M9" s="9" t="s">
        <v>9</v>
      </c>
    </row>
    <row r="10" spans="1:14" hidden="1" x14ac:dyDescent="0.25">
      <c r="G10" s="16"/>
      <c r="M10" s="9" t="s">
        <v>10</v>
      </c>
    </row>
    <row r="11" spans="1:14" hidden="1" x14ac:dyDescent="0.25">
      <c r="G11" s="16"/>
      <c r="M11" s="9" t="s">
        <v>11</v>
      </c>
    </row>
    <row r="12" spans="1:14" hidden="1" x14ac:dyDescent="0.25">
      <c r="G12" s="16"/>
      <c r="M12" s="9" t="s">
        <v>12</v>
      </c>
    </row>
    <row r="13" spans="1:14" s="18" customFormat="1" ht="17.25" hidden="1" customHeight="1" x14ac:dyDescent="0.25">
      <c r="A13" s="17"/>
      <c r="B13" s="43"/>
      <c r="C13" s="19"/>
      <c r="D13" s="19"/>
      <c r="E13" s="49"/>
      <c r="F13" s="19"/>
      <c r="G13" s="20" t="s">
        <v>13</v>
      </c>
      <c r="H13" s="21">
        <v>500000</v>
      </c>
      <c r="J13" s="19"/>
      <c r="M13" s="9"/>
      <c r="N13" s="8" t="s">
        <v>14</v>
      </c>
    </row>
    <row r="14" spans="1:14" ht="45" x14ac:dyDescent="0.25">
      <c r="A14" s="22" t="s">
        <v>15</v>
      </c>
      <c r="B14" s="41" t="s">
        <v>17</v>
      </c>
      <c r="C14" s="41" t="s">
        <v>21</v>
      </c>
      <c r="D14" s="22" t="s">
        <v>18</v>
      </c>
      <c r="E14" s="50" t="s">
        <v>23</v>
      </c>
      <c r="F14" s="23" t="s">
        <v>22</v>
      </c>
      <c r="G14" s="41" t="s">
        <v>19</v>
      </c>
      <c r="H14" s="24" t="s">
        <v>16</v>
      </c>
      <c r="M14" s="9"/>
    </row>
    <row r="15" spans="1:14" s="18" customFormat="1" ht="12.75" x14ac:dyDescent="0.2">
      <c r="A15" s="25">
        <v>42709</v>
      </c>
      <c r="B15" s="44">
        <v>1200000</v>
      </c>
      <c r="C15" s="26"/>
      <c r="D15" s="26" t="s">
        <v>20</v>
      </c>
      <c r="E15" s="51">
        <f>(Table1345678910111213345678934[[#This Row],[Amount Placement (RM)]]-Table1345678910111213345678934[[#This Row],[Amount 
Withdrawal 
(RM)]])*G15/365*1</f>
        <v>69.041095890410958</v>
      </c>
      <c r="F15" s="26">
        <f>Table1345678910111213345678934[[#This Row],[Interest   (Daily)]]</f>
        <v>69.041095890410958</v>
      </c>
      <c r="G15" s="46">
        <v>2.1000000000000001E-2</v>
      </c>
      <c r="H15" s="27">
        <f>Table1345678910111213345678934[[#This Row],[Amount Placement (RM)]]-Table1345678910111213345678934[[#This Row],[Amount 
Withdrawal 
(RM)]]+Table1345678910111213345678934[[#This Row],[Interest   (Daily)]]</f>
        <v>1200069.0410958903</v>
      </c>
      <c r="J15" s="19"/>
      <c r="M15" s="28"/>
    </row>
    <row r="16" spans="1:14" s="18" customFormat="1" ht="12.75" x14ac:dyDescent="0.2">
      <c r="A16" s="25">
        <v>42710</v>
      </c>
      <c r="B16" s="44">
        <f>H15</f>
        <v>1200069.0410958903</v>
      </c>
      <c r="C16" s="31"/>
      <c r="D16" s="26" t="s">
        <v>20</v>
      </c>
      <c r="E16" s="51">
        <f>(Table1345678910111213345678934[[#This Row],[Amount Placement (RM)]]-Table1345678910111213345678934[[#This Row],[Amount 
Withdrawal 
(RM)]])*G16/365*1</f>
        <v>69.045068117845744</v>
      </c>
      <c r="F16" s="26">
        <f>F15+Table1345678910111213345678934[[#This Row],[Interest   (Daily)]]</f>
        <v>138.0861640082567</v>
      </c>
      <c r="G16" s="46">
        <v>2.1000000000000001E-2</v>
      </c>
      <c r="H16" s="27">
        <f>H15-Table1345678910111213345678934[[#This Row],[Amount 
Withdrawal 
(RM)]]+Table1345678910111213345678934[[#This Row],[Interest   (Daily)]]</f>
        <v>1200138.0861640081</v>
      </c>
      <c r="J16" s="19"/>
      <c r="M16" s="28"/>
    </row>
    <row r="17" spans="1:13" s="18" customFormat="1" ht="12.75" x14ac:dyDescent="0.2">
      <c r="A17" s="25">
        <v>42711</v>
      </c>
      <c r="B17" s="44">
        <f>H16</f>
        <v>1200138.0861640081</v>
      </c>
      <c r="C17" s="31"/>
      <c r="D17" s="26" t="s">
        <v>20</v>
      </c>
      <c r="E17" s="51">
        <f>(Table1345678910111213345678934[[#This Row],[Amount Placement (RM)]]-Table1345678910111213345678934[[#This Row],[Amount 
Withdrawal 
(RM)]])*G17/365*1</f>
        <v>69.049040573819653</v>
      </c>
      <c r="F17" s="26">
        <f>F16+Table1345678910111213345678934[[#This Row],[Interest   (Daily)]]</f>
        <v>207.13520458207637</v>
      </c>
      <c r="G17" s="46">
        <v>2.1000000000000001E-2</v>
      </c>
      <c r="H17" s="27">
        <f>Table1345678910111213345678934[[#This Row],[Amount Placement (RM)]]-Table1345678910111213345678934[[#This Row],[Amount 
Withdrawal 
(RM)]]+Table1345678910111213345678934[[#This Row],[Interest   (Daily)]]</f>
        <v>1200207.135204582</v>
      </c>
      <c r="J17" s="19"/>
      <c r="M17" s="28"/>
    </row>
    <row r="18" spans="1:13" s="18" customFormat="1" ht="12.75" x14ac:dyDescent="0.2">
      <c r="A18" s="25">
        <v>42712</v>
      </c>
      <c r="B18" s="44">
        <f t="shared" ref="B18:B81" si="0">H17</f>
        <v>1200207.135204582</v>
      </c>
      <c r="C18" s="31"/>
      <c r="D18" s="30" t="s">
        <v>20</v>
      </c>
      <c r="E18" s="51">
        <f>(Table1345678910111213345678934[[#This Row],[Amount Placement (RM)]]-Table1345678910111213345678934[[#This Row],[Amount 
Withdrawal 
(RM)]])*G18/365*1</f>
        <v>69.053013258345814</v>
      </c>
      <c r="F18" s="26">
        <f>F17+Table1345678910111213345678934[[#This Row],[Interest   (Daily)]]</f>
        <v>276.18821784042217</v>
      </c>
      <c r="G18" s="46">
        <v>2.1000000000000001E-2</v>
      </c>
      <c r="H18" s="27">
        <f>Table1345678910111213345678934[[#This Row],[Amount Placement (RM)]]-Table1345678910111213345678934[[#This Row],[Amount 
Withdrawal 
(RM)]]+Table1345678910111213345678934[[#This Row],[Interest   (Daily)]]</f>
        <v>1200276.1882178404</v>
      </c>
      <c r="J18" s="19"/>
      <c r="M18" s="28"/>
    </row>
    <row r="19" spans="1:13" s="18" customFormat="1" ht="12.75" x14ac:dyDescent="0.2">
      <c r="A19" s="25">
        <v>42713</v>
      </c>
      <c r="B19" s="44">
        <f t="shared" si="0"/>
        <v>1200276.1882178404</v>
      </c>
      <c r="C19" s="31"/>
      <c r="D19" s="26" t="s">
        <v>20</v>
      </c>
      <c r="E19" s="51">
        <f>(Table1345678910111213345678934[[#This Row],[Amount Placement (RM)]]-Table1345678910111213345678934[[#This Row],[Amount 
Withdrawal 
(RM)]])*G19/365*1</f>
        <v>69.056986171437401</v>
      </c>
      <c r="F19" s="26">
        <f>F18+Table1345678910111213345678934[[#This Row],[Interest   (Daily)]]</f>
        <v>345.24520401185958</v>
      </c>
      <c r="G19" s="46">
        <v>2.1000000000000001E-2</v>
      </c>
      <c r="H19" s="27">
        <f>Table1345678910111213345678934[[#This Row],[Amount Placement (RM)]]-Table1345678910111213345678934[[#This Row],[Amount 
Withdrawal 
(RM)]]+Table1345678910111213345678934[[#This Row],[Interest   (Daily)]]</f>
        <v>1200345.2452040119</v>
      </c>
      <c r="J19" s="19"/>
      <c r="M19" s="28"/>
    </row>
    <row r="20" spans="1:13" s="18" customFormat="1" ht="12.75" x14ac:dyDescent="0.2">
      <c r="A20" s="25">
        <v>42714</v>
      </c>
      <c r="B20" s="44">
        <f t="shared" si="0"/>
        <v>1200345.2452040119</v>
      </c>
      <c r="C20" s="31"/>
      <c r="D20" s="26" t="s">
        <v>20</v>
      </c>
      <c r="E20" s="51">
        <f>(Table1345678910111213345678934[[#This Row],[Amount Placement (RM)]]-Table1345678910111213345678934[[#This Row],[Amount 
Withdrawal 
(RM)]])*G20/365*1</f>
        <v>69.060959313107546</v>
      </c>
      <c r="F20" s="26">
        <f>F19+Table1345678910111213345678934[[#This Row],[Interest   (Daily)]]</f>
        <v>414.30616332496714</v>
      </c>
      <c r="G20" s="46">
        <v>2.1000000000000001E-2</v>
      </c>
      <c r="H20" s="27">
        <f>Table1345678910111213345678934[[#This Row],[Amount Placement (RM)]]-Table1345678910111213345678934[[#This Row],[Amount 
Withdrawal 
(RM)]]+Table1345678910111213345678934[[#This Row],[Interest   (Daily)]]</f>
        <v>1200414.306163325</v>
      </c>
      <c r="J20" s="19"/>
      <c r="M20" s="28"/>
    </row>
    <row r="21" spans="1:13" s="18" customFormat="1" ht="12.75" x14ac:dyDescent="0.2">
      <c r="A21" s="25">
        <v>42715</v>
      </c>
      <c r="B21" s="44">
        <f t="shared" si="0"/>
        <v>1200414.306163325</v>
      </c>
      <c r="C21" s="31"/>
      <c r="D21" s="26" t="s">
        <v>20</v>
      </c>
      <c r="E21" s="51">
        <f>(Table1345678910111213345678934[[#This Row],[Amount Placement (RM)]]-Table1345678910111213345678934[[#This Row],[Amount 
Withdrawal 
(RM)]])*G21/365*1</f>
        <v>69.064932683369392</v>
      </c>
      <c r="F21" s="26">
        <f>F20+Table1345678910111213345678934[[#This Row],[Interest   (Daily)]]</f>
        <v>483.37109600833651</v>
      </c>
      <c r="G21" s="46">
        <v>2.1000000000000001E-2</v>
      </c>
      <c r="H21" s="27">
        <f>Table1345678910111213345678934[[#This Row],[Amount Placement (RM)]]-Table1345678910111213345678934[[#This Row],[Amount 
Withdrawal 
(RM)]]+Table1345678910111213345678934[[#This Row],[Interest   (Daily)]]</f>
        <v>1200483.3710960085</v>
      </c>
      <c r="J21" s="19"/>
      <c r="M21" s="28"/>
    </row>
    <row r="22" spans="1:13" s="18" customFormat="1" ht="12.75" x14ac:dyDescent="0.2">
      <c r="A22" s="25">
        <v>42716</v>
      </c>
      <c r="B22" s="44">
        <f t="shared" si="0"/>
        <v>1200483.3710960085</v>
      </c>
      <c r="C22" s="31"/>
      <c r="D22" s="30" t="s">
        <v>20</v>
      </c>
      <c r="E22" s="51">
        <f>(Table1345678910111213345678934[[#This Row],[Amount Placement (RM)]]-Table1345678910111213345678934[[#This Row],[Amount 
Withdrawal 
(RM)]])*G22/365*1</f>
        <v>69.0689062822361</v>
      </c>
      <c r="F22" s="26">
        <f>F21+Table1345678910111213345678934[[#This Row],[Interest   (Daily)]]</f>
        <v>552.44000229057258</v>
      </c>
      <c r="G22" s="46">
        <v>2.1000000000000001E-2</v>
      </c>
      <c r="H22" s="27">
        <f>Table1345678910111213345678934[[#This Row],[Amount Placement (RM)]]-Table1345678910111213345678934[[#This Row],[Amount 
Withdrawal 
(RM)]]+Table1345678910111213345678934[[#This Row],[Interest   (Daily)]]</f>
        <v>1200552.4400022908</v>
      </c>
      <c r="J22" s="19"/>
      <c r="M22" s="28"/>
    </row>
    <row r="23" spans="1:13" s="18" customFormat="1" ht="12.75" x14ac:dyDescent="0.2">
      <c r="A23" s="25">
        <v>42717</v>
      </c>
      <c r="B23" s="44">
        <f t="shared" si="0"/>
        <v>1200552.4400022908</v>
      </c>
      <c r="C23" s="31"/>
      <c r="D23" s="30" t="s">
        <v>20</v>
      </c>
      <c r="E23" s="51">
        <f>(Table1345678910111213345678934[[#This Row],[Amount Placement (RM)]]-Table1345678910111213345678934[[#This Row],[Amount 
Withdrawal 
(RM)]])*G23/365*1</f>
        <v>69.072880109720842</v>
      </c>
      <c r="F23" s="26">
        <f>F22+Table1345678910111213345678934[[#This Row],[Interest   (Daily)]]</f>
        <v>621.51288240029339</v>
      </c>
      <c r="G23" s="46">
        <v>2.1000000000000001E-2</v>
      </c>
      <c r="H23" s="27">
        <f>Table1345678910111213345678934[[#This Row],[Amount Placement (RM)]]-Table1345678910111213345678934[[#This Row],[Amount 
Withdrawal 
(RM)]]+Table1345678910111213345678934[[#This Row],[Interest   (Daily)]]</f>
        <v>1200621.5128824005</v>
      </c>
      <c r="J23" s="19"/>
      <c r="M23" s="28"/>
    </row>
    <row r="24" spans="1:13" s="18" customFormat="1" ht="12.75" x14ac:dyDescent="0.2">
      <c r="A24" s="25">
        <v>42718</v>
      </c>
      <c r="B24" s="44">
        <f t="shared" si="0"/>
        <v>1200621.5128824005</v>
      </c>
      <c r="C24" s="31"/>
      <c r="D24" s="30" t="s">
        <v>20</v>
      </c>
      <c r="E24" s="51">
        <f>(Table1345678910111213345678934[[#This Row],[Amount Placement (RM)]]-Table1345678910111213345678934[[#This Row],[Amount 
Withdrawal 
(RM)]])*G24/365*1</f>
        <v>69.07685416583675</v>
      </c>
      <c r="F24" s="26">
        <f>F23+Table1345678910111213345678934[[#This Row],[Interest   (Daily)]]</f>
        <v>690.58973656613011</v>
      </c>
      <c r="G24" s="46">
        <v>2.1000000000000001E-2</v>
      </c>
      <c r="H24" s="27">
        <f>Table1345678910111213345678934[[#This Row],[Amount Placement (RM)]]-Table1345678910111213345678934[[#This Row],[Amount 
Withdrawal 
(RM)]]+Table1345678910111213345678934[[#This Row],[Interest   (Daily)]]</f>
        <v>1200690.5897365664</v>
      </c>
      <c r="J24" s="19"/>
      <c r="M24" s="28"/>
    </row>
    <row r="25" spans="1:13" s="18" customFormat="1" ht="12.75" x14ac:dyDescent="0.2">
      <c r="A25" s="25">
        <v>42719</v>
      </c>
      <c r="B25" s="44">
        <f t="shared" si="0"/>
        <v>1200690.5897365664</v>
      </c>
      <c r="C25" s="31"/>
      <c r="D25" s="30" t="s">
        <v>20</v>
      </c>
      <c r="E25" s="51">
        <f>(Table1345678910111213345678934[[#This Row],[Amount Placement (RM)]]-Table1345678910111213345678934[[#This Row],[Amount 
Withdrawal 
(RM)]])*G25/365*1</f>
        <v>69.080828450596968</v>
      </c>
      <c r="F25" s="26">
        <f>F24+Table1345678910111213345678934[[#This Row],[Interest   (Daily)]]</f>
        <v>759.6705650167271</v>
      </c>
      <c r="G25" s="46">
        <v>2.1000000000000001E-2</v>
      </c>
      <c r="H25" s="27">
        <f>Table1345678910111213345678934[[#This Row],[Amount Placement (RM)]]-Table1345678910111213345678934[[#This Row],[Amount 
Withdrawal 
(RM)]]+Table1345678910111213345678934[[#This Row],[Interest   (Daily)]]</f>
        <v>1200759.670565017</v>
      </c>
      <c r="J25" s="19"/>
      <c r="M25" s="28"/>
    </row>
    <row r="26" spans="1:13" s="18" customFormat="1" ht="12.75" x14ac:dyDescent="0.2">
      <c r="A26" s="25">
        <v>42720</v>
      </c>
      <c r="B26" s="44">
        <f t="shared" si="0"/>
        <v>1200759.670565017</v>
      </c>
      <c r="C26" s="31"/>
      <c r="D26" s="30" t="s">
        <v>20</v>
      </c>
      <c r="E26" s="51">
        <f>(Table1345678910111213345678934[[#This Row],[Amount Placement (RM)]]-Table1345678910111213345678934[[#This Row],[Amount 
Withdrawal 
(RM)]])*G26/365*1</f>
        <v>69.084802964014685</v>
      </c>
      <c r="F26" s="26">
        <f>F25+Table1345678910111213345678934[[#This Row],[Interest   (Daily)]]</f>
        <v>828.75536798074177</v>
      </c>
      <c r="G26" s="46">
        <v>2.1000000000000001E-2</v>
      </c>
      <c r="H26" s="27">
        <f>Table1345678910111213345678934[[#This Row],[Amount Placement (RM)]]-Table1345678910111213345678934[[#This Row],[Amount 
Withdrawal 
(RM)]]+Table1345678910111213345678934[[#This Row],[Interest   (Daily)]]</f>
        <v>1200828.755367981</v>
      </c>
      <c r="J26" s="19"/>
      <c r="M26" s="28"/>
    </row>
    <row r="27" spans="1:13" s="18" customFormat="1" ht="12.75" x14ac:dyDescent="0.2">
      <c r="A27" s="25">
        <v>42721</v>
      </c>
      <c r="B27" s="44">
        <f t="shared" si="0"/>
        <v>1200828.755367981</v>
      </c>
      <c r="C27" s="31"/>
      <c r="D27" s="26" t="s">
        <v>20</v>
      </c>
      <c r="E27" s="51">
        <f>(Table1345678910111213345678934[[#This Row],[Amount Placement (RM)]]-Table1345678910111213345678934[[#This Row],[Amount 
Withdrawal 
(RM)]])*G27/365*1</f>
        <v>69.088777706103016</v>
      </c>
      <c r="F27" s="26">
        <f>F26+Table1345678910111213345678934[[#This Row],[Interest   (Daily)]]</f>
        <v>897.84414568684474</v>
      </c>
      <c r="G27" s="46">
        <v>2.1000000000000001E-2</v>
      </c>
      <c r="H27" s="27">
        <f>Table1345678910111213345678934[[#This Row],[Amount Placement (RM)]]-Table1345678910111213345678934[[#This Row],[Amount 
Withdrawal 
(RM)]]+Table1345678910111213345678934[[#This Row],[Interest   (Daily)]]</f>
        <v>1200897.8441456871</v>
      </c>
      <c r="J27" s="19"/>
      <c r="M27" s="28"/>
    </row>
    <row r="28" spans="1:13" s="18" customFormat="1" ht="12.75" x14ac:dyDescent="0.2">
      <c r="A28" s="25">
        <v>42722</v>
      </c>
      <c r="B28" s="44">
        <f t="shared" si="0"/>
        <v>1200897.8441456871</v>
      </c>
      <c r="C28" s="31"/>
      <c r="D28" s="26" t="s">
        <v>20</v>
      </c>
      <c r="E28" s="51">
        <f>(Table1345678910111213345678934[[#This Row],[Amount Placement (RM)]]-Table1345678910111213345678934[[#This Row],[Amount 
Withdrawal 
(RM)]])*G28/365*1</f>
        <v>69.092752676875151</v>
      </c>
      <c r="F28" s="26">
        <f>F27+Table1345678910111213345678934[[#This Row],[Interest   (Daily)]]</f>
        <v>966.93689836371993</v>
      </c>
      <c r="G28" s="46">
        <v>2.1000000000000001E-2</v>
      </c>
      <c r="H28" s="27">
        <f>Table1345678910111213345678934[[#This Row],[Amount Placement (RM)]]-Table1345678910111213345678934[[#This Row],[Amount 
Withdrawal 
(RM)]]+Table1345678910111213345678934[[#This Row],[Interest   (Daily)]]</f>
        <v>1200966.936898364</v>
      </c>
      <c r="J28" s="19"/>
      <c r="M28" s="28"/>
    </row>
    <row r="29" spans="1:13" s="18" customFormat="1" ht="12.75" x14ac:dyDescent="0.2">
      <c r="A29" s="25">
        <v>42723</v>
      </c>
      <c r="B29" s="44">
        <f t="shared" si="0"/>
        <v>1200966.936898364</v>
      </c>
      <c r="C29" s="31"/>
      <c r="D29" s="31" t="s">
        <v>20</v>
      </c>
      <c r="E29" s="51">
        <f>(Table1345678910111213345678934[[#This Row],[Amount Placement (RM)]]-Table1345678910111213345678934[[#This Row],[Amount 
Withdrawal 
(RM)]])*G29/365*1</f>
        <v>69.096727876344232</v>
      </c>
      <c r="F29" s="26">
        <f>F28+Table1345678910111213345678934[[#This Row],[Interest   (Daily)]]</f>
        <v>1036.0336262400642</v>
      </c>
      <c r="G29" s="46">
        <v>2.1000000000000001E-2</v>
      </c>
      <c r="H29" s="27">
        <f>Table1345678910111213345678934[[#This Row],[Amount Placement (RM)]]-Table1345678910111213345678934[[#This Row],[Amount 
Withdrawal 
(RM)]]+Table1345678910111213345678934[[#This Row],[Interest   (Daily)]]</f>
        <v>1201036.0336262404</v>
      </c>
      <c r="J29" s="19"/>
      <c r="M29" s="28"/>
    </row>
    <row r="30" spans="1:13" s="18" customFormat="1" ht="12.75" x14ac:dyDescent="0.2">
      <c r="A30" s="25">
        <v>42724</v>
      </c>
      <c r="B30" s="44">
        <f t="shared" si="0"/>
        <v>1201036.0336262404</v>
      </c>
      <c r="C30" s="31"/>
      <c r="D30" s="26" t="s">
        <v>20</v>
      </c>
      <c r="E30" s="51">
        <f>(Table1345678910111213345678934[[#This Row],[Amount Placement (RM)]]-Table1345678910111213345678934[[#This Row],[Amount 
Withdrawal 
(RM)]])*G30/365*1</f>
        <v>69.100703304523435</v>
      </c>
      <c r="F30" s="26">
        <f>F29+Table1345678910111213345678934[[#This Row],[Interest   (Daily)]]</f>
        <v>1105.1343295445877</v>
      </c>
      <c r="G30" s="46">
        <v>2.1000000000000001E-2</v>
      </c>
      <c r="H30" s="27">
        <f>Table1345678910111213345678934[[#This Row],[Amount Placement (RM)]]-Table1345678910111213345678934[[#This Row],[Amount 
Withdrawal 
(RM)]]+Table1345678910111213345678934[[#This Row],[Interest   (Daily)]]</f>
        <v>1201105.1343295451</v>
      </c>
      <c r="J30" s="19"/>
      <c r="M30" s="28"/>
    </row>
    <row r="31" spans="1:13" s="18" customFormat="1" ht="12.75" x14ac:dyDescent="0.2">
      <c r="A31" s="25">
        <v>42725</v>
      </c>
      <c r="B31" s="44">
        <f t="shared" si="0"/>
        <v>1201105.1343295451</v>
      </c>
      <c r="C31" s="31"/>
      <c r="D31" s="26" t="s">
        <v>20</v>
      </c>
      <c r="E31" s="51">
        <f>(Table1345678910111213345678934[[#This Row],[Amount Placement (RM)]]-Table1345678910111213345678934[[#This Row],[Amount 
Withdrawal 
(RM)]])*G31/365*1</f>
        <v>69.10467896142589</v>
      </c>
      <c r="F31" s="26">
        <f>F30+Table1345678910111213345678934[[#This Row],[Interest   (Daily)]]</f>
        <v>1174.2390085060135</v>
      </c>
      <c r="G31" s="46">
        <v>2.1000000000000001E-2</v>
      </c>
      <c r="H31" s="27">
        <f>Table1345678910111213345678934[[#This Row],[Amount Placement (RM)]]-Table1345678910111213345678934[[#This Row],[Amount 
Withdrawal 
(RM)]]+Table1345678910111213345678934[[#This Row],[Interest   (Daily)]]</f>
        <v>1201174.2390085065</v>
      </c>
      <c r="J31" s="19"/>
      <c r="M31" s="28"/>
    </row>
    <row r="32" spans="1:13" s="18" customFormat="1" ht="12.75" x14ac:dyDescent="0.2">
      <c r="A32" s="25">
        <v>42726</v>
      </c>
      <c r="B32" s="44">
        <f t="shared" si="0"/>
        <v>1201174.2390085065</v>
      </c>
      <c r="C32" s="31"/>
      <c r="D32" s="26" t="s">
        <v>20</v>
      </c>
      <c r="E32" s="51">
        <f>(Table1345678910111213345678934[[#This Row],[Amount Placement (RM)]]-Table1345678910111213345678934[[#This Row],[Amount 
Withdrawal 
(RM)]])*G32/365*1</f>
        <v>69.108654847064756</v>
      </c>
      <c r="F32" s="26">
        <f>F31+Table1345678910111213345678934[[#This Row],[Interest   (Daily)]]</f>
        <v>1243.3476633530784</v>
      </c>
      <c r="G32" s="46">
        <v>2.1000000000000001E-2</v>
      </c>
      <c r="H32" s="27">
        <f>Table1345678910111213345678934[[#This Row],[Amount Placement (RM)]]-Table1345678910111213345678934[[#This Row],[Amount 
Withdrawal 
(RM)]]+Table1345678910111213345678934[[#This Row],[Interest   (Daily)]]</f>
        <v>1201243.3476633537</v>
      </c>
      <c r="J32" s="19"/>
      <c r="M32" s="28"/>
    </row>
    <row r="33" spans="1:13" s="18" customFormat="1" ht="12.75" x14ac:dyDescent="0.2">
      <c r="A33" s="25">
        <v>42727</v>
      </c>
      <c r="B33" s="44">
        <f t="shared" si="0"/>
        <v>1201243.3476633537</v>
      </c>
      <c r="C33" s="31"/>
      <c r="D33" s="26" t="s">
        <v>20</v>
      </c>
      <c r="E33" s="51">
        <f>(Table1345678910111213345678934[[#This Row],[Amount Placement (RM)]]-Table1345678910111213345678934[[#This Row],[Amount 
Withdrawal 
(RM)]])*G33/365*1</f>
        <v>69.11263096145322</v>
      </c>
      <c r="F33" s="26">
        <f>F32+Table1345678910111213345678934[[#This Row],[Interest   (Daily)]]</f>
        <v>1312.4602943145317</v>
      </c>
      <c r="G33" s="46">
        <v>2.1000000000000001E-2</v>
      </c>
      <c r="H33" s="27">
        <f>Table1345678910111213345678934[[#This Row],[Amount Placement (RM)]]-Table1345678910111213345678934[[#This Row],[Amount 
Withdrawal 
(RM)]]+Table1345678910111213345678934[[#This Row],[Interest   (Daily)]]</f>
        <v>1201312.4602943151</v>
      </c>
      <c r="J33" s="19"/>
      <c r="M33" s="32"/>
    </row>
    <row r="34" spans="1:13" s="18" customFormat="1" ht="12.75" x14ac:dyDescent="0.2">
      <c r="A34" s="25">
        <v>42728</v>
      </c>
      <c r="B34" s="44">
        <f t="shared" si="0"/>
        <v>1201312.4602943151</v>
      </c>
      <c r="C34" s="31"/>
      <c r="D34" s="26" t="s">
        <v>20</v>
      </c>
      <c r="E34" s="51">
        <f>(Table1345678910111213345678934[[#This Row],[Amount Placement (RM)]]-Table1345678910111213345678934[[#This Row],[Amount 
Withdrawal 
(RM)]])*G34/365*1</f>
        <v>69.116607304604443</v>
      </c>
      <c r="F34" s="26">
        <f>F33+Table1345678910111213345678934[[#This Row],[Interest   (Daily)]]</f>
        <v>1381.5769016191362</v>
      </c>
      <c r="G34" s="46">
        <v>2.1000000000000001E-2</v>
      </c>
      <c r="H34" s="27">
        <f>Table1345678910111213345678934[[#This Row],[Amount Placement (RM)]]-Table1345678910111213345678934[[#This Row],[Amount 
Withdrawal 
(RM)]]+Table1345678910111213345678934[[#This Row],[Interest   (Daily)]]</f>
        <v>1201381.5769016198</v>
      </c>
      <c r="J34" s="19"/>
      <c r="M34" s="5"/>
    </row>
    <row r="35" spans="1:13" s="18" customFormat="1" ht="12.75" x14ac:dyDescent="0.2">
      <c r="A35" s="25">
        <v>42729</v>
      </c>
      <c r="B35" s="44">
        <f t="shared" si="0"/>
        <v>1201381.5769016198</v>
      </c>
      <c r="C35" s="31"/>
      <c r="D35" s="26" t="s">
        <v>20</v>
      </c>
      <c r="E35" s="51">
        <f>(Table1345678910111213345678934[[#This Row],[Amount Placement (RM)]]-Table1345678910111213345678934[[#This Row],[Amount 
Withdrawal 
(RM)]])*G35/365*1</f>
        <v>69.120583876531555</v>
      </c>
      <c r="F35" s="26">
        <f>F34+Table1345678910111213345678934[[#This Row],[Interest   (Daily)]]</f>
        <v>1450.6974854956677</v>
      </c>
      <c r="G35" s="46">
        <v>2.1000000000000001E-2</v>
      </c>
      <c r="H35" s="27">
        <f>Table1345678910111213345678934[[#This Row],[Amount Placement (RM)]]-Table1345678910111213345678934[[#This Row],[Amount 
Withdrawal 
(RM)]]+Table1345678910111213345678934[[#This Row],[Interest   (Daily)]]</f>
        <v>1201450.6974854963</v>
      </c>
      <c r="J35" s="19"/>
      <c r="M35" s="5"/>
    </row>
    <row r="36" spans="1:13" s="18" customFormat="1" ht="12.75" x14ac:dyDescent="0.2">
      <c r="A36" s="25">
        <v>42730</v>
      </c>
      <c r="B36" s="44">
        <f t="shared" si="0"/>
        <v>1201450.6974854963</v>
      </c>
      <c r="C36" s="31"/>
      <c r="D36" s="26" t="s">
        <v>20</v>
      </c>
      <c r="E36" s="51">
        <f>(Table1345678910111213345678934[[#This Row],[Amount Placement (RM)]]-Table1345678910111213345678934[[#This Row],[Amount 
Withdrawal 
(RM)]])*G36/365*1</f>
        <v>69.124560677247729</v>
      </c>
      <c r="F36" s="26">
        <f>F35+Table1345678910111213345678934[[#This Row],[Interest   (Daily)]]</f>
        <v>1519.8220461729154</v>
      </c>
      <c r="G36" s="46">
        <v>2.1000000000000001E-2</v>
      </c>
      <c r="H36" s="27">
        <f>Table1345678910111213345678934[[#This Row],[Amount Placement (RM)]]-Table1345678910111213345678934[[#This Row],[Amount 
Withdrawal 
(RM)]]+Table1345678910111213345678934[[#This Row],[Interest   (Daily)]]</f>
        <v>1201519.8220461735</v>
      </c>
      <c r="J36" s="19"/>
      <c r="M36" s="5"/>
    </row>
    <row r="37" spans="1:13" s="18" customFormat="1" ht="12.75" x14ac:dyDescent="0.2">
      <c r="A37" s="25">
        <v>42731</v>
      </c>
      <c r="B37" s="44">
        <f t="shared" si="0"/>
        <v>1201519.8220461735</v>
      </c>
      <c r="C37" s="31"/>
      <c r="D37" s="26" t="s">
        <v>20</v>
      </c>
      <c r="E37" s="51">
        <f>(Table1345678910111213345678934[[#This Row],[Amount Placement (RM)]]-Table1345678910111213345678934[[#This Row],[Amount 
Withdrawal 
(RM)]])*G37/365*1</f>
        <v>69.128537706766153</v>
      </c>
      <c r="F37" s="26">
        <f>F36+Table1345678910111213345678934[[#This Row],[Interest   (Daily)]]</f>
        <v>1588.9505838796815</v>
      </c>
      <c r="G37" s="46">
        <v>2.1000000000000001E-2</v>
      </c>
      <c r="H37" s="27">
        <f>Table1345678910111213345678934[[#This Row],[Amount Placement (RM)]]-Table1345678910111213345678934[[#This Row],[Amount 
Withdrawal 
(RM)]]+Table1345678910111213345678934[[#This Row],[Interest   (Daily)]]</f>
        <v>1201588.9505838803</v>
      </c>
      <c r="J37" s="19"/>
      <c r="M37" s="5"/>
    </row>
    <row r="38" spans="1:13" s="18" customFormat="1" ht="12.75" x14ac:dyDescent="0.2">
      <c r="A38" s="25">
        <v>42732</v>
      </c>
      <c r="B38" s="44">
        <f t="shared" si="0"/>
        <v>1201588.9505838803</v>
      </c>
      <c r="C38" s="31"/>
      <c r="D38" s="26" t="s">
        <v>20</v>
      </c>
      <c r="E38" s="51">
        <f>(Table1345678910111213345678934[[#This Row],[Amount Placement (RM)]]-Table1345678910111213345678934[[#This Row],[Amount 
Withdrawal 
(RM)]])*G38/365*1</f>
        <v>69.132514965099972</v>
      </c>
      <c r="F38" s="26">
        <f>F37+Table1345678910111213345678934[[#This Row],[Interest   (Daily)]]</f>
        <v>1658.0830988447815</v>
      </c>
      <c r="G38" s="46">
        <v>2.1000000000000001E-2</v>
      </c>
      <c r="H38" s="27">
        <f>Table1345678910111213345678934[[#This Row],[Amount Placement (RM)]]-Table1345678910111213345678934[[#This Row],[Amount 
Withdrawal 
(RM)]]+Table1345678910111213345678934[[#This Row],[Interest   (Daily)]]</f>
        <v>1201658.0830988453</v>
      </c>
      <c r="J38" s="19"/>
      <c r="M38" s="5"/>
    </row>
    <row r="39" spans="1:13" s="18" customFormat="1" ht="12.75" x14ac:dyDescent="0.2">
      <c r="A39" s="25">
        <v>42733</v>
      </c>
      <c r="B39" s="44">
        <f t="shared" si="0"/>
        <v>1201658.0830988453</v>
      </c>
      <c r="C39" s="31"/>
      <c r="D39" s="26" t="s">
        <v>20</v>
      </c>
      <c r="E39" s="51">
        <f>(Table1345678910111213345678934[[#This Row],[Amount Placement (RM)]]-Table1345678910111213345678934[[#This Row],[Amount 
Withdrawal 
(RM)]])*G39/365*1</f>
        <v>69.136492452262345</v>
      </c>
      <c r="F39" s="26">
        <f>F38+Table1345678910111213345678934[[#This Row],[Interest   (Daily)]]</f>
        <v>1727.2195912970437</v>
      </c>
      <c r="G39" s="46">
        <v>2.1000000000000001E-2</v>
      </c>
      <c r="H39" s="27">
        <f>Table1345678910111213345678934[[#This Row],[Amount Placement (RM)]]-Table1345678910111213345678934[[#This Row],[Amount 
Withdrawal 
(RM)]]+Table1345678910111213345678934[[#This Row],[Interest   (Daily)]]</f>
        <v>1201727.2195912977</v>
      </c>
      <c r="J39" s="19"/>
      <c r="M39" s="5"/>
    </row>
    <row r="40" spans="1:13" s="18" customFormat="1" ht="12.75" x14ac:dyDescent="0.2">
      <c r="A40" s="25">
        <v>42734</v>
      </c>
      <c r="B40" s="44">
        <f t="shared" si="0"/>
        <v>1201727.2195912977</v>
      </c>
      <c r="C40" s="31"/>
      <c r="D40" s="26" t="s">
        <v>20</v>
      </c>
      <c r="E40" s="51">
        <f>(Table1345678910111213345678934[[#This Row],[Amount Placement (RM)]]-Table1345678910111213345678934[[#This Row],[Amount 
Withdrawal 
(RM)]])*G40/365*1</f>
        <v>69.140470168266447</v>
      </c>
      <c r="F40" s="26">
        <f>F39+Table1345678910111213345678934[[#This Row],[Interest   (Daily)]]</f>
        <v>1796.3600614653101</v>
      </c>
      <c r="G40" s="46">
        <v>2.1000000000000001E-2</v>
      </c>
      <c r="H40" s="27">
        <f>Table1345678910111213345678934[[#This Row],[Amount Placement (RM)]]-Table1345678910111213345678934[[#This Row],[Amount 
Withdrawal 
(RM)]]+Table1345678910111213345678934[[#This Row],[Interest   (Daily)]]</f>
        <v>1201796.360061466</v>
      </c>
      <c r="J40" s="19"/>
      <c r="M40" s="5"/>
    </row>
    <row r="41" spans="1:13" s="18" customFormat="1" ht="12.75" x14ac:dyDescent="0.2">
      <c r="A41" s="25">
        <v>42735</v>
      </c>
      <c r="B41" s="44">
        <f t="shared" si="0"/>
        <v>1201796.360061466</v>
      </c>
      <c r="C41" s="31"/>
      <c r="D41" s="26" t="s">
        <v>20</v>
      </c>
      <c r="E41" s="51">
        <f>(Table1345678910111213345678934[[#This Row],[Amount Placement (RM)]]-Table1345678910111213345678934[[#This Row],[Amount 
Withdrawal 
(RM)]])*G41/365*1</f>
        <v>69.144448113125435</v>
      </c>
      <c r="F41" s="26">
        <f>F40+Table1345678910111213345678934[[#This Row],[Interest   (Daily)]]</f>
        <v>1865.5045095784355</v>
      </c>
      <c r="G41" s="46">
        <v>2.1000000000000001E-2</v>
      </c>
      <c r="H41" s="27">
        <f>Table1345678910111213345678934[[#This Row],[Amount Placement (RM)]]-Table1345678910111213345678934[[#This Row],[Amount 
Withdrawal 
(RM)]]+Table1345678910111213345678934[[#This Row],[Interest   (Daily)]]</f>
        <v>1201865.5045095792</v>
      </c>
      <c r="J41" s="19"/>
      <c r="M41" s="5"/>
    </row>
    <row r="42" spans="1:13" s="18" customFormat="1" ht="12.75" x14ac:dyDescent="0.2">
      <c r="A42" s="25">
        <v>42736</v>
      </c>
      <c r="B42" s="44">
        <f t="shared" si="0"/>
        <v>1201865.5045095792</v>
      </c>
      <c r="C42" s="31"/>
      <c r="D42" s="26" t="s">
        <v>20</v>
      </c>
      <c r="E42" s="51">
        <f>(Table1345678910111213345678934[[#This Row],[Amount Placement (RM)]]-Table1345678910111213345678934[[#This Row],[Amount 
Withdrawal 
(RM)]])*G42/365*1</f>
        <v>69.148426286852498</v>
      </c>
      <c r="F42" s="26">
        <f>F41+Table1345678910111213345678934[[#This Row],[Interest   (Daily)]]</f>
        <v>1934.6529358652881</v>
      </c>
      <c r="G42" s="46">
        <v>2.1000000000000001E-2</v>
      </c>
      <c r="H42" s="27">
        <f>Table1345678910111213345678934[[#This Row],[Amount Placement (RM)]]-Table1345678910111213345678934[[#This Row],[Amount 
Withdrawal 
(RM)]]+Table1345678910111213345678934[[#This Row],[Interest   (Daily)]]</f>
        <v>1201934.652935866</v>
      </c>
      <c r="J42" s="19"/>
      <c r="M42" s="5"/>
    </row>
    <row r="43" spans="1:13" s="18" customFormat="1" ht="12.75" x14ac:dyDescent="0.2">
      <c r="A43" s="25">
        <v>42737</v>
      </c>
      <c r="B43" s="44">
        <f t="shared" si="0"/>
        <v>1201934.652935866</v>
      </c>
      <c r="C43" s="31"/>
      <c r="D43" s="26" t="s">
        <v>20</v>
      </c>
      <c r="E43" s="51">
        <f>(Table1345678910111213345678934[[#This Row],[Amount Placement (RM)]]-Table1345678910111213345678934[[#This Row],[Amount 
Withdrawal 
(RM)]])*G43/365*1</f>
        <v>69.152404689460795</v>
      </c>
      <c r="F43" s="26">
        <f>F42+Table1345678910111213345678934[[#This Row],[Interest   (Daily)]]</f>
        <v>2003.8053405547489</v>
      </c>
      <c r="G43" s="46">
        <v>2.1000000000000001E-2</v>
      </c>
      <c r="H43" s="27">
        <f>Table1345678910111213345678934[[#This Row],[Amount Placement (RM)]]-Table1345678910111213345678934[[#This Row],[Amount 
Withdrawal 
(RM)]]+Table1345678910111213345678934[[#This Row],[Interest   (Daily)]]</f>
        <v>1202003.8053405555</v>
      </c>
      <c r="J43" s="19"/>
      <c r="M43" s="5"/>
    </row>
    <row r="44" spans="1:13" s="18" customFormat="1" ht="12.75" x14ac:dyDescent="0.2">
      <c r="A44" s="25">
        <v>42738</v>
      </c>
      <c r="B44" s="44">
        <f t="shared" si="0"/>
        <v>1202003.8053405555</v>
      </c>
      <c r="C44" s="45"/>
      <c r="D44" s="26" t="s">
        <v>20</v>
      </c>
      <c r="E44" s="51">
        <f>(Table1345678910111213345678934[[#This Row],[Amount Placement (RM)]]-Table1345678910111213345678934[[#This Row],[Amount 
Withdrawal 
(RM)]])*G44/365*1</f>
        <v>69.156383320963471</v>
      </c>
      <c r="F44" s="26">
        <f>F43+Table1345678910111213345678934[[#This Row],[Interest   (Daily)]]</f>
        <v>2072.9617238757123</v>
      </c>
      <c r="G44" s="46">
        <v>2.1000000000000001E-2</v>
      </c>
      <c r="H44" s="27">
        <f>Table1345678910111213345678934[[#This Row],[Amount Placement (RM)]]-Table1345678910111213345678934[[#This Row],[Amount 
Withdrawal 
(RM)]]+Table1345678910111213345678934[[#This Row],[Interest   (Daily)]]</f>
        <v>1202072.9617238764</v>
      </c>
      <c r="J44" s="19"/>
      <c r="M44" s="5"/>
    </row>
    <row r="45" spans="1:13" ht="12.75" x14ac:dyDescent="0.2">
      <c r="A45" s="25">
        <v>42739</v>
      </c>
      <c r="B45" s="44">
        <f t="shared" si="0"/>
        <v>1202072.9617238764</v>
      </c>
      <c r="C45" s="26"/>
      <c r="D45" s="26" t="s">
        <v>20</v>
      </c>
      <c r="E45" s="51">
        <f>(Table1345678910111213345678934[[#This Row],[Amount Placement (RM)]]-Table1345678910111213345678934[[#This Row],[Amount 
Withdrawal 
(RM)]])*G45/365*1</f>
        <v>69.160362181373713</v>
      </c>
      <c r="F45" s="26">
        <f>F44+Table1345678910111213345678934[[#This Row],[Interest   (Daily)]]</f>
        <v>2142.1220860570861</v>
      </c>
      <c r="G45" s="46">
        <v>2.1000000000000001E-2</v>
      </c>
      <c r="H45" s="27">
        <f>Table1345678910111213345678934[[#This Row],[Amount Placement (RM)]]-Table1345678910111213345678934[[#This Row],[Amount 
Withdrawal 
(RM)]]+Table1345678910111213345678934[[#This Row],[Interest   (Daily)]]</f>
        <v>1202142.1220860579</v>
      </c>
      <c r="M45" s="5"/>
    </row>
    <row r="46" spans="1:13" ht="12.75" x14ac:dyDescent="0.2">
      <c r="A46" s="25">
        <v>42740</v>
      </c>
      <c r="B46" s="44">
        <f t="shared" si="0"/>
        <v>1202142.1220860579</v>
      </c>
      <c r="C46" s="26"/>
      <c r="D46" s="26" t="s">
        <v>20</v>
      </c>
      <c r="E46" s="51">
        <f>(Table1345678910111213345678934[[#This Row],[Amount Placement (RM)]]-Table1345678910111213345678934[[#This Row],[Amount 
Withdrawal 
(RM)]])*G46/365*1</f>
        <v>69.16434127070471</v>
      </c>
      <c r="F46" s="26">
        <f>F45+Table1345678910111213345678934[[#This Row],[Interest   (Daily)]]</f>
        <v>2211.286427327791</v>
      </c>
      <c r="G46" s="46">
        <v>2.1000000000000001E-2</v>
      </c>
      <c r="H46" s="27">
        <f>Table1345678910111213345678934[[#This Row],[Amount Placement (RM)]]-Table1345678910111213345678934[[#This Row],[Amount 
Withdrawal 
(RM)]]+Table1345678910111213345678934[[#This Row],[Interest   (Daily)]]</f>
        <v>1202211.2864273286</v>
      </c>
      <c r="M46" s="5"/>
    </row>
    <row r="47" spans="1:13" ht="12.75" x14ac:dyDescent="0.2">
      <c r="A47" s="25">
        <v>42741</v>
      </c>
      <c r="B47" s="44">
        <f t="shared" si="0"/>
        <v>1202211.2864273286</v>
      </c>
      <c r="C47" s="26"/>
      <c r="D47" s="26" t="s">
        <v>20</v>
      </c>
      <c r="E47" s="51">
        <f>(Table1345678910111213345678934[[#This Row],[Amount Placement (RM)]]-Table1345678910111213345678934[[#This Row],[Amount 
Withdrawal 
(RM)]])*G47/365*1</f>
        <v>69.168320588969593</v>
      </c>
      <c r="F47" s="26">
        <f>F46+Table1345678910111213345678934[[#This Row],[Interest   (Daily)]]</f>
        <v>2280.4547479167604</v>
      </c>
      <c r="G47" s="46">
        <v>2.1000000000000001E-2</v>
      </c>
      <c r="H47" s="27">
        <f>Table1345678910111213345678934[[#This Row],[Amount Placement (RM)]]-Table1345678910111213345678934[[#This Row],[Amount 
Withdrawal 
(RM)]]+Table1345678910111213345678934[[#This Row],[Interest   (Daily)]]</f>
        <v>1202280.4547479176</v>
      </c>
      <c r="M47" s="5"/>
    </row>
    <row r="48" spans="1:13" ht="12.75" x14ac:dyDescent="0.2">
      <c r="A48" s="25">
        <v>42742</v>
      </c>
      <c r="B48" s="44">
        <f t="shared" si="0"/>
        <v>1202280.4547479176</v>
      </c>
      <c r="C48" s="26"/>
      <c r="D48" s="26" t="s">
        <v>20</v>
      </c>
      <c r="E48" s="51">
        <f>(Table1345678910111213345678934[[#This Row],[Amount Placement (RM)]]-Table1345678910111213345678934[[#This Row],[Amount 
Withdrawal 
(RM)]])*G48/365*1</f>
        <v>69.172300136181562</v>
      </c>
      <c r="F48" s="26">
        <f>F47+Table1345678910111213345678934[[#This Row],[Interest   (Daily)]]</f>
        <v>2349.627048052942</v>
      </c>
      <c r="G48" s="46">
        <v>2.1000000000000001E-2</v>
      </c>
      <c r="H48" s="27">
        <f>Table1345678910111213345678934[[#This Row],[Amount Placement (RM)]]-Table1345678910111213345678934[[#This Row],[Amount 
Withdrawal 
(RM)]]+Table1345678910111213345678934[[#This Row],[Interest   (Daily)]]</f>
        <v>1202349.6270480538</v>
      </c>
      <c r="M48" s="5"/>
    </row>
    <row r="49" spans="1:13" s="18" customFormat="1" ht="12.75" x14ac:dyDescent="0.2">
      <c r="A49" s="25">
        <v>42743</v>
      </c>
      <c r="B49" s="44">
        <f t="shared" si="0"/>
        <v>1202349.6270480538</v>
      </c>
      <c r="C49" s="26"/>
      <c r="D49" s="26" t="s">
        <v>20</v>
      </c>
      <c r="E49" s="51">
        <f>(Table1345678910111213345678934[[#This Row],[Amount Placement (RM)]]-Table1345678910111213345678934[[#This Row],[Amount 
Withdrawal 
(RM)]])*G49/365*1</f>
        <v>69.176279912353777</v>
      </c>
      <c r="F49" s="26">
        <f>F48+Table1345678910111213345678934[[#This Row],[Interest   (Daily)]]</f>
        <v>2418.8033279652959</v>
      </c>
      <c r="G49" s="46">
        <v>2.1000000000000001E-2</v>
      </c>
      <c r="H49" s="27">
        <f>Table1345678910111213345678934[[#This Row],[Amount Placement (RM)]]-Table1345678910111213345678934[[#This Row],[Amount 
Withdrawal 
(RM)]]+Table1345678910111213345678934[[#This Row],[Interest   (Daily)]]</f>
        <v>1202418.8033279662</v>
      </c>
      <c r="J49" s="19"/>
      <c r="M49" s="5"/>
    </row>
    <row r="50" spans="1:13" ht="12.75" x14ac:dyDescent="0.2">
      <c r="A50" s="25">
        <v>42744</v>
      </c>
      <c r="B50" s="44">
        <f t="shared" si="0"/>
        <v>1202418.8033279662</v>
      </c>
      <c r="C50" s="26"/>
      <c r="D50" s="26" t="s">
        <v>20</v>
      </c>
      <c r="E50" s="51">
        <f>(Table1345678910111213345678934[[#This Row],[Amount Placement (RM)]]-Table1345678910111213345678934[[#This Row],[Amount 
Withdrawal 
(RM)]])*G50/365*1</f>
        <v>69.180259917499427</v>
      </c>
      <c r="F50" s="26">
        <f>F49+Table1345678910111213345678934[[#This Row],[Interest   (Daily)]]</f>
        <v>2487.9835878827953</v>
      </c>
      <c r="G50" s="46">
        <v>2.1000000000000001E-2</v>
      </c>
      <c r="H50" s="27">
        <f>Table1345678910111213345678934[[#This Row],[Amount Placement (RM)]]-Table1345678910111213345678934[[#This Row],[Amount 
Withdrawal 
(RM)]]+Table1345678910111213345678934[[#This Row],[Interest   (Daily)]]</f>
        <v>1202487.9835878836</v>
      </c>
      <c r="M50" s="5"/>
    </row>
    <row r="51" spans="1:13" ht="12.75" x14ac:dyDescent="0.2">
      <c r="A51" s="25">
        <v>42745</v>
      </c>
      <c r="B51" s="44">
        <f t="shared" si="0"/>
        <v>1202487.9835878836</v>
      </c>
      <c r="C51" s="26"/>
      <c r="D51" s="26" t="s">
        <v>20</v>
      </c>
      <c r="E51" s="51">
        <f>(Table1345678910111213345678934[[#This Row],[Amount Placement (RM)]]-Table1345678910111213345678934[[#This Row],[Amount 
Withdrawal 
(RM)]])*G51/365*1</f>
        <v>69.18424015163167</v>
      </c>
      <c r="F51" s="26">
        <f>F50+Table1345678910111213345678934[[#This Row],[Interest   (Daily)]]</f>
        <v>2557.1678280344267</v>
      </c>
      <c r="G51" s="46">
        <v>2.1000000000000001E-2</v>
      </c>
      <c r="H51" s="27">
        <f>Table1345678910111213345678934[[#This Row],[Amount Placement (RM)]]-Table1345678910111213345678934[[#This Row],[Amount 
Withdrawal 
(RM)]]+Table1345678910111213345678934[[#This Row],[Interest   (Daily)]]</f>
        <v>1202557.1678280353</v>
      </c>
      <c r="M51" s="5"/>
    </row>
    <row r="52" spans="1:13" ht="12.75" x14ac:dyDescent="0.2">
      <c r="A52" s="25">
        <v>42746</v>
      </c>
      <c r="B52" s="44">
        <f t="shared" si="0"/>
        <v>1202557.1678280353</v>
      </c>
      <c r="C52" s="26"/>
      <c r="D52" s="26" t="s">
        <v>20</v>
      </c>
      <c r="E52" s="51">
        <f>(Table1345678910111213345678934[[#This Row],[Amount Placement (RM)]]-Table1345678910111213345678934[[#This Row],[Amount 
Withdrawal 
(RM)]])*G52/365*1</f>
        <v>69.188220614763679</v>
      </c>
      <c r="F52" s="26">
        <f>F51+Table1345678910111213345678934[[#This Row],[Interest   (Daily)]]</f>
        <v>2626.3560486491906</v>
      </c>
      <c r="G52" s="46">
        <v>2.1000000000000001E-2</v>
      </c>
      <c r="H52" s="27">
        <f>Table1345678910111213345678934[[#This Row],[Amount Placement (RM)]]-Table1345678910111213345678934[[#This Row],[Amount 
Withdrawal 
(RM)]]+Table1345678910111213345678934[[#This Row],[Interest   (Daily)]]</f>
        <v>1202626.3560486501</v>
      </c>
      <c r="M52" s="5"/>
    </row>
    <row r="53" spans="1:13" ht="12.75" x14ac:dyDescent="0.2">
      <c r="A53" s="25">
        <v>42747</v>
      </c>
      <c r="B53" s="44">
        <f t="shared" si="0"/>
        <v>1202626.3560486501</v>
      </c>
      <c r="C53" s="31"/>
      <c r="D53" s="26" t="s">
        <v>20</v>
      </c>
      <c r="E53" s="51">
        <f>(Table1345678910111213345678934[[#This Row],[Amount Placement (RM)]]-Table1345678910111213345678934[[#This Row],[Amount 
Withdrawal 
(RM)]])*G53/365*1</f>
        <v>69.192201306908643</v>
      </c>
      <c r="F53" s="26">
        <f>F52+Table1345678910111213345678934[[#This Row],[Interest   (Daily)]]</f>
        <v>2695.5482499560994</v>
      </c>
      <c r="G53" s="46">
        <v>2.1000000000000001E-2</v>
      </c>
      <c r="H53" s="27">
        <f>Table1345678910111213345678934[[#This Row],[Amount Placement (RM)]]-Table1345678910111213345678934[[#This Row],[Amount 
Withdrawal 
(RM)]]+Table1345678910111213345678934[[#This Row],[Interest   (Daily)]]</f>
        <v>1202695.5482499569</v>
      </c>
      <c r="M53" s="5"/>
    </row>
    <row r="54" spans="1:13" ht="12.75" x14ac:dyDescent="0.2">
      <c r="A54" s="25">
        <v>42748</v>
      </c>
      <c r="B54" s="44">
        <f t="shared" si="0"/>
        <v>1202695.5482499569</v>
      </c>
      <c r="C54" s="26"/>
      <c r="D54" s="26" t="s">
        <v>20</v>
      </c>
      <c r="E54" s="51">
        <f>(Table1345678910111213345678934[[#This Row],[Amount Placement (RM)]]-Table1345678910111213345678934[[#This Row],[Amount 
Withdrawal 
(RM)]])*G54/365*1</f>
        <v>69.196182228079721</v>
      </c>
      <c r="F54" s="26">
        <f>F53+Table1345678910111213345678934[[#This Row],[Interest   (Daily)]]</f>
        <v>2764.744432184179</v>
      </c>
      <c r="G54" s="46">
        <v>2.1000000000000001E-2</v>
      </c>
      <c r="H54" s="27">
        <f>Table1345678910111213345678934[[#This Row],[Amount Placement (RM)]]-Table1345678910111213345678934[[#This Row],[Amount 
Withdrawal 
(RM)]]+Table1345678910111213345678934[[#This Row],[Interest   (Daily)]]</f>
        <v>1202764.7444321851</v>
      </c>
      <c r="M54" s="5"/>
    </row>
    <row r="55" spans="1:13" ht="12.75" x14ac:dyDescent="0.2">
      <c r="A55" s="25">
        <v>42749</v>
      </c>
      <c r="B55" s="44">
        <f t="shared" si="0"/>
        <v>1202764.7444321851</v>
      </c>
      <c r="C55" s="26"/>
      <c r="D55" s="26" t="s">
        <v>20</v>
      </c>
      <c r="E55" s="51">
        <f>(Table1345678910111213345678934[[#This Row],[Amount Placement (RM)]]-Table1345678910111213345678934[[#This Row],[Amount 
Withdrawal 
(RM)]])*G55/365*1</f>
        <v>69.200163378290114</v>
      </c>
      <c r="F55" s="26">
        <f>F54+Table1345678910111213345678934[[#This Row],[Interest   (Daily)]]</f>
        <v>2833.9445955624692</v>
      </c>
      <c r="G55" s="46">
        <v>2.1000000000000001E-2</v>
      </c>
      <c r="H55" s="27">
        <f>Table1345678910111213345678934[[#This Row],[Amount Placement (RM)]]-Table1345678910111213345678934[[#This Row],[Amount 
Withdrawal 
(RM)]]+Table1345678910111213345678934[[#This Row],[Interest   (Daily)]]</f>
        <v>1202833.9445955635</v>
      </c>
      <c r="M55" s="5"/>
    </row>
    <row r="56" spans="1:13" ht="12.75" x14ac:dyDescent="0.2">
      <c r="A56" s="25">
        <v>42750</v>
      </c>
      <c r="B56" s="44">
        <f t="shared" si="0"/>
        <v>1202833.9445955635</v>
      </c>
      <c r="C56" s="26"/>
      <c r="D56" s="26" t="s">
        <v>20</v>
      </c>
      <c r="E56" s="51">
        <f>(Table1345678910111213345678934[[#This Row],[Amount Placement (RM)]]-Table1345678910111213345678934[[#This Row],[Amount 
Withdrawal 
(RM)]])*G56/365*1</f>
        <v>69.204144757552967</v>
      </c>
      <c r="F56" s="26">
        <f>F55+Table1345678910111213345678934[[#This Row],[Interest   (Daily)]]</f>
        <v>2903.1487403200222</v>
      </c>
      <c r="G56" s="46">
        <v>2.1000000000000001E-2</v>
      </c>
      <c r="H56" s="27">
        <f>Table1345678910111213345678934[[#This Row],[Amount Placement (RM)]]-Table1345678910111213345678934[[#This Row],[Amount 
Withdrawal 
(RM)]]+Table1345678910111213345678934[[#This Row],[Interest   (Daily)]]</f>
        <v>1202903.1487403209</v>
      </c>
      <c r="M56" s="5"/>
    </row>
    <row r="57" spans="1:13" ht="12.75" x14ac:dyDescent="0.2">
      <c r="A57" s="25">
        <v>42751</v>
      </c>
      <c r="B57" s="44">
        <f t="shared" si="0"/>
        <v>1202903.1487403209</v>
      </c>
      <c r="C57" s="26"/>
      <c r="D57" s="26" t="s">
        <v>20</v>
      </c>
      <c r="E57" s="51">
        <f>(Table1345678910111213345678934[[#This Row],[Amount Placement (RM)]]-Table1345678910111213345678934[[#This Row],[Amount 
Withdrawal 
(RM)]])*G57/365*1</f>
        <v>69.208126365881483</v>
      </c>
      <c r="F57" s="26">
        <f>F56+Table1345678910111213345678934[[#This Row],[Interest   (Daily)]]</f>
        <v>2972.3568666859037</v>
      </c>
      <c r="G57" s="46">
        <v>2.1000000000000001E-2</v>
      </c>
      <c r="H57" s="27">
        <f>Table1345678910111213345678934[[#This Row],[Amount Placement (RM)]]-Table1345678910111213345678934[[#This Row],[Amount 
Withdrawal 
(RM)]]+Table1345678910111213345678934[[#This Row],[Interest   (Daily)]]</f>
        <v>1202972.3568666868</v>
      </c>
      <c r="M57" s="5"/>
    </row>
    <row r="58" spans="1:13" ht="12.75" x14ac:dyDescent="0.2">
      <c r="A58" s="25">
        <v>42752</v>
      </c>
      <c r="B58" s="44">
        <f t="shared" si="0"/>
        <v>1202972.3568666868</v>
      </c>
      <c r="C58" s="26"/>
      <c r="D58" s="26" t="s">
        <v>20</v>
      </c>
      <c r="E58" s="51">
        <f>(Table1345678910111213345678934[[#This Row],[Amount Placement (RM)]]-Table1345678910111213345678934[[#This Row],[Amount 
Withdrawal 
(RM)]])*G58/365*1</f>
        <v>69.212108203288835</v>
      </c>
      <c r="F58" s="26">
        <f>F57+Table1345678910111213345678934[[#This Row],[Interest   (Daily)]]</f>
        <v>3041.5689748891928</v>
      </c>
      <c r="G58" s="46">
        <v>2.1000000000000001E-2</v>
      </c>
      <c r="H58" s="27">
        <f>Table1345678910111213345678934[[#This Row],[Amount Placement (RM)]]-Table1345678910111213345678934[[#This Row],[Amount 
Withdrawal 
(RM)]]+Table1345678910111213345678934[[#This Row],[Interest   (Daily)]]</f>
        <v>1203041.56897489</v>
      </c>
      <c r="M58" s="5"/>
    </row>
    <row r="59" spans="1:13" ht="12.75" x14ac:dyDescent="0.2">
      <c r="A59" s="25">
        <v>42753</v>
      </c>
      <c r="B59" s="44">
        <f t="shared" si="0"/>
        <v>1203041.56897489</v>
      </c>
      <c r="C59" s="33"/>
      <c r="D59" s="26" t="s">
        <v>20</v>
      </c>
      <c r="E59" s="51">
        <f>(Table1345678910111213345678934[[#This Row],[Amount Placement (RM)]]-Table1345678910111213345678934[[#This Row],[Amount 
Withdrawal 
(RM)]])*G59/365*1</f>
        <v>69.216090269788197</v>
      </c>
      <c r="F59" s="26">
        <f>F58+Table1345678910111213345678934[[#This Row],[Interest   (Daily)]]</f>
        <v>3110.7850651589811</v>
      </c>
      <c r="G59" s="46">
        <v>2.1000000000000001E-2</v>
      </c>
      <c r="H59" s="27">
        <f>Table1345678910111213345678934[[#This Row],[Amount Placement (RM)]]-Table1345678910111213345678934[[#This Row],[Amount 
Withdrawal 
(RM)]]+Table1345678910111213345678934[[#This Row],[Interest   (Daily)]]</f>
        <v>1203110.7850651599</v>
      </c>
      <c r="M59" s="5"/>
    </row>
    <row r="60" spans="1:13" ht="12.75" x14ac:dyDescent="0.2">
      <c r="A60" s="25">
        <v>42754</v>
      </c>
      <c r="B60" s="44">
        <f t="shared" si="0"/>
        <v>1203110.7850651599</v>
      </c>
      <c r="C60" s="26"/>
      <c r="D60" s="26" t="s">
        <v>20</v>
      </c>
      <c r="E60" s="51">
        <f>(Table1345678910111213345678934[[#This Row],[Amount Placement (RM)]]-Table1345678910111213345678934[[#This Row],[Amount 
Withdrawal 
(RM)]])*G60/365*1</f>
        <v>69.220072565392755</v>
      </c>
      <c r="F60" s="26">
        <f>F59+Table1345678910111213345678934[[#This Row],[Interest   (Daily)]]</f>
        <v>3180.005137724374</v>
      </c>
      <c r="G60" s="46">
        <v>2.1000000000000001E-2</v>
      </c>
      <c r="H60" s="27">
        <f>Table1345678910111213345678934[[#This Row],[Amount Placement (RM)]]-Table1345678910111213345678934[[#This Row],[Amount 
Withdrawal 
(RM)]]+Table1345678910111213345678934[[#This Row],[Interest   (Daily)]]</f>
        <v>1203180.0051377253</v>
      </c>
      <c r="M60" s="5"/>
    </row>
    <row r="61" spans="1:13" ht="12.75" x14ac:dyDescent="0.2">
      <c r="A61" s="25">
        <v>42755</v>
      </c>
      <c r="B61" s="44">
        <f t="shared" si="0"/>
        <v>1203180.0051377253</v>
      </c>
      <c r="C61" s="26"/>
      <c r="D61" s="26" t="s">
        <v>20</v>
      </c>
      <c r="E61" s="51">
        <f>(Table1345678910111213345678934[[#This Row],[Amount Placement (RM)]]-Table1345678910111213345678934[[#This Row],[Amount 
Withdrawal 
(RM)]])*G61/365*1</f>
        <v>69.224055090115698</v>
      </c>
      <c r="F61" s="26">
        <f>F60+Table1345678910111213345678934[[#This Row],[Interest   (Daily)]]</f>
        <v>3249.2291928144896</v>
      </c>
      <c r="G61" s="46">
        <v>2.1000000000000001E-2</v>
      </c>
      <c r="H61" s="27">
        <f>Table1345678910111213345678934[[#This Row],[Amount Placement (RM)]]-Table1345678910111213345678934[[#This Row],[Amount 
Withdrawal 
(RM)]]+Table1345678910111213345678934[[#This Row],[Interest   (Daily)]]</f>
        <v>1203249.2291928155</v>
      </c>
      <c r="M61" s="5"/>
    </row>
    <row r="62" spans="1:13" ht="12.75" x14ac:dyDescent="0.2">
      <c r="A62" s="25">
        <v>42756</v>
      </c>
      <c r="B62" s="44">
        <f t="shared" si="0"/>
        <v>1203249.2291928155</v>
      </c>
      <c r="C62" s="26"/>
      <c r="D62" s="26" t="s">
        <v>20</v>
      </c>
      <c r="E62" s="51">
        <f>(Table1345678910111213345678934[[#This Row],[Amount Placement (RM)]]-Table1345678910111213345678934[[#This Row],[Amount 
Withdrawal 
(RM)]])*G62/365*1</f>
        <v>69.228037843970213</v>
      </c>
      <c r="F62" s="26">
        <f>F61+Table1345678910111213345678934[[#This Row],[Interest   (Daily)]]</f>
        <v>3318.4572306584596</v>
      </c>
      <c r="G62" s="46">
        <v>2.1000000000000001E-2</v>
      </c>
      <c r="H62" s="27">
        <f>Table1345678910111213345678934[[#This Row],[Amount Placement (RM)]]-Table1345678910111213345678934[[#This Row],[Amount 
Withdrawal 
(RM)]]+Table1345678910111213345678934[[#This Row],[Interest   (Daily)]]</f>
        <v>1203318.4572306594</v>
      </c>
      <c r="M62" s="5"/>
    </row>
    <row r="63" spans="1:13" ht="12.75" x14ac:dyDescent="0.2">
      <c r="A63" s="25">
        <v>42757</v>
      </c>
      <c r="B63" s="44">
        <f t="shared" si="0"/>
        <v>1203318.4572306594</v>
      </c>
      <c r="C63" s="26"/>
      <c r="D63" s="26" t="s">
        <v>20</v>
      </c>
      <c r="E63" s="51">
        <f>(Table1345678910111213345678934[[#This Row],[Amount Placement (RM)]]-Table1345678910111213345678934[[#This Row],[Amount 
Withdrawal 
(RM)]])*G63/365*1</f>
        <v>69.232020826969446</v>
      </c>
      <c r="F63" s="26">
        <f>F62+Table1345678910111213345678934[[#This Row],[Interest   (Daily)]]</f>
        <v>3387.6892514854289</v>
      </c>
      <c r="G63" s="46">
        <v>2.1000000000000001E-2</v>
      </c>
      <c r="H63" s="27">
        <f>Table1345678910111213345678934[[#This Row],[Amount Placement (RM)]]-Table1345678910111213345678934[[#This Row],[Amount 
Withdrawal 
(RM)]]+Table1345678910111213345678934[[#This Row],[Interest   (Daily)]]</f>
        <v>1203387.6892514864</v>
      </c>
      <c r="M63" s="5"/>
    </row>
    <row r="64" spans="1:13" ht="12.75" x14ac:dyDescent="0.2">
      <c r="A64" s="25">
        <v>42758</v>
      </c>
      <c r="B64" s="44">
        <f t="shared" si="0"/>
        <v>1203387.6892514864</v>
      </c>
      <c r="C64" s="26"/>
      <c r="D64" s="26" t="s">
        <v>20</v>
      </c>
      <c r="E64" s="51">
        <f>(Table1345678910111213345678934[[#This Row],[Amount Placement (RM)]]-Table1345678910111213345678934[[#This Row],[Amount 
Withdrawal 
(RM)]])*G64/365*1</f>
        <v>69.236004039126612</v>
      </c>
      <c r="F64" s="26">
        <f>F63+Table1345678910111213345678934[[#This Row],[Interest   (Daily)]]</f>
        <v>3456.9252555245557</v>
      </c>
      <c r="G64" s="46">
        <v>2.1000000000000001E-2</v>
      </c>
      <c r="H64" s="27">
        <f>Table1345678910111213345678934[[#This Row],[Amount Placement (RM)]]-Table1345678910111213345678934[[#This Row],[Amount 
Withdrawal 
(RM)]]+Table1345678910111213345678934[[#This Row],[Interest   (Daily)]]</f>
        <v>1203456.9252555256</v>
      </c>
      <c r="M64" s="5"/>
    </row>
    <row r="65" spans="1:13" ht="12.75" x14ac:dyDescent="0.2">
      <c r="A65" s="25">
        <v>42759</v>
      </c>
      <c r="B65" s="44">
        <f t="shared" si="0"/>
        <v>1203456.9252555256</v>
      </c>
      <c r="C65" s="26"/>
      <c r="D65" s="26" t="s">
        <v>20</v>
      </c>
      <c r="E65" s="51">
        <f>(Table1345678910111213345678934[[#This Row],[Amount Placement (RM)]]-Table1345678910111213345678934[[#This Row],[Amount 
Withdrawal 
(RM)]])*G65/365*1</f>
        <v>69.2399874804549</v>
      </c>
      <c r="F65" s="26">
        <f>F64+Table1345678910111213345678934[[#This Row],[Interest   (Daily)]]</f>
        <v>3526.1652430050108</v>
      </c>
      <c r="G65" s="46">
        <v>2.1000000000000001E-2</v>
      </c>
      <c r="H65" s="27">
        <f>Table1345678910111213345678934[[#This Row],[Amount Placement (RM)]]-Table1345678910111213345678934[[#This Row],[Amount 
Withdrawal 
(RM)]]+Table1345678910111213345678934[[#This Row],[Interest   (Daily)]]</f>
        <v>1203526.1652430061</v>
      </c>
      <c r="M65" s="5"/>
    </row>
    <row r="66" spans="1:13" ht="12.75" x14ac:dyDescent="0.2">
      <c r="A66" s="25">
        <v>42760</v>
      </c>
      <c r="B66" s="44">
        <f t="shared" si="0"/>
        <v>1203526.1652430061</v>
      </c>
      <c r="C66" s="26"/>
      <c r="D66" s="26" t="s">
        <v>20</v>
      </c>
      <c r="E66" s="51">
        <f>(Table1345678910111213345678934[[#This Row],[Amount Placement (RM)]]-Table1345678910111213345678934[[#This Row],[Amount 
Withdrawal 
(RM)]])*G66/365*1</f>
        <v>69.243971150967468</v>
      </c>
      <c r="F66" s="26">
        <f>F65+Table1345678910111213345678934[[#This Row],[Interest   (Daily)]]</f>
        <v>3595.4092141559781</v>
      </c>
      <c r="G66" s="46">
        <v>2.1000000000000001E-2</v>
      </c>
      <c r="H66" s="27">
        <f>Table1345678910111213345678934[[#This Row],[Amount Placement (RM)]]-Table1345678910111213345678934[[#This Row],[Amount 
Withdrawal 
(RM)]]+Table1345678910111213345678934[[#This Row],[Interest   (Daily)]]</f>
        <v>1203595.4092141571</v>
      </c>
      <c r="M66" s="5"/>
    </row>
    <row r="67" spans="1:13" ht="12.75" x14ac:dyDescent="0.2">
      <c r="A67" s="25">
        <v>42761</v>
      </c>
      <c r="B67" s="44">
        <f t="shared" si="0"/>
        <v>1203595.4092141571</v>
      </c>
      <c r="C67" s="26"/>
      <c r="D67" s="26" t="s">
        <v>20</v>
      </c>
      <c r="E67" s="51">
        <f>(Table1345678910111213345678934[[#This Row],[Amount Placement (RM)]]-Table1345678910111213345678934[[#This Row],[Amount 
Withdrawal 
(RM)]])*G67/365*1</f>
        <v>69.247955050677547</v>
      </c>
      <c r="F67" s="26">
        <f>F66+Table1345678910111213345678934[[#This Row],[Interest   (Daily)]]</f>
        <v>3664.6571692066555</v>
      </c>
      <c r="G67" s="46">
        <v>2.1000000000000001E-2</v>
      </c>
      <c r="H67" s="27">
        <f>Table1345678910111213345678934[[#This Row],[Amount Placement (RM)]]-Table1345678910111213345678934[[#This Row],[Amount 
Withdrawal 
(RM)]]+Table1345678910111213345678934[[#This Row],[Interest   (Daily)]]</f>
        <v>1203664.6571692079</v>
      </c>
      <c r="M67" s="5"/>
    </row>
    <row r="68" spans="1:13" ht="12.75" x14ac:dyDescent="0.2">
      <c r="A68" s="25">
        <v>42762</v>
      </c>
      <c r="B68" s="44">
        <f t="shared" si="0"/>
        <v>1203664.6571692079</v>
      </c>
      <c r="C68" s="26"/>
      <c r="D68" s="26" t="s">
        <v>20</v>
      </c>
      <c r="E68" s="51">
        <f>(Table1345678910111213345678934[[#This Row],[Amount Placement (RM)]]-Table1345678910111213345678934[[#This Row],[Amount 
Withdrawal 
(RM)]])*G68/365*1</f>
        <v>69.251939179598267</v>
      </c>
      <c r="F68" s="26">
        <f>F67+Table1345678910111213345678934[[#This Row],[Interest   (Daily)]]</f>
        <v>3733.9091083862536</v>
      </c>
      <c r="G68" s="46">
        <v>2.1000000000000001E-2</v>
      </c>
      <c r="H68" s="27">
        <f>Table1345678910111213345678934[[#This Row],[Amount Placement (RM)]]-Table1345678910111213345678934[[#This Row],[Amount 
Withdrawal 
(RM)]]+Table1345678910111213345678934[[#This Row],[Interest   (Daily)]]</f>
        <v>1203733.9091083875</v>
      </c>
      <c r="M68" s="5"/>
    </row>
    <row r="69" spans="1:13" ht="12.75" x14ac:dyDescent="0.2">
      <c r="A69" s="25">
        <v>42763</v>
      </c>
      <c r="B69" s="44">
        <f t="shared" si="0"/>
        <v>1203733.9091083875</v>
      </c>
      <c r="C69" s="26"/>
      <c r="D69" s="26" t="s">
        <v>20</v>
      </c>
      <c r="E69" s="51">
        <f>(Table1345678910111213345678934[[#This Row],[Amount Placement (RM)]]-Table1345678910111213345678934[[#This Row],[Amount 
Withdrawal 
(RM)]])*G69/365*1</f>
        <v>69.255923537742845</v>
      </c>
      <c r="F69" s="26">
        <f>F68+Table1345678910111213345678934[[#This Row],[Interest   (Daily)]]</f>
        <v>3803.1650319239966</v>
      </c>
      <c r="G69" s="46">
        <v>2.1000000000000001E-2</v>
      </c>
      <c r="H69" s="27">
        <f>Table1345678910111213345678934[[#This Row],[Amount Placement (RM)]]-Table1345678910111213345678934[[#This Row],[Amount 
Withdrawal 
(RM)]]+Table1345678910111213345678934[[#This Row],[Interest   (Daily)]]</f>
        <v>1203803.1650319253</v>
      </c>
      <c r="M69" s="5"/>
    </row>
    <row r="70" spans="1:13" ht="12.75" x14ac:dyDescent="0.2">
      <c r="A70" s="25">
        <v>42764</v>
      </c>
      <c r="B70" s="44">
        <f t="shared" si="0"/>
        <v>1203803.1650319253</v>
      </c>
      <c r="C70" s="26"/>
      <c r="D70" s="26" t="s">
        <v>20</v>
      </c>
      <c r="E70" s="51">
        <f>(Table1345678910111213345678934[[#This Row],[Amount Placement (RM)]]-Table1345678910111213345678934[[#This Row],[Amount 
Withdrawal 
(RM)]])*G70/365*1</f>
        <v>69.259908125124468</v>
      </c>
      <c r="F70" s="26">
        <f>F69+Table1345678910111213345678934[[#This Row],[Interest   (Daily)]]</f>
        <v>3872.4249400491212</v>
      </c>
      <c r="G70" s="46">
        <v>2.1000000000000001E-2</v>
      </c>
      <c r="H70" s="27">
        <f>Table1345678910111213345678934[[#This Row],[Amount Placement (RM)]]-Table1345678910111213345678934[[#This Row],[Amount 
Withdrawal 
(RM)]]+Table1345678910111213345678934[[#This Row],[Interest   (Daily)]]</f>
        <v>1203872.4249400503</v>
      </c>
      <c r="M70" s="5"/>
    </row>
    <row r="71" spans="1:13" ht="12.75" x14ac:dyDescent="0.2">
      <c r="A71" s="25">
        <v>42765</v>
      </c>
      <c r="B71" s="44">
        <f t="shared" si="0"/>
        <v>1203872.4249400503</v>
      </c>
      <c r="C71" s="26"/>
      <c r="D71" s="26" t="s">
        <v>20</v>
      </c>
      <c r="E71" s="51">
        <f>(Table1345678910111213345678934[[#This Row],[Amount Placement (RM)]]-Table1345678910111213345678934[[#This Row],[Amount 
Withdrawal 
(RM)]])*G71/365*1</f>
        <v>69.263892941756325</v>
      </c>
      <c r="F71" s="26">
        <f>F70+Table1345678910111213345678934[[#This Row],[Interest   (Daily)]]</f>
        <v>3941.6888329908775</v>
      </c>
      <c r="G71" s="46">
        <v>2.1000000000000001E-2</v>
      </c>
      <c r="H71" s="27">
        <f>Table1345678910111213345678934[[#This Row],[Amount Placement (RM)]]-Table1345678910111213345678934[[#This Row],[Amount 
Withdrawal 
(RM)]]+Table1345678910111213345678934[[#This Row],[Interest   (Daily)]]</f>
        <v>1203941.688832992</v>
      </c>
      <c r="M71" s="5"/>
    </row>
    <row r="72" spans="1:13" ht="12.75" x14ac:dyDescent="0.2">
      <c r="A72" s="25">
        <v>42766</v>
      </c>
      <c r="B72" s="44">
        <f t="shared" si="0"/>
        <v>1203941.688832992</v>
      </c>
      <c r="C72" s="26"/>
      <c r="D72" s="26" t="s">
        <v>20</v>
      </c>
      <c r="E72" s="51">
        <f>(Table1345678910111213345678934[[#This Row],[Amount Placement (RM)]]-Table1345678910111213345678934[[#This Row],[Amount 
Withdrawal 
(RM)]])*G72/365*1</f>
        <v>69.267877987651602</v>
      </c>
      <c r="F72" s="26">
        <f>F71+Table1345678910111213345678934[[#This Row],[Interest   (Daily)]]</f>
        <v>4010.9567109785289</v>
      </c>
      <c r="G72" s="46">
        <v>2.1000000000000001E-2</v>
      </c>
      <c r="H72" s="27">
        <f>Table1345678910111213345678934[[#This Row],[Amount Placement (RM)]]-Table1345678910111213345678934[[#This Row],[Amount 
Withdrawal 
(RM)]]+Table1345678910111213345678934[[#This Row],[Interest   (Daily)]]</f>
        <v>1204010.9567109796</v>
      </c>
      <c r="M72" s="5"/>
    </row>
    <row r="73" spans="1:13" ht="12.75" x14ac:dyDescent="0.2">
      <c r="A73" s="25">
        <v>42767</v>
      </c>
      <c r="B73" s="44">
        <f t="shared" si="0"/>
        <v>1204010.9567109796</v>
      </c>
      <c r="C73" s="26"/>
      <c r="D73" s="26" t="s">
        <v>20</v>
      </c>
      <c r="E73" s="51">
        <f>(Table1345678910111213345678934[[#This Row],[Amount Placement (RM)]]-Table1345678910111213345678934[[#This Row],[Amount 
Withdrawal 
(RM)]])*G73/365*1</f>
        <v>69.271863262823487</v>
      </c>
      <c r="F73" s="26">
        <f>F72+Table1345678910111213345678934[[#This Row],[Interest   (Daily)]]</f>
        <v>4080.2285742413524</v>
      </c>
      <c r="G73" s="46">
        <v>2.1000000000000001E-2</v>
      </c>
      <c r="H73" s="27">
        <f>Table1345678910111213345678934[[#This Row],[Amount Placement (RM)]]-Table1345678910111213345678934[[#This Row],[Amount 
Withdrawal 
(RM)]]+Table1345678910111213345678934[[#This Row],[Interest   (Daily)]]</f>
        <v>1204080.2285742424</v>
      </c>
      <c r="M73" s="5"/>
    </row>
    <row r="74" spans="1:13" ht="12.75" x14ac:dyDescent="0.2">
      <c r="A74" s="25">
        <v>42768</v>
      </c>
      <c r="B74" s="44">
        <f t="shared" si="0"/>
        <v>1204080.2285742424</v>
      </c>
      <c r="C74" s="26"/>
      <c r="D74" s="26" t="s">
        <v>20</v>
      </c>
      <c r="E74" s="51">
        <f>(Table1345678910111213345678934[[#This Row],[Amount Placement (RM)]]-Table1345678910111213345678934[[#This Row],[Amount 
Withdrawal 
(RM)]])*G74/365*1</f>
        <v>69.275848767285197</v>
      </c>
      <c r="F74" s="26">
        <f>F73+Table1345678910111213345678934[[#This Row],[Interest   (Daily)]]</f>
        <v>4149.5044230086378</v>
      </c>
      <c r="G74" s="46">
        <v>2.1000000000000001E-2</v>
      </c>
      <c r="H74" s="27">
        <f>Table1345678910111213345678934[[#This Row],[Amount Placement (RM)]]-Table1345678910111213345678934[[#This Row],[Amount 
Withdrawal 
(RM)]]+Table1345678910111213345678934[[#This Row],[Interest   (Daily)]]</f>
        <v>1204149.5044230097</v>
      </c>
      <c r="M74" s="5"/>
    </row>
    <row r="75" spans="1:13" ht="12.75" x14ac:dyDescent="0.2">
      <c r="A75" s="25">
        <v>42769</v>
      </c>
      <c r="B75" s="44">
        <f t="shared" si="0"/>
        <v>1204149.5044230097</v>
      </c>
      <c r="C75" s="31"/>
      <c r="D75" s="26" t="s">
        <v>20</v>
      </c>
      <c r="E75" s="51">
        <f>(Table1345678910111213345678934[[#This Row],[Amount Placement (RM)]]-Table1345678910111213345678934[[#This Row],[Amount 
Withdrawal 
(RM)]])*G75/365*1</f>
        <v>69.279834501049876</v>
      </c>
      <c r="F75" s="26">
        <f>F74+Table1345678910111213345678934[[#This Row],[Interest   (Daily)]]</f>
        <v>4218.7842575096874</v>
      </c>
      <c r="G75" s="46">
        <v>2.1000000000000001E-2</v>
      </c>
      <c r="H75" s="27">
        <f>Table1345678910111213345678934[[#This Row],[Amount Placement (RM)]]-Table1345678910111213345678934[[#This Row],[Amount 
Withdrawal 
(RM)]]+Table1345678910111213345678934[[#This Row],[Interest   (Daily)]]</f>
        <v>1204218.7842575107</v>
      </c>
      <c r="M75" s="5"/>
    </row>
    <row r="76" spans="1:13" ht="12.75" x14ac:dyDescent="0.2">
      <c r="A76" s="25">
        <v>42770</v>
      </c>
      <c r="B76" s="44">
        <f t="shared" si="0"/>
        <v>1204218.7842575107</v>
      </c>
      <c r="C76" s="26"/>
      <c r="D76" s="26" t="s">
        <v>20</v>
      </c>
      <c r="E76" s="51">
        <f>(Table1345678910111213345678934[[#This Row],[Amount Placement (RM)]]-Table1345678910111213345678934[[#This Row],[Amount 
Withdrawal 
(RM)]])*G76/365*1</f>
        <v>69.283820464130756</v>
      </c>
      <c r="F76" s="26">
        <f>F75+Table1345678910111213345678934[[#This Row],[Interest   (Daily)]]</f>
        <v>4288.0680779738186</v>
      </c>
      <c r="G76" s="46">
        <v>2.1000000000000001E-2</v>
      </c>
      <c r="H76" s="27">
        <f>Table1345678910111213345678934[[#This Row],[Amount Placement (RM)]]-Table1345678910111213345678934[[#This Row],[Amount 
Withdrawal 
(RM)]]+Table1345678910111213345678934[[#This Row],[Interest   (Daily)]]</f>
        <v>1204288.0680779747</v>
      </c>
      <c r="M76" s="5"/>
    </row>
    <row r="77" spans="1:13" ht="12.75" x14ac:dyDescent="0.2">
      <c r="A77" s="25">
        <v>42771</v>
      </c>
      <c r="B77" s="44">
        <f t="shared" si="0"/>
        <v>1204288.0680779747</v>
      </c>
      <c r="C77" s="26"/>
      <c r="D77" s="26" t="s">
        <v>20</v>
      </c>
      <c r="E77" s="51">
        <f>(Table1345678910111213345678934[[#This Row],[Amount Placement (RM)]]-Table1345678910111213345678934[[#This Row],[Amount 
Withdrawal 
(RM)]])*G77/365*1</f>
        <v>69.287806656541022</v>
      </c>
      <c r="F77" s="26">
        <f>F76+Table1345678910111213345678934[[#This Row],[Interest   (Daily)]]</f>
        <v>4357.3558846303595</v>
      </c>
      <c r="G77" s="46">
        <v>2.1000000000000001E-2</v>
      </c>
      <c r="H77" s="27">
        <f>Table1345678910111213345678934[[#This Row],[Amount Placement (RM)]]-Table1345678910111213345678934[[#This Row],[Amount 
Withdrawal 
(RM)]]+Table1345678910111213345678934[[#This Row],[Interest   (Daily)]]</f>
        <v>1204357.3558846312</v>
      </c>
      <c r="M77" s="5"/>
    </row>
    <row r="78" spans="1:13" ht="12.75" x14ac:dyDescent="0.2">
      <c r="A78" s="25">
        <v>42772</v>
      </c>
      <c r="B78" s="44">
        <f t="shared" si="0"/>
        <v>1204357.3558846312</v>
      </c>
      <c r="C78" s="26"/>
      <c r="D78" s="26" t="s">
        <v>20</v>
      </c>
      <c r="E78" s="51">
        <f>(Table1345678910111213345678934[[#This Row],[Amount Placement (RM)]]-Table1345678910111213345678934[[#This Row],[Amount 
Withdrawal 
(RM)]])*G78/365*1</f>
        <v>69.29179307829385</v>
      </c>
      <c r="F78" s="26">
        <f>F77+Table1345678910111213345678934[[#This Row],[Interest   (Daily)]]</f>
        <v>4426.6476777086536</v>
      </c>
      <c r="G78" s="46">
        <v>2.1000000000000001E-2</v>
      </c>
      <c r="H78" s="27">
        <f>Table1345678910111213345678934[[#This Row],[Amount Placement (RM)]]-Table1345678910111213345678934[[#This Row],[Amount 
Withdrawal 
(RM)]]+Table1345678910111213345678934[[#This Row],[Interest   (Daily)]]</f>
        <v>1204426.6476777093</v>
      </c>
      <c r="M78" s="5"/>
    </row>
    <row r="79" spans="1:13" ht="12.75" x14ac:dyDescent="0.2">
      <c r="A79" s="25">
        <v>42773</v>
      </c>
      <c r="B79" s="44">
        <f t="shared" si="0"/>
        <v>1204426.6476777093</v>
      </c>
      <c r="C79" s="26"/>
      <c r="D79" s="26" t="s">
        <v>20</v>
      </c>
      <c r="E79" s="51">
        <f>(Table1345678910111213345678934[[#This Row],[Amount Placement (RM)]]-Table1345678910111213345678934[[#This Row],[Amount 
Withdrawal 
(RM)]])*G79/365*1</f>
        <v>69.295779729402454</v>
      </c>
      <c r="F79" s="26">
        <f>F78+Table1345678910111213345678934[[#This Row],[Interest   (Daily)]]</f>
        <v>4495.9434574380557</v>
      </c>
      <c r="G79" s="46">
        <v>2.1000000000000001E-2</v>
      </c>
      <c r="H79" s="27">
        <f>Table1345678910111213345678934[[#This Row],[Amount Placement (RM)]]-Table1345678910111213345678934[[#This Row],[Amount 
Withdrawal 
(RM)]]+Table1345678910111213345678934[[#This Row],[Interest   (Daily)]]</f>
        <v>1204495.9434574388</v>
      </c>
      <c r="M79" s="5"/>
    </row>
    <row r="80" spans="1:13" ht="12.75" x14ac:dyDescent="0.2">
      <c r="A80" s="25">
        <v>42774</v>
      </c>
      <c r="B80" s="44">
        <f t="shared" si="0"/>
        <v>1204495.9434574388</v>
      </c>
      <c r="C80" s="26"/>
      <c r="D80" s="26" t="s">
        <v>20</v>
      </c>
      <c r="E80" s="51">
        <f>(Table1345678910111213345678934[[#This Row],[Amount Placement (RM)]]-Table1345678910111213345678934[[#This Row],[Amount 
Withdrawal 
(RM)]])*G80/365*1</f>
        <v>69.299766609880052</v>
      </c>
      <c r="F80" s="26">
        <f>F79+Table1345678910111213345678934[[#This Row],[Interest   (Daily)]]</f>
        <v>4565.2432240479357</v>
      </c>
      <c r="G80" s="46">
        <v>2.1000000000000001E-2</v>
      </c>
      <c r="H80" s="27">
        <f>Table1345678910111213345678934[[#This Row],[Amount Placement (RM)]]-Table1345678910111213345678934[[#This Row],[Amount 
Withdrawal 
(RM)]]+Table1345678910111213345678934[[#This Row],[Interest   (Daily)]]</f>
        <v>1204565.2432240488</v>
      </c>
      <c r="M80" s="5"/>
    </row>
    <row r="81" spans="1:13" ht="12.75" x14ac:dyDescent="0.2">
      <c r="A81" s="25">
        <v>42775</v>
      </c>
      <c r="B81" s="44">
        <f t="shared" si="0"/>
        <v>1204565.2432240488</v>
      </c>
      <c r="C81" s="26"/>
      <c r="D81" s="26" t="s">
        <v>20</v>
      </c>
      <c r="E81" s="51">
        <f>(Table1345678910111213345678934[[#This Row],[Amount Placement (RM)]]-Table1345678910111213345678934[[#This Row],[Amount 
Withdrawal 
(RM)]])*G81/365*1</f>
        <v>69.303753719739788</v>
      </c>
      <c r="F81" s="26">
        <f>F80+Table1345678910111213345678934[[#This Row],[Interest   (Daily)]]</f>
        <v>4634.5469777676753</v>
      </c>
      <c r="G81" s="46">
        <v>2.1000000000000001E-2</v>
      </c>
      <c r="H81" s="27">
        <f>Table1345678910111213345678934[[#This Row],[Amount Placement (RM)]]-Table1345678910111213345678934[[#This Row],[Amount 
Withdrawal 
(RM)]]+Table1345678910111213345678934[[#This Row],[Interest   (Daily)]]</f>
        <v>1204634.5469777684</v>
      </c>
      <c r="M81" s="5"/>
    </row>
    <row r="82" spans="1:13" ht="12.75" x14ac:dyDescent="0.2">
      <c r="A82" s="25">
        <v>42776</v>
      </c>
      <c r="B82" s="44">
        <f t="shared" ref="B82:B91" si="1">H81</f>
        <v>1204634.5469777684</v>
      </c>
      <c r="C82" s="26"/>
      <c r="D82" s="26" t="s">
        <v>20</v>
      </c>
      <c r="E82" s="51">
        <f>(Table1345678910111213345678934[[#This Row],[Amount Placement (RM)]]-Table1345678910111213345678934[[#This Row],[Amount 
Withdrawal 
(RM)]])*G82/365*1</f>
        <v>69.307741058994907</v>
      </c>
      <c r="F82" s="26">
        <f>F81+Table1345678910111213345678934[[#This Row],[Interest   (Daily)]]</f>
        <v>4703.8547188266703</v>
      </c>
      <c r="G82" s="46">
        <v>2.1000000000000001E-2</v>
      </c>
      <c r="H82" s="27">
        <f>Table1345678910111213345678934[[#This Row],[Amount Placement (RM)]]-Table1345678910111213345678934[[#This Row],[Amount 
Withdrawal 
(RM)]]+Table1345678910111213345678934[[#This Row],[Interest   (Daily)]]</f>
        <v>1204703.8547188274</v>
      </c>
      <c r="M82" s="5"/>
    </row>
    <row r="83" spans="1:13" ht="12.75" x14ac:dyDescent="0.2">
      <c r="A83" s="25">
        <v>42777</v>
      </c>
      <c r="B83" s="44">
        <f t="shared" si="1"/>
        <v>1204703.8547188274</v>
      </c>
      <c r="C83" s="26"/>
      <c r="D83" s="26" t="s">
        <v>20</v>
      </c>
      <c r="E83" s="51">
        <f>(Table1345678910111213345678934[[#This Row],[Amount Placement (RM)]]-Table1345678910111213345678934[[#This Row],[Amount 
Withdrawal 
(RM)]])*G83/365*1</f>
        <v>69.311728627658567</v>
      </c>
      <c r="F83" s="26">
        <f>F82+Table1345678910111213345678934[[#This Row],[Interest   (Daily)]]</f>
        <v>4773.1664474543286</v>
      </c>
      <c r="G83" s="46">
        <v>2.1000000000000001E-2</v>
      </c>
      <c r="H83" s="27">
        <f>Table1345678910111213345678934[[#This Row],[Amount Placement (RM)]]-Table1345678910111213345678934[[#This Row],[Amount 
Withdrawal 
(RM)]]+Table1345678910111213345678934[[#This Row],[Interest   (Daily)]]</f>
        <v>1204773.1664474551</v>
      </c>
      <c r="M83" s="5"/>
    </row>
    <row r="84" spans="1:13" ht="12.75" x14ac:dyDescent="0.2">
      <c r="A84" s="25">
        <v>42778</v>
      </c>
      <c r="B84" s="44">
        <f t="shared" si="1"/>
        <v>1204773.1664474551</v>
      </c>
      <c r="C84" s="26"/>
      <c r="D84" s="26" t="s">
        <v>20</v>
      </c>
      <c r="E84" s="51">
        <f>(Table1345678910111213345678934[[#This Row],[Amount Placement (RM)]]-Table1345678910111213345678934[[#This Row],[Amount 
Withdrawal 
(RM)]])*G84/365*1</f>
        <v>69.315716425744</v>
      </c>
      <c r="F84" s="26">
        <f>F83+Table1345678910111213345678934[[#This Row],[Interest   (Daily)]]</f>
        <v>4842.4821638800722</v>
      </c>
      <c r="G84" s="46">
        <v>2.1000000000000001E-2</v>
      </c>
      <c r="H84" s="27">
        <f>Table1345678910111213345678934[[#This Row],[Amount Placement (RM)]]-Table1345678910111213345678934[[#This Row],[Amount 
Withdrawal 
(RM)]]+Table1345678910111213345678934[[#This Row],[Interest   (Daily)]]</f>
        <v>1204842.4821638807</v>
      </c>
      <c r="M84" s="5"/>
    </row>
    <row r="85" spans="1:13" ht="12.75" x14ac:dyDescent="0.2">
      <c r="A85" s="25">
        <v>42779</v>
      </c>
      <c r="B85" s="44">
        <f t="shared" si="1"/>
        <v>1204842.4821638807</v>
      </c>
      <c r="C85" s="31"/>
      <c r="D85" s="26" t="s">
        <v>20</v>
      </c>
      <c r="E85" s="51">
        <f>(Table1345678910111213345678934[[#This Row],[Amount Placement (RM)]]-Table1345678910111213345678934[[#This Row],[Amount 
Withdrawal 
(RM)]])*G85/365*1</f>
        <v>69.319704453264364</v>
      </c>
      <c r="F85" s="26">
        <f>F84+Table1345678910111213345678934[[#This Row],[Interest   (Daily)]]</f>
        <v>4911.8018683333366</v>
      </c>
      <c r="G85" s="46">
        <v>2.1000000000000001E-2</v>
      </c>
      <c r="H85" s="27">
        <f>Table1345678910111213345678934[[#This Row],[Amount Placement (RM)]]-Table1345678910111213345678934[[#This Row],[Amount 
Withdrawal 
(RM)]]+Table1345678910111213345678934[[#This Row],[Interest   (Daily)]]</f>
        <v>1204911.8018683339</v>
      </c>
      <c r="K85" s="6"/>
      <c r="M85" s="5"/>
    </row>
    <row r="86" spans="1:13" ht="12.75" x14ac:dyDescent="0.2">
      <c r="A86" s="25">
        <v>42780</v>
      </c>
      <c r="B86" s="44">
        <f t="shared" si="1"/>
        <v>1204911.8018683339</v>
      </c>
      <c r="C86" s="31"/>
      <c r="D86" s="26" t="s">
        <v>20</v>
      </c>
      <c r="E86" s="51">
        <f>(Table1345678910111213345678934[[#This Row],[Amount Placement (RM)]]-Table1345678910111213345678934[[#This Row],[Amount 
Withdrawal 
(RM)]])*G86/365*1</f>
        <v>69.323692710232919</v>
      </c>
      <c r="F86" s="26">
        <f>F85+Table1345678910111213345678934[[#This Row],[Interest   (Daily)]]</f>
        <v>4981.1255610435692</v>
      </c>
      <c r="G86" s="46">
        <v>2.1000000000000001E-2</v>
      </c>
      <c r="H86" s="27">
        <f>Table1345678910111213345678934[[#This Row],[Amount Placement (RM)]]-Table1345678910111213345678934[[#This Row],[Amount 
Withdrawal 
(RM)]]+Table1345678910111213345678934[[#This Row],[Interest   (Daily)]]</f>
        <v>1204981.1255610441</v>
      </c>
      <c r="M86" s="5"/>
    </row>
    <row r="87" spans="1:13" ht="12.75" x14ac:dyDescent="0.2">
      <c r="A87" s="25">
        <v>42781</v>
      </c>
      <c r="B87" s="44">
        <f t="shared" si="1"/>
        <v>1204981.1255610441</v>
      </c>
      <c r="C87" s="31"/>
      <c r="D87" s="26" t="s">
        <v>20</v>
      </c>
      <c r="E87" s="51">
        <f>(Table1345678910111213345678934[[#This Row],[Amount Placement (RM)]]-Table1345678910111213345678934[[#This Row],[Amount 
Withdrawal 
(RM)]])*G87/365*1</f>
        <v>69.327681196662823</v>
      </c>
      <c r="F87" s="26">
        <f>F86+Table1345678910111213345678934[[#This Row],[Interest   (Daily)]]</f>
        <v>5050.4532422402317</v>
      </c>
      <c r="G87" s="46">
        <v>2.1000000000000001E-2</v>
      </c>
      <c r="H87" s="27">
        <f>Table1345678910111213345678934[[#This Row],[Amount Placement (RM)]]-Table1345678910111213345678934[[#This Row],[Amount 
Withdrawal 
(RM)]]+Table1345678910111213345678934[[#This Row],[Interest   (Daily)]]</f>
        <v>1205050.4532422407</v>
      </c>
      <c r="M87" s="5"/>
    </row>
    <row r="88" spans="1:13" ht="12.75" x14ac:dyDescent="0.2">
      <c r="A88" s="25">
        <v>42782</v>
      </c>
      <c r="B88" s="44">
        <f t="shared" si="1"/>
        <v>1205050.4532422407</v>
      </c>
      <c r="C88" s="31"/>
      <c r="D88" s="26" t="s">
        <v>20</v>
      </c>
      <c r="E88" s="51">
        <f>(Table1345678910111213345678934[[#This Row],[Amount Placement (RM)]]-Table1345678910111213345678934[[#This Row],[Amount 
Withdrawal 
(RM)]])*G88/365*1</f>
        <v>69.331669912567278</v>
      </c>
      <c r="F88" s="26">
        <f>F87+Table1345678910111213345678934[[#This Row],[Interest   (Daily)]]</f>
        <v>5119.7849121527988</v>
      </c>
      <c r="G88" s="46">
        <v>2.1000000000000001E-2</v>
      </c>
      <c r="H88" s="27">
        <f>Table1345678910111213345678934[[#This Row],[Amount Placement (RM)]]-Table1345678910111213345678934[[#This Row],[Amount 
Withdrawal 
(RM)]]+Table1345678910111213345678934[[#This Row],[Interest   (Daily)]]</f>
        <v>1205119.7849121534</v>
      </c>
      <c r="M88" s="5"/>
    </row>
    <row r="89" spans="1:13" ht="12.75" x14ac:dyDescent="0.2">
      <c r="A89" s="25">
        <v>42783</v>
      </c>
      <c r="B89" s="44">
        <f t="shared" si="1"/>
        <v>1205119.7849121534</v>
      </c>
      <c r="C89" s="31"/>
      <c r="D89" s="26" t="s">
        <v>20</v>
      </c>
      <c r="E89" s="51">
        <f>(Table1345678910111213345678934[[#This Row],[Amount Placement (RM)]]-Table1345678910111213345678934[[#This Row],[Amount 
Withdrawal 
(RM)]])*G89/365*1</f>
        <v>69.335658857959515</v>
      </c>
      <c r="F89" s="26">
        <f>F88+Table1345678910111213345678934[[#This Row],[Interest   (Daily)]]</f>
        <v>5189.1205710107588</v>
      </c>
      <c r="G89" s="46">
        <v>2.1000000000000001E-2</v>
      </c>
      <c r="H89" s="27">
        <f>Table1345678910111213345678934[[#This Row],[Amount Placement (RM)]]-Table1345678910111213345678934[[#This Row],[Amount 
Withdrawal 
(RM)]]+Table1345678910111213345678934[[#This Row],[Interest   (Daily)]]</f>
        <v>1205189.1205710114</v>
      </c>
      <c r="M89" s="5"/>
    </row>
    <row r="90" spans="1:13" ht="12.75" x14ac:dyDescent="0.2">
      <c r="A90" s="25">
        <v>42784</v>
      </c>
      <c r="B90" s="44">
        <f t="shared" si="1"/>
        <v>1205189.1205710114</v>
      </c>
      <c r="C90" s="31"/>
      <c r="D90" s="26" t="s">
        <v>20</v>
      </c>
      <c r="E90" s="51">
        <f>(Table1345678910111213345678934[[#This Row],[Amount Placement (RM)]]-Table1345678910111213345678934[[#This Row],[Amount 
Withdrawal 
(RM)]])*G90/365*1</f>
        <v>69.339648032852722</v>
      </c>
      <c r="F90" s="26">
        <f>F89+Table1345678910111213345678934[[#This Row],[Interest   (Daily)]]</f>
        <v>5258.4602190436117</v>
      </c>
      <c r="G90" s="46">
        <v>2.1000000000000001E-2</v>
      </c>
      <c r="H90" s="27">
        <f>Table1345678910111213345678934[[#This Row],[Amount Placement (RM)]]-Table1345678910111213345678934[[#This Row],[Amount 
Withdrawal 
(RM)]]+Table1345678910111213345678934[[#This Row],[Interest   (Daily)]]</f>
        <v>1205258.4602190442</v>
      </c>
      <c r="M90" s="5"/>
    </row>
    <row r="91" spans="1:13" ht="12.75" x14ac:dyDescent="0.2">
      <c r="A91" s="25">
        <v>42785</v>
      </c>
      <c r="B91" s="44">
        <f t="shared" si="1"/>
        <v>1205258.4602190442</v>
      </c>
      <c r="C91" s="26"/>
      <c r="D91" s="26" t="s">
        <v>20</v>
      </c>
      <c r="E91" s="51">
        <f>(Table1345678910111213345678934[[#This Row],[Amount Placement (RM)]]-Table1345678910111213345678934[[#This Row],[Amount 
Withdrawal 
(RM)]])*G91/365*1</f>
        <v>69.343637437260085</v>
      </c>
      <c r="F91" s="26">
        <f>F90+Table1345678910111213345678934[[#This Row],[Interest   (Daily)]]</f>
        <v>5327.8038564808721</v>
      </c>
      <c r="G91" s="46">
        <v>2.1000000000000001E-2</v>
      </c>
      <c r="H91" s="27">
        <f>Table1345678910111213345678934[[#This Row],[Amount Placement (RM)]]-Table1345678910111213345678934[[#This Row],[Amount 
Withdrawal 
(RM)]]+Table1345678910111213345678934[[#This Row],[Interest   (Daily)]]</f>
        <v>1205327.8038564816</v>
      </c>
      <c r="M91" s="5"/>
    </row>
    <row r="92" spans="1:13" ht="12.75" x14ac:dyDescent="0.2">
      <c r="D92" s="6">
        <f>SUBTOTAL(9, D16:D91)</f>
        <v>0</v>
      </c>
      <c r="G92" s="6">
        <f>SUBTOTAL(9, G16:G91)</f>
        <v>1.5959999999999979</v>
      </c>
      <c r="J92" s="5"/>
      <c r="M92" s="5"/>
    </row>
    <row r="93" spans="1:13" ht="12.75" x14ac:dyDescent="0.2">
      <c r="D93" s="6">
        <f>D92-G92</f>
        <v>-1.5959999999999979</v>
      </c>
      <c r="J93" s="5"/>
      <c r="M93" s="5"/>
    </row>
  </sheetData>
  <conditionalFormatting sqref="H15:H91">
    <cfRule type="cellIs" dxfId="5" priority="3" stopIfTrue="1" operator="lessThan">
      <formula>0</formula>
    </cfRule>
  </conditionalFormatting>
  <conditionalFormatting sqref="H3">
    <cfRule type="cellIs" dxfId="4" priority="1" stopIfTrue="1" operator="lessThan">
      <formula>0</formula>
    </cfRule>
  </conditionalFormatting>
  <dataValidations count="3">
    <dataValidation type="list" allowBlank="1" showInputMessage="1" showErrorMessage="1" sqref="C76:C84 C15 C45:C52 C91 C54:C74">
      <formula1>categoryList</formula1>
    </dataValidation>
    <dataValidation type="list" allowBlank="1" showInputMessage="1" showErrorMessage="1" sqref="A15:A91">
      <formula1>dateList</formula1>
    </dataValidation>
    <dataValidation type="list" allowBlank="1" showInputMessage="1" showErrorMessage="1" sqref="B15:B91">
      <formula1>payeeList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47AED634-844A-4348-AFF7-E6D79F795FA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10" id="{FCC226C3-0DE6-4846-9198-F77EF484564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H15:H91</xm:sqref>
        </x14:conditionalFormatting>
        <x14:conditionalFormatting xmlns:xm="http://schemas.microsoft.com/office/excel/2006/main">
          <x14:cfRule type="iconSet" priority="11" id="{67907E5D-9CE4-41DC-A9DE-900B7B95F4D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H21:H91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47"/>
  <sheetViews>
    <sheetView topLeftCell="A77" workbookViewId="0">
      <selection activeCell="F95" sqref="F95"/>
    </sheetView>
  </sheetViews>
  <sheetFormatPr defaultRowHeight="15" x14ac:dyDescent="0.25"/>
  <cols>
    <col min="1" max="1" width="9.25" style="5" customWidth="1"/>
    <col min="2" max="2" width="19.375" style="6" customWidth="1"/>
    <col min="3" max="3" width="18.375" style="6" customWidth="1"/>
    <col min="4" max="4" width="12.375" style="6" customWidth="1"/>
    <col min="5" max="5" width="12.375" style="48" customWidth="1"/>
    <col min="6" max="6" width="12.375" style="6" customWidth="1"/>
    <col min="7" max="7" width="11.75" style="6" customWidth="1"/>
    <col min="8" max="8" width="14" style="6" bestFit="1" customWidth="1"/>
    <col min="9" max="9" width="5" style="5" customWidth="1"/>
    <col min="10" max="10" width="20.875" style="6" customWidth="1"/>
    <col min="11" max="12" width="9" style="5"/>
    <col min="13" max="13" width="9" style="40"/>
    <col min="14" max="16384" width="9" style="5"/>
  </cols>
  <sheetData>
    <row r="1" spans="1:14" ht="23.25" x14ac:dyDescent="0.3">
      <c r="A1" s="1" t="s">
        <v>0</v>
      </c>
      <c r="B1" s="42"/>
      <c r="C1" s="42"/>
      <c r="D1" s="2"/>
      <c r="E1" s="47"/>
      <c r="F1" s="2"/>
      <c r="G1" s="3"/>
      <c r="H1" s="4"/>
      <c r="M1" s="7" t="s">
        <v>1</v>
      </c>
      <c r="N1" s="8" t="s">
        <v>2</v>
      </c>
    </row>
    <row r="2" spans="1:14" ht="18.75" x14ac:dyDescent="0.25">
      <c r="A2" s="1" t="s">
        <v>3</v>
      </c>
      <c r="M2" s="9"/>
    </row>
    <row r="3" spans="1:14" hidden="1" x14ac:dyDescent="0.25">
      <c r="G3" s="10" t="s">
        <v>4</v>
      </c>
      <c r="H3" s="11">
        <f>VLOOKUP(9E+100,Table134567891011121334567893[Balance],1)</f>
        <v>1008555.2295844126</v>
      </c>
      <c r="J3" s="12"/>
      <c r="M3" s="9">
        <f>IFERROR(LARGE(#REF!,1)+1,1)</f>
        <v>1</v>
      </c>
      <c r="N3" s="8" t="s">
        <v>5</v>
      </c>
    </row>
    <row r="4" spans="1:14" hidden="1" x14ac:dyDescent="0.25">
      <c r="G4" s="13" t="s">
        <v>6</v>
      </c>
      <c r="H4" s="14" t="e">
        <f>SUMIF(#REF!,"=r",Table134567891011121334567893[Interest rate])+SUMIF(#REF!,"=c",Table134567891011121334567893[Interest rate])-SUMIF(#REF!,"=R",Table134567891011121334567893[Tenor])-SUMIF(#REF!,"=C",Table134567891011121334567893[Tenor])</f>
        <v>#REF!</v>
      </c>
      <c r="J4" s="15"/>
      <c r="M4" s="9">
        <f>M3-1</f>
        <v>0</v>
      </c>
      <c r="N4" s="8" t="s">
        <v>7</v>
      </c>
    </row>
    <row r="5" spans="1:14" hidden="1" x14ac:dyDescent="0.25">
      <c r="G5" s="16"/>
      <c r="M5" s="9">
        <f>M4-1</f>
        <v>-1</v>
      </c>
    </row>
    <row r="6" spans="1:14" hidden="1" x14ac:dyDescent="0.25">
      <c r="G6" s="16"/>
      <c r="M6" s="9">
        <f>M5-1</f>
        <v>-2</v>
      </c>
    </row>
    <row r="7" spans="1:14" hidden="1" x14ac:dyDescent="0.25">
      <c r="G7" s="16"/>
      <c r="M7" s="9">
        <f>M6-1</f>
        <v>-3</v>
      </c>
    </row>
    <row r="8" spans="1:14" hidden="1" x14ac:dyDescent="0.25">
      <c r="G8" s="16"/>
      <c r="M8" s="9" t="s">
        <v>8</v>
      </c>
    </row>
    <row r="9" spans="1:14" hidden="1" x14ac:dyDescent="0.25">
      <c r="G9" s="16"/>
      <c r="M9" s="9" t="s">
        <v>9</v>
      </c>
    </row>
    <row r="10" spans="1:14" hidden="1" x14ac:dyDescent="0.25">
      <c r="G10" s="16"/>
      <c r="M10" s="9" t="s">
        <v>10</v>
      </c>
    </row>
    <row r="11" spans="1:14" hidden="1" x14ac:dyDescent="0.25">
      <c r="G11" s="16"/>
      <c r="M11" s="9" t="s">
        <v>11</v>
      </c>
    </row>
    <row r="12" spans="1:14" hidden="1" x14ac:dyDescent="0.25">
      <c r="G12" s="16"/>
      <c r="M12" s="9" t="s">
        <v>12</v>
      </c>
    </row>
    <row r="13" spans="1:14" s="18" customFormat="1" ht="17.25" hidden="1" customHeight="1" x14ac:dyDescent="0.25">
      <c r="A13" s="17"/>
      <c r="B13" s="43"/>
      <c r="C13" s="19"/>
      <c r="D13" s="19"/>
      <c r="E13" s="49"/>
      <c r="F13" s="19"/>
      <c r="G13" s="20" t="s">
        <v>13</v>
      </c>
      <c r="H13" s="21">
        <v>500000</v>
      </c>
      <c r="J13" s="19"/>
      <c r="M13" s="9"/>
      <c r="N13" s="8" t="s">
        <v>14</v>
      </c>
    </row>
    <row r="14" spans="1:14" ht="45" x14ac:dyDescent="0.25">
      <c r="A14" s="22" t="s">
        <v>15</v>
      </c>
      <c r="B14" s="41" t="s">
        <v>17</v>
      </c>
      <c r="C14" s="41" t="s">
        <v>21</v>
      </c>
      <c r="D14" s="22" t="s">
        <v>18</v>
      </c>
      <c r="E14" s="50" t="s">
        <v>23</v>
      </c>
      <c r="F14" s="23" t="s">
        <v>22</v>
      </c>
      <c r="G14" s="41" t="s">
        <v>19</v>
      </c>
      <c r="H14" s="24" t="s">
        <v>16</v>
      </c>
      <c r="M14" s="9"/>
    </row>
    <row r="15" spans="1:14" s="18" customFormat="1" ht="12.75" x14ac:dyDescent="0.2">
      <c r="A15" s="25">
        <v>42655</v>
      </c>
      <c r="B15" s="44">
        <v>1500000</v>
      </c>
      <c r="C15" s="26"/>
      <c r="D15" s="26" t="s">
        <v>20</v>
      </c>
      <c r="E15" s="51">
        <f>(Table134567891011121334567893[[#This Row],[Amount Placement (RM)]]-Table134567891011121334567893[[#This Row],[Amount 
Withdrawal 
(RM)]])*G15/365*1</f>
        <v>86.301369863013704</v>
      </c>
      <c r="F15" s="26">
        <f>Table134567891011121334567893[[#This Row],[Interest   (Daily)]]</f>
        <v>86.301369863013704</v>
      </c>
      <c r="G15" s="46">
        <v>2.1000000000000001E-2</v>
      </c>
      <c r="H15" s="27">
        <f>Table134567891011121334567893[[#This Row],[Amount Placement (RM)]]-Table134567891011121334567893[[#This Row],[Amount 
Withdrawal 
(RM)]]+Table134567891011121334567893[[#This Row],[Interest   (Daily)]]</f>
        <v>1500086.3013698631</v>
      </c>
      <c r="J15" s="19"/>
      <c r="M15" s="28"/>
    </row>
    <row r="16" spans="1:14" s="18" customFormat="1" ht="12.75" x14ac:dyDescent="0.2">
      <c r="A16" s="25">
        <v>42656</v>
      </c>
      <c r="B16" s="44">
        <f>H15</f>
        <v>1500086.3013698631</v>
      </c>
      <c r="C16" s="31"/>
      <c r="D16" s="26" t="s">
        <v>20</v>
      </c>
      <c r="E16" s="51">
        <f>(Table134567891011121334567893[[#This Row],[Amount Placement (RM)]]-Table134567891011121334567893[[#This Row],[Amount 
Withdrawal 
(RM)]])*G16/365*1</f>
        <v>86.306335147307195</v>
      </c>
      <c r="F16" s="26">
        <f>F15+Table134567891011121334567893[[#This Row],[Interest   (Daily)]]</f>
        <v>172.6077050103209</v>
      </c>
      <c r="G16" s="46">
        <v>2.1000000000000001E-2</v>
      </c>
      <c r="H16" s="27">
        <f>H15-Table134567891011121334567893[[#This Row],[Amount 
Withdrawal 
(RM)]]+Table134567891011121334567893[[#This Row],[Interest   (Daily)]]</f>
        <v>1500172.6077050103</v>
      </c>
      <c r="J16" s="19"/>
      <c r="M16" s="28"/>
    </row>
    <row r="17" spans="1:13" s="18" customFormat="1" ht="12.75" x14ac:dyDescent="0.2">
      <c r="A17" s="25">
        <v>42657</v>
      </c>
      <c r="B17" s="44">
        <f>H16</f>
        <v>1500172.6077050103</v>
      </c>
      <c r="C17" s="31"/>
      <c r="D17" s="26" t="s">
        <v>20</v>
      </c>
      <c r="E17" s="51">
        <f>(Table134567891011121334567893[[#This Row],[Amount Placement (RM)]]-Table134567891011121334567893[[#This Row],[Amount 
Withdrawal 
(RM)]])*G17/365*1</f>
        <v>86.311300717274577</v>
      </c>
      <c r="F17" s="26">
        <f>F16+Table134567891011121334567893[[#This Row],[Interest   (Daily)]]</f>
        <v>258.9190057275955</v>
      </c>
      <c r="G17" s="46">
        <v>2.1000000000000001E-2</v>
      </c>
      <c r="H17" s="27">
        <f>Table134567891011121334567893[[#This Row],[Amount Placement (RM)]]-Table134567891011121334567893[[#This Row],[Amount 
Withdrawal 
(RM)]]+Table134567891011121334567893[[#This Row],[Interest   (Daily)]]</f>
        <v>1500258.9190057276</v>
      </c>
      <c r="J17" s="19"/>
      <c r="M17" s="28"/>
    </row>
    <row r="18" spans="1:13" s="18" customFormat="1" ht="12.75" x14ac:dyDescent="0.2">
      <c r="A18" s="25">
        <v>42658</v>
      </c>
      <c r="B18" s="44">
        <f t="shared" ref="B18:B81" si="0">H17</f>
        <v>1500258.9190057276</v>
      </c>
      <c r="C18" s="31"/>
      <c r="D18" s="30" t="s">
        <v>20</v>
      </c>
      <c r="E18" s="51">
        <f>(Table134567891011121334567893[[#This Row],[Amount Placement (RM)]]-Table134567891011121334567893[[#This Row],[Amount 
Withdrawal 
(RM)]])*G18/365*1</f>
        <v>86.316266572932278</v>
      </c>
      <c r="F18" s="26">
        <f>F17+Table134567891011121334567893[[#This Row],[Interest   (Daily)]]</f>
        <v>345.23527230052775</v>
      </c>
      <c r="G18" s="46">
        <v>2.1000000000000001E-2</v>
      </c>
      <c r="H18" s="27">
        <f>Table134567891011121334567893[[#This Row],[Amount Placement (RM)]]-Table134567891011121334567893[[#This Row],[Amount 
Withdrawal 
(RM)]]+Table134567891011121334567893[[#This Row],[Interest   (Daily)]]</f>
        <v>1500345.2352723007</v>
      </c>
      <c r="J18" s="19"/>
      <c r="M18" s="28"/>
    </row>
    <row r="19" spans="1:13" s="18" customFormat="1" ht="12.75" x14ac:dyDescent="0.2">
      <c r="A19" s="25">
        <v>42659</v>
      </c>
      <c r="B19" s="44">
        <f t="shared" si="0"/>
        <v>1500345.2352723007</v>
      </c>
      <c r="C19" s="31"/>
      <c r="D19" s="26" t="s">
        <v>20</v>
      </c>
      <c r="E19" s="51">
        <f>(Table134567891011121334567893[[#This Row],[Amount Placement (RM)]]-Table134567891011121334567893[[#This Row],[Amount 
Withdrawal 
(RM)]])*G19/365*1</f>
        <v>86.321232714296755</v>
      </c>
      <c r="F19" s="26">
        <f>F18+Table134567891011121334567893[[#This Row],[Interest   (Daily)]]</f>
        <v>431.55650501482449</v>
      </c>
      <c r="G19" s="46">
        <v>2.1000000000000001E-2</v>
      </c>
      <c r="H19" s="27">
        <f>Table134567891011121334567893[[#This Row],[Amount Placement (RM)]]-Table134567891011121334567893[[#This Row],[Amount 
Withdrawal 
(RM)]]+Table134567891011121334567893[[#This Row],[Interest   (Daily)]]</f>
        <v>1500431.5565050149</v>
      </c>
      <c r="J19" s="19"/>
      <c r="M19" s="28"/>
    </row>
    <row r="20" spans="1:13" s="18" customFormat="1" ht="12.75" x14ac:dyDescent="0.2">
      <c r="A20" s="25">
        <v>42660</v>
      </c>
      <c r="B20" s="44">
        <f t="shared" si="0"/>
        <v>1500431.5565050149</v>
      </c>
      <c r="C20" s="31"/>
      <c r="D20" s="26" t="s">
        <v>20</v>
      </c>
      <c r="E20" s="51">
        <f>(Table134567891011121334567893[[#This Row],[Amount Placement (RM)]]-Table134567891011121334567893[[#This Row],[Amount 
Withdrawal 
(RM)]])*G20/365*1</f>
        <v>86.326199141384421</v>
      </c>
      <c r="F20" s="26">
        <f>F19+Table134567891011121334567893[[#This Row],[Interest   (Daily)]]</f>
        <v>517.88270415620889</v>
      </c>
      <c r="G20" s="46">
        <v>2.1000000000000001E-2</v>
      </c>
      <c r="H20" s="27">
        <f>Table134567891011121334567893[[#This Row],[Amount Placement (RM)]]-Table134567891011121334567893[[#This Row],[Amount 
Withdrawal 
(RM)]]+Table134567891011121334567893[[#This Row],[Interest   (Daily)]]</f>
        <v>1500517.8827041562</v>
      </c>
      <c r="J20" s="19"/>
      <c r="M20" s="28"/>
    </row>
    <row r="21" spans="1:13" s="18" customFormat="1" ht="12.75" x14ac:dyDescent="0.2">
      <c r="A21" s="25">
        <v>42661</v>
      </c>
      <c r="B21" s="44">
        <f t="shared" si="0"/>
        <v>1500517.8827041562</v>
      </c>
      <c r="C21" s="31"/>
      <c r="D21" s="26" t="s">
        <v>20</v>
      </c>
      <c r="E21" s="51">
        <f>(Table134567891011121334567893[[#This Row],[Amount Placement (RM)]]-Table134567891011121334567893[[#This Row],[Amount 
Withdrawal 
(RM)]])*G21/365*1</f>
        <v>86.331165854211733</v>
      </c>
      <c r="F21" s="26">
        <f>F20+Table134567891011121334567893[[#This Row],[Interest   (Daily)]]</f>
        <v>604.21387001042058</v>
      </c>
      <c r="G21" s="46">
        <v>2.1000000000000001E-2</v>
      </c>
      <c r="H21" s="27">
        <f>Table134567891011121334567893[[#This Row],[Amount Placement (RM)]]-Table134567891011121334567893[[#This Row],[Amount 
Withdrawal 
(RM)]]+Table134567891011121334567893[[#This Row],[Interest   (Daily)]]</f>
        <v>1500604.2138700103</v>
      </c>
      <c r="J21" s="19"/>
      <c r="M21" s="28"/>
    </row>
    <row r="22" spans="1:13" s="18" customFormat="1" ht="12.75" x14ac:dyDescent="0.2">
      <c r="A22" s="25">
        <v>42662</v>
      </c>
      <c r="B22" s="44">
        <f t="shared" si="0"/>
        <v>1500604.2138700103</v>
      </c>
      <c r="C22" s="31"/>
      <c r="D22" s="30" t="s">
        <v>20</v>
      </c>
      <c r="E22" s="51">
        <f>(Table134567891011121334567893[[#This Row],[Amount Placement (RM)]]-Table134567891011121334567893[[#This Row],[Amount 
Withdrawal 
(RM)]])*G22/365*1</f>
        <v>86.336132852795117</v>
      </c>
      <c r="F22" s="26">
        <f>F21+Table134567891011121334567893[[#This Row],[Interest   (Daily)]]</f>
        <v>690.5500028632157</v>
      </c>
      <c r="G22" s="46">
        <v>2.1000000000000001E-2</v>
      </c>
      <c r="H22" s="27">
        <f>Table134567891011121334567893[[#This Row],[Amount Placement (RM)]]-Table134567891011121334567893[[#This Row],[Amount 
Withdrawal 
(RM)]]+Table134567891011121334567893[[#This Row],[Interest   (Daily)]]</f>
        <v>1500690.5500028632</v>
      </c>
      <c r="J22" s="19"/>
      <c r="M22" s="28"/>
    </row>
    <row r="23" spans="1:13" s="18" customFormat="1" ht="12.75" x14ac:dyDescent="0.2">
      <c r="A23" s="25">
        <v>42663</v>
      </c>
      <c r="B23" s="44">
        <f t="shared" si="0"/>
        <v>1500690.5500028632</v>
      </c>
      <c r="C23" s="31"/>
      <c r="D23" s="30" t="s">
        <v>20</v>
      </c>
      <c r="E23" s="51">
        <f>(Table134567891011121334567893[[#This Row],[Amount Placement (RM)]]-Table134567891011121334567893[[#This Row],[Amount 
Withdrawal 
(RM)]])*G23/365*1</f>
        <v>86.341100137151045</v>
      </c>
      <c r="F23" s="26">
        <f>F22+Table134567891011121334567893[[#This Row],[Interest   (Daily)]]</f>
        <v>776.89110300036668</v>
      </c>
      <c r="G23" s="46">
        <v>2.1000000000000001E-2</v>
      </c>
      <c r="H23" s="27">
        <f>Table134567891011121334567893[[#This Row],[Amount Placement (RM)]]-Table134567891011121334567893[[#This Row],[Amount 
Withdrawal 
(RM)]]+Table134567891011121334567893[[#This Row],[Interest   (Daily)]]</f>
        <v>1500776.8911030004</v>
      </c>
      <c r="J23" s="19"/>
      <c r="M23" s="28"/>
    </row>
    <row r="24" spans="1:13" s="18" customFormat="1" ht="12.75" x14ac:dyDescent="0.2">
      <c r="A24" s="25">
        <v>42664</v>
      </c>
      <c r="B24" s="44">
        <f t="shared" si="0"/>
        <v>1500776.8911030004</v>
      </c>
      <c r="C24" s="31"/>
      <c r="D24" s="30" t="s">
        <v>20</v>
      </c>
      <c r="E24" s="51">
        <f>(Table134567891011121334567893[[#This Row],[Amount Placement (RM)]]-Table134567891011121334567893[[#This Row],[Amount 
Withdrawal 
(RM)]])*G24/365*1</f>
        <v>86.346067707295916</v>
      </c>
      <c r="F24" s="26">
        <f>F23+Table134567891011121334567893[[#This Row],[Interest   (Daily)]]</f>
        <v>863.23717070766259</v>
      </c>
      <c r="G24" s="46">
        <v>2.1000000000000001E-2</v>
      </c>
      <c r="H24" s="27">
        <f>Table134567891011121334567893[[#This Row],[Amount Placement (RM)]]-Table134567891011121334567893[[#This Row],[Amount 
Withdrawal 
(RM)]]+Table134567891011121334567893[[#This Row],[Interest   (Daily)]]</f>
        <v>1500863.2371707077</v>
      </c>
      <c r="J24" s="19"/>
      <c r="M24" s="28"/>
    </row>
    <row r="25" spans="1:13" s="18" customFormat="1" ht="12.75" x14ac:dyDescent="0.2">
      <c r="A25" s="25">
        <v>42665</v>
      </c>
      <c r="B25" s="44">
        <f t="shared" si="0"/>
        <v>1500863.2371707077</v>
      </c>
      <c r="C25" s="31"/>
      <c r="D25" s="30" t="s">
        <v>20</v>
      </c>
      <c r="E25" s="51">
        <f>(Table134567891011121334567893[[#This Row],[Amount Placement (RM)]]-Table134567891011121334567893[[#This Row],[Amount 
Withdrawal 
(RM)]])*G25/365*1</f>
        <v>86.351035563246199</v>
      </c>
      <c r="F25" s="26">
        <f>F24+Table134567891011121334567893[[#This Row],[Interest   (Daily)]]</f>
        <v>949.58820627090881</v>
      </c>
      <c r="G25" s="46">
        <v>2.1000000000000001E-2</v>
      </c>
      <c r="H25" s="27">
        <f>Table134567891011121334567893[[#This Row],[Amount Placement (RM)]]-Table134567891011121334567893[[#This Row],[Amount 
Withdrawal 
(RM)]]+Table134567891011121334567893[[#This Row],[Interest   (Daily)]]</f>
        <v>1500949.5882062709</v>
      </c>
      <c r="J25" s="19"/>
      <c r="M25" s="28"/>
    </row>
    <row r="26" spans="1:13" s="18" customFormat="1" ht="12.75" x14ac:dyDescent="0.2">
      <c r="A26" s="25">
        <v>42666</v>
      </c>
      <c r="B26" s="44">
        <f t="shared" si="0"/>
        <v>1500949.5882062709</v>
      </c>
      <c r="C26" s="31"/>
      <c r="D26" s="30" t="s">
        <v>20</v>
      </c>
      <c r="E26" s="51">
        <f>(Table134567891011121334567893[[#This Row],[Amount Placement (RM)]]-Table134567891011121334567893[[#This Row],[Amount 
Withdrawal 
(RM)]])*G26/365*1</f>
        <v>86.356003705018324</v>
      </c>
      <c r="F26" s="26">
        <f>F25+Table134567891011121334567893[[#This Row],[Interest   (Daily)]]</f>
        <v>1035.9442099759272</v>
      </c>
      <c r="G26" s="46">
        <v>2.1000000000000001E-2</v>
      </c>
      <c r="H26" s="27">
        <f>Table134567891011121334567893[[#This Row],[Amount Placement (RM)]]-Table134567891011121334567893[[#This Row],[Amount 
Withdrawal 
(RM)]]+Table134567891011121334567893[[#This Row],[Interest   (Daily)]]</f>
        <v>1501035.9442099759</v>
      </c>
      <c r="J26" s="19"/>
      <c r="M26" s="28"/>
    </row>
    <row r="27" spans="1:13" s="18" customFormat="1" ht="12.75" x14ac:dyDescent="0.2">
      <c r="A27" s="25">
        <v>42667</v>
      </c>
      <c r="B27" s="44">
        <f t="shared" si="0"/>
        <v>1501035.9442099759</v>
      </c>
      <c r="C27" s="31"/>
      <c r="D27" s="26" t="s">
        <v>20</v>
      </c>
      <c r="E27" s="51">
        <f>(Table134567891011121334567893[[#This Row],[Amount Placement (RM)]]-Table134567891011121334567893[[#This Row],[Amount 
Withdrawal 
(RM)]])*G27/365*1</f>
        <v>86.36097213262876</v>
      </c>
      <c r="F27" s="26">
        <f>F26+Table134567891011121334567893[[#This Row],[Interest   (Daily)]]</f>
        <v>1122.305182108556</v>
      </c>
      <c r="G27" s="46">
        <v>2.1000000000000001E-2</v>
      </c>
      <c r="H27" s="27">
        <f>Table134567891011121334567893[[#This Row],[Amount Placement (RM)]]-Table134567891011121334567893[[#This Row],[Amount 
Withdrawal 
(RM)]]+Table134567891011121334567893[[#This Row],[Interest   (Daily)]]</f>
        <v>1501122.3051821084</v>
      </c>
      <c r="J27" s="19"/>
      <c r="M27" s="28"/>
    </row>
    <row r="28" spans="1:13" s="18" customFormat="1" ht="12.75" x14ac:dyDescent="0.2">
      <c r="A28" s="25">
        <v>42668</v>
      </c>
      <c r="B28" s="44">
        <f t="shared" si="0"/>
        <v>1501122.3051821084</v>
      </c>
      <c r="C28" s="31"/>
      <c r="D28" s="26" t="s">
        <v>20</v>
      </c>
      <c r="E28" s="51">
        <f>(Table134567891011121334567893[[#This Row],[Amount Placement (RM)]]-Table134567891011121334567893[[#This Row],[Amount 
Withdrawal 
(RM)]])*G28/365*1</f>
        <v>86.365940846093906</v>
      </c>
      <c r="F28" s="26">
        <f>F27+Table134567891011121334567893[[#This Row],[Interest   (Daily)]]</f>
        <v>1208.6711229546499</v>
      </c>
      <c r="G28" s="46">
        <v>2.1000000000000001E-2</v>
      </c>
      <c r="H28" s="27">
        <f>Table134567891011121334567893[[#This Row],[Amount Placement (RM)]]-Table134567891011121334567893[[#This Row],[Amount 
Withdrawal 
(RM)]]+Table134567891011121334567893[[#This Row],[Interest   (Daily)]]</f>
        <v>1501208.6711229545</v>
      </c>
      <c r="J28" s="19"/>
      <c r="M28" s="28"/>
    </row>
    <row r="29" spans="1:13" s="18" customFormat="1" ht="12.75" x14ac:dyDescent="0.2">
      <c r="A29" s="25">
        <v>42669</v>
      </c>
      <c r="B29" s="44">
        <f t="shared" si="0"/>
        <v>1501208.6711229545</v>
      </c>
      <c r="C29" s="31"/>
      <c r="D29" s="31" t="s">
        <v>20</v>
      </c>
      <c r="E29" s="51">
        <f>(Table134567891011121334567893[[#This Row],[Amount Placement (RM)]]-Table134567891011121334567893[[#This Row],[Amount 
Withdrawal 
(RM)]])*G29/365*1</f>
        <v>86.370909845430262</v>
      </c>
      <c r="F29" s="26">
        <f>F28+Table134567891011121334567893[[#This Row],[Interest   (Daily)]]</f>
        <v>1295.0420328000803</v>
      </c>
      <c r="G29" s="46">
        <v>2.1000000000000001E-2</v>
      </c>
      <c r="H29" s="27">
        <f>Table134567891011121334567893[[#This Row],[Amount Placement (RM)]]-Table134567891011121334567893[[#This Row],[Amount 
Withdrawal 
(RM)]]+Table134567891011121334567893[[#This Row],[Interest   (Daily)]]</f>
        <v>1501295.0420327999</v>
      </c>
      <c r="J29" s="19"/>
      <c r="M29" s="28"/>
    </row>
    <row r="30" spans="1:13" s="18" customFormat="1" ht="12.75" x14ac:dyDescent="0.2">
      <c r="A30" s="25">
        <v>42670</v>
      </c>
      <c r="B30" s="44">
        <f t="shared" si="0"/>
        <v>1501295.0420327999</v>
      </c>
      <c r="C30" s="31"/>
      <c r="D30" s="26" t="s">
        <v>20</v>
      </c>
      <c r="E30" s="51">
        <f>(Table134567891011121334567893[[#This Row],[Amount Placement (RM)]]-Table134567891011121334567893[[#This Row],[Amount 
Withdrawal 
(RM)]])*G30/365*1</f>
        <v>86.375879130654241</v>
      </c>
      <c r="F30" s="26">
        <f>F29+Table134567891011121334567893[[#This Row],[Interest   (Daily)]]</f>
        <v>1381.4179119307346</v>
      </c>
      <c r="G30" s="46">
        <v>2.1000000000000001E-2</v>
      </c>
      <c r="H30" s="27">
        <f>Table134567891011121334567893[[#This Row],[Amount Placement (RM)]]-Table134567891011121334567893[[#This Row],[Amount 
Withdrawal 
(RM)]]+Table134567891011121334567893[[#This Row],[Interest   (Daily)]]</f>
        <v>1501381.4179119305</v>
      </c>
      <c r="J30" s="19"/>
      <c r="M30" s="28"/>
    </row>
    <row r="31" spans="1:13" s="18" customFormat="1" ht="12.75" x14ac:dyDescent="0.2">
      <c r="A31" s="25">
        <v>42671</v>
      </c>
      <c r="B31" s="44">
        <f t="shared" si="0"/>
        <v>1501381.4179119305</v>
      </c>
      <c r="C31" s="31"/>
      <c r="D31" s="26" t="s">
        <v>20</v>
      </c>
      <c r="E31" s="51">
        <f>(Table134567891011121334567893[[#This Row],[Amount Placement (RM)]]-Table134567891011121334567893[[#This Row],[Amount 
Withdrawal 
(RM)]])*G31/365*1</f>
        <v>86.380848701782313</v>
      </c>
      <c r="F31" s="26">
        <f>F30+Table134567891011121334567893[[#This Row],[Interest   (Daily)]]</f>
        <v>1467.7987606325169</v>
      </c>
      <c r="G31" s="46">
        <v>2.1000000000000001E-2</v>
      </c>
      <c r="H31" s="27">
        <f>Table134567891011121334567893[[#This Row],[Amount Placement (RM)]]-Table134567891011121334567893[[#This Row],[Amount 
Withdrawal 
(RM)]]+Table134567891011121334567893[[#This Row],[Interest   (Daily)]]</f>
        <v>1501467.7987606323</v>
      </c>
      <c r="J31" s="19"/>
      <c r="M31" s="28"/>
    </row>
    <row r="32" spans="1:13" s="18" customFormat="1" ht="12.75" x14ac:dyDescent="0.2">
      <c r="A32" s="25">
        <v>42672</v>
      </c>
      <c r="B32" s="44">
        <f t="shared" si="0"/>
        <v>1501467.7987606323</v>
      </c>
      <c r="C32" s="31"/>
      <c r="D32" s="26" t="s">
        <v>20</v>
      </c>
      <c r="E32" s="51">
        <f>(Table134567891011121334567893[[#This Row],[Amount Placement (RM)]]-Table134567891011121334567893[[#This Row],[Amount 
Withdrawal 
(RM)]])*G32/365*1</f>
        <v>86.385818558830906</v>
      </c>
      <c r="F32" s="26">
        <f>F31+Table134567891011121334567893[[#This Row],[Interest   (Daily)]]</f>
        <v>1554.1845791913477</v>
      </c>
      <c r="G32" s="46">
        <v>2.1000000000000001E-2</v>
      </c>
      <c r="H32" s="27">
        <f>Table134567891011121334567893[[#This Row],[Amount Placement (RM)]]-Table134567891011121334567893[[#This Row],[Amount 
Withdrawal 
(RM)]]+Table134567891011121334567893[[#This Row],[Interest   (Daily)]]</f>
        <v>1501554.184579191</v>
      </c>
      <c r="J32" s="19"/>
      <c r="M32" s="28"/>
    </row>
    <row r="33" spans="1:13" s="18" customFormat="1" ht="12.75" x14ac:dyDescent="0.2">
      <c r="A33" s="25">
        <v>42673</v>
      </c>
      <c r="B33" s="44">
        <f t="shared" si="0"/>
        <v>1501554.184579191</v>
      </c>
      <c r="C33" s="31"/>
      <c r="D33" s="26" t="s">
        <v>20</v>
      </c>
      <c r="E33" s="51">
        <f>(Table134567891011121334567893[[#This Row],[Amount Placement (RM)]]-Table134567891011121334567893[[#This Row],[Amount 
Withdrawal 
(RM)]])*G33/365*1</f>
        <v>86.390788701816476</v>
      </c>
      <c r="F33" s="26">
        <f>F32+Table134567891011121334567893[[#This Row],[Interest   (Daily)]]</f>
        <v>1640.5753678931642</v>
      </c>
      <c r="G33" s="46">
        <v>2.1000000000000001E-2</v>
      </c>
      <c r="H33" s="27">
        <f>Table134567891011121334567893[[#This Row],[Amount Placement (RM)]]-Table134567891011121334567893[[#This Row],[Amount 
Withdrawal 
(RM)]]+Table134567891011121334567893[[#This Row],[Interest   (Daily)]]</f>
        <v>1501640.5753678929</v>
      </c>
      <c r="J33" s="19"/>
      <c r="M33" s="32"/>
    </row>
    <row r="34" spans="1:13" s="18" customFormat="1" ht="12.75" x14ac:dyDescent="0.2">
      <c r="A34" s="25">
        <v>42674</v>
      </c>
      <c r="B34" s="44">
        <f t="shared" si="0"/>
        <v>1501640.5753678929</v>
      </c>
      <c r="C34" s="31">
        <v>300000</v>
      </c>
      <c r="D34" s="26" t="s">
        <v>20</v>
      </c>
      <c r="E34" s="51">
        <f>(Table134567891011121334567893[[#This Row],[Amount Placement (RM)]]-Table134567891011121334567893[[#This Row],[Amount 
Withdrawal 
(RM)]])*G34/365*1</f>
        <v>69.135485158152747</v>
      </c>
      <c r="F34" s="26">
        <f>F33+Table134567891011121334567893[[#This Row],[Interest   (Daily)]]</f>
        <v>1709.7108530513169</v>
      </c>
      <c r="G34" s="46">
        <v>2.1000000000000001E-2</v>
      </c>
      <c r="H34" s="27">
        <f>Table134567891011121334567893[[#This Row],[Amount Placement (RM)]]-Table134567891011121334567893[[#This Row],[Amount 
Withdrawal 
(RM)]]+Table134567891011121334567893[[#This Row],[Interest   (Daily)]]</f>
        <v>1201709.7108530509</v>
      </c>
      <c r="J34" s="19"/>
      <c r="M34" s="5"/>
    </row>
    <row r="35" spans="1:13" s="18" customFormat="1" ht="12.75" x14ac:dyDescent="0.2">
      <c r="A35" s="25">
        <v>42675</v>
      </c>
      <c r="B35" s="44">
        <f t="shared" si="0"/>
        <v>1201709.7108530509</v>
      </c>
      <c r="C35" s="31"/>
      <c r="D35" s="26" t="s">
        <v>20</v>
      </c>
      <c r="E35" s="51">
        <f>(Table134567891011121334567893[[#This Row],[Amount Placement (RM)]]-Table134567891011121334567893[[#This Row],[Amount 
Withdrawal 
(RM)]])*G35/365*1</f>
        <v>69.139462816202936</v>
      </c>
      <c r="F35" s="26">
        <f>F34+Table134567891011121334567893[[#This Row],[Interest   (Daily)]]</f>
        <v>1778.8503158675198</v>
      </c>
      <c r="G35" s="46">
        <v>2.1000000000000001E-2</v>
      </c>
      <c r="H35" s="27">
        <f>Table134567891011121334567893[[#This Row],[Amount Placement (RM)]]-Table134567891011121334567893[[#This Row],[Amount 
Withdrawal 
(RM)]]+Table134567891011121334567893[[#This Row],[Interest   (Daily)]]</f>
        <v>1201778.8503158672</v>
      </c>
      <c r="J35" s="19"/>
      <c r="M35" s="5"/>
    </row>
    <row r="36" spans="1:13" s="18" customFormat="1" ht="12.75" x14ac:dyDescent="0.2">
      <c r="A36" s="25">
        <v>42676</v>
      </c>
      <c r="B36" s="44">
        <f t="shared" si="0"/>
        <v>1201778.8503158672</v>
      </c>
      <c r="C36" s="31"/>
      <c r="D36" s="26" t="s">
        <v>20</v>
      </c>
      <c r="E36" s="51">
        <f>(Table134567891011121334567893[[#This Row],[Amount Placement (RM)]]-Table134567891011121334567893[[#This Row],[Amount 
Withdrawal 
(RM)]])*G36/365*1</f>
        <v>69.143440703104702</v>
      </c>
      <c r="F36" s="26">
        <f>F35+Table134567891011121334567893[[#This Row],[Interest   (Daily)]]</f>
        <v>1847.9937565706246</v>
      </c>
      <c r="G36" s="46">
        <v>2.1000000000000001E-2</v>
      </c>
      <c r="H36" s="27">
        <f>Table134567891011121334567893[[#This Row],[Amount Placement (RM)]]-Table134567891011121334567893[[#This Row],[Amount 
Withdrawal 
(RM)]]+Table134567891011121334567893[[#This Row],[Interest   (Daily)]]</f>
        <v>1201847.9937565704</v>
      </c>
      <c r="J36" s="19"/>
      <c r="M36" s="5"/>
    </row>
    <row r="37" spans="1:13" s="18" customFormat="1" ht="12.75" x14ac:dyDescent="0.2">
      <c r="A37" s="25">
        <v>42677</v>
      </c>
      <c r="B37" s="44">
        <f t="shared" si="0"/>
        <v>1201847.9937565704</v>
      </c>
      <c r="C37" s="31"/>
      <c r="D37" s="26" t="s">
        <v>20</v>
      </c>
      <c r="E37" s="51">
        <f>(Table134567891011121334567893[[#This Row],[Amount Placement (RM)]]-Table134567891011121334567893[[#This Row],[Amount 
Withdrawal 
(RM)]])*G37/365*1</f>
        <v>69.147418818871174</v>
      </c>
      <c r="F37" s="26">
        <f>F36+Table134567891011121334567893[[#This Row],[Interest   (Daily)]]</f>
        <v>1917.1411753894956</v>
      </c>
      <c r="G37" s="46">
        <v>2.1000000000000001E-2</v>
      </c>
      <c r="H37" s="27">
        <f>Table134567891011121334567893[[#This Row],[Amount Placement (RM)]]-Table134567891011121334567893[[#This Row],[Amount 
Withdrawal 
(RM)]]+Table134567891011121334567893[[#This Row],[Interest   (Daily)]]</f>
        <v>1201917.1411753893</v>
      </c>
      <c r="J37" s="19"/>
      <c r="M37" s="5"/>
    </row>
    <row r="38" spans="1:13" s="18" customFormat="1" ht="12.75" x14ac:dyDescent="0.2">
      <c r="A38" s="25">
        <v>42678</v>
      </c>
      <c r="B38" s="44">
        <f t="shared" si="0"/>
        <v>1201917.1411753893</v>
      </c>
      <c r="C38" s="31"/>
      <c r="D38" s="26" t="s">
        <v>20</v>
      </c>
      <c r="E38" s="51">
        <f>(Table134567891011121334567893[[#This Row],[Amount Placement (RM)]]-Table134567891011121334567893[[#This Row],[Amount 
Withdrawal 
(RM)]])*G38/365*1</f>
        <v>69.151397163515554</v>
      </c>
      <c r="F38" s="26">
        <f>F37+Table134567891011121334567893[[#This Row],[Interest   (Daily)]]</f>
        <v>1986.2925725530113</v>
      </c>
      <c r="G38" s="46">
        <v>2.1000000000000001E-2</v>
      </c>
      <c r="H38" s="27">
        <f>Table134567891011121334567893[[#This Row],[Amount Placement (RM)]]-Table134567891011121334567893[[#This Row],[Amount 
Withdrawal 
(RM)]]+Table134567891011121334567893[[#This Row],[Interest   (Daily)]]</f>
        <v>1201986.2925725528</v>
      </c>
      <c r="J38" s="19"/>
      <c r="M38" s="5"/>
    </row>
    <row r="39" spans="1:13" s="18" customFormat="1" ht="12.75" x14ac:dyDescent="0.2">
      <c r="A39" s="25">
        <v>42679</v>
      </c>
      <c r="B39" s="44">
        <f t="shared" si="0"/>
        <v>1201986.2925725528</v>
      </c>
      <c r="C39" s="31"/>
      <c r="D39" s="26" t="s">
        <v>20</v>
      </c>
      <c r="E39" s="51">
        <f>(Table134567891011121334567893[[#This Row],[Amount Placement (RM)]]-Table134567891011121334567893[[#This Row],[Amount 
Withdrawal 
(RM)]])*G39/365*1</f>
        <v>69.155375737050989</v>
      </c>
      <c r="F39" s="26">
        <f>F38+Table134567891011121334567893[[#This Row],[Interest   (Daily)]]</f>
        <v>2055.4479482900624</v>
      </c>
      <c r="G39" s="46">
        <v>2.1000000000000001E-2</v>
      </c>
      <c r="H39" s="27">
        <f>Table134567891011121334567893[[#This Row],[Amount Placement (RM)]]-Table134567891011121334567893[[#This Row],[Amount 
Withdrawal 
(RM)]]+Table134567891011121334567893[[#This Row],[Interest   (Daily)]]</f>
        <v>1202055.4479482898</v>
      </c>
      <c r="J39" s="19"/>
      <c r="M39" s="5"/>
    </row>
    <row r="40" spans="1:13" s="18" customFormat="1" ht="12.75" x14ac:dyDescent="0.2">
      <c r="A40" s="25">
        <v>42680</v>
      </c>
      <c r="B40" s="44">
        <f t="shared" si="0"/>
        <v>1202055.4479482898</v>
      </c>
      <c r="C40" s="31"/>
      <c r="D40" s="26" t="s">
        <v>20</v>
      </c>
      <c r="E40" s="51">
        <f>(Table134567891011121334567893[[#This Row],[Amount Placement (RM)]]-Table134567891011121334567893[[#This Row],[Amount 
Withdrawal 
(RM)]])*G40/365*1</f>
        <v>69.15935453949065</v>
      </c>
      <c r="F40" s="26">
        <f>F39+Table134567891011121334567893[[#This Row],[Interest   (Daily)]]</f>
        <v>2124.6073028295532</v>
      </c>
      <c r="G40" s="46">
        <v>2.1000000000000001E-2</v>
      </c>
      <c r="H40" s="27">
        <f>Table134567891011121334567893[[#This Row],[Amount Placement (RM)]]-Table134567891011121334567893[[#This Row],[Amount 
Withdrawal 
(RM)]]+Table134567891011121334567893[[#This Row],[Interest   (Daily)]]</f>
        <v>1202124.6073028294</v>
      </c>
      <c r="J40" s="19"/>
      <c r="M40" s="5"/>
    </row>
    <row r="41" spans="1:13" s="18" customFormat="1" ht="12.75" x14ac:dyDescent="0.2">
      <c r="A41" s="25">
        <v>42681</v>
      </c>
      <c r="B41" s="44">
        <f t="shared" si="0"/>
        <v>1202124.6073028294</v>
      </c>
      <c r="C41" s="31"/>
      <c r="D41" s="26" t="s">
        <v>20</v>
      </c>
      <c r="E41" s="51">
        <f>(Table134567891011121334567893[[#This Row],[Amount Placement (RM)]]-Table134567891011121334567893[[#This Row],[Amount 
Withdrawal 
(RM)]])*G41/365*1</f>
        <v>69.163333570847726</v>
      </c>
      <c r="F41" s="26">
        <f>F40+Table134567891011121334567893[[#This Row],[Interest   (Daily)]]</f>
        <v>2193.7706364004007</v>
      </c>
      <c r="G41" s="46">
        <v>2.1000000000000001E-2</v>
      </c>
      <c r="H41" s="27">
        <f>Table134567891011121334567893[[#This Row],[Amount Placement (RM)]]-Table134567891011121334567893[[#This Row],[Amount 
Withdrawal 
(RM)]]+Table134567891011121334567893[[#This Row],[Interest   (Daily)]]</f>
        <v>1202193.7706364002</v>
      </c>
      <c r="J41" s="19"/>
      <c r="M41" s="5"/>
    </row>
    <row r="42" spans="1:13" s="18" customFormat="1" ht="12.75" x14ac:dyDescent="0.2">
      <c r="A42" s="25">
        <v>42682</v>
      </c>
      <c r="B42" s="44">
        <f t="shared" si="0"/>
        <v>1202193.7706364002</v>
      </c>
      <c r="C42" s="31"/>
      <c r="D42" s="26" t="s">
        <v>20</v>
      </c>
      <c r="E42" s="51">
        <f>(Table134567891011121334567893[[#This Row],[Amount Placement (RM)]]-Table134567891011121334567893[[#This Row],[Amount 
Withdrawal 
(RM)]])*G42/365*1</f>
        <v>69.167312831135362</v>
      </c>
      <c r="F42" s="26">
        <f>F41+Table134567891011121334567893[[#This Row],[Interest   (Daily)]]</f>
        <v>2262.9379492315361</v>
      </c>
      <c r="G42" s="46">
        <v>2.1000000000000001E-2</v>
      </c>
      <c r="H42" s="27">
        <f>Table134567891011121334567893[[#This Row],[Amount Placement (RM)]]-Table134567891011121334567893[[#This Row],[Amount 
Withdrawal 
(RM)]]+Table134567891011121334567893[[#This Row],[Interest   (Daily)]]</f>
        <v>1202262.9379492314</v>
      </c>
      <c r="J42" s="19"/>
      <c r="M42" s="5"/>
    </row>
    <row r="43" spans="1:13" s="18" customFormat="1" ht="12.75" x14ac:dyDescent="0.2">
      <c r="A43" s="25">
        <v>42683</v>
      </c>
      <c r="B43" s="44">
        <f t="shared" si="0"/>
        <v>1202262.9379492314</v>
      </c>
      <c r="C43" s="31"/>
      <c r="D43" s="26" t="s">
        <v>20</v>
      </c>
      <c r="E43" s="51">
        <f>(Table134567891011121334567893[[#This Row],[Amount Placement (RM)]]-Table134567891011121334567893[[#This Row],[Amount 
Withdrawal 
(RM)]])*G43/365*1</f>
        <v>69.171292320366746</v>
      </c>
      <c r="F43" s="26">
        <f>F42+Table134567891011121334567893[[#This Row],[Interest   (Daily)]]</f>
        <v>2332.1092415519029</v>
      </c>
      <c r="G43" s="46">
        <v>2.1000000000000001E-2</v>
      </c>
      <c r="H43" s="27">
        <f>Table134567891011121334567893[[#This Row],[Amount Placement (RM)]]-Table134567891011121334567893[[#This Row],[Amount 
Withdrawal 
(RM)]]+Table134567891011121334567893[[#This Row],[Interest   (Daily)]]</f>
        <v>1202332.1092415517</v>
      </c>
      <c r="J43" s="19"/>
      <c r="M43" s="5"/>
    </row>
    <row r="44" spans="1:13" s="18" customFormat="1" ht="12.75" x14ac:dyDescent="0.2">
      <c r="A44" s="25">
        <v>42684</v>
      </c>
      <c r="B44" s="44">
        <f t="shared" si="0"/>
        <v>1202332.1092415517</v>
      </c>
      <c r="C44" s="45"/>
      <c r="D44" s="26" t="s">
        <v>20</v>
      </c>
      <c r="E44" s="51">
        <f>(Table134567891011121334567893[[#This Row],[Amount Placement (RM)]]-Table134567891011121334567893[[#This Row],[Amount 
Withdrawal 
(RM)]])*G44/365*1</f>
        <v>69.175272038555036</v>
      </c>
      <c r="F44" s="26">
        <f>F43+Table134567891011121334567893[[#This Row],[Interest   (Daily)]]</f>
        <v>2401.2845135904581</v>
      </c>
      <c r="G44" s="46">
        <v>2.1000000000000001E-2</v>
      </c>
      <c r="H44" s="27">
        <f>Table134567891011121334567893[[#This Row],[Amount Placement (RM)]]-Table134567891011121334567893[[#This Row],[Amount 
Withdrawal 
(RM)]]+Table134567891011121334567893[[#This Row],[Interest   (Daily)]]</f>
        <v>1202401.2845135902</v>
      </c>
      <c r="J44" s="19"/>
      <c r="M44" s="5"/>
    </row>
    <row r="45" spans="1:13" ht="12.75" x14ac:dyDescent="0.2">
      <c r="A45" s="25">
        <v>42685</v>
      </c>
      <c r="B45" s="44">
        <f t="shared" si="0"/>
        <v>1202401.2845135902</v>
      </c>
      <c r="C45" s="26"/>
      <c r="D45" s="26" t="s">
        <v>20</v>
      </c>
      <c r="E45" s="51">
        <f>(Table134567891011121334567893[[#This Row],[Amount Placement (RM)]]-Table134567891011121334567893[[#This Row],[Amount 
Withdrawal 
(RM)]])*G45/365*1</f>
        <v>69.179251985713407</v>
      </c>
      <c r="F45" s="26">
        <f>F44+Table134567891011121334567893[[#This Row],[Interest   (Daily)]]</f>
        <v>2470.4637655761717</v>
      </c>
      <c r="G45" s="46">
        <v>2.1000000000000001E-2</v>
      </c>
      <c r="H45" s="27">
        <f>Table134567891011121334567893[[#This Row],[Amount Placement (RM)]]-Table134567891011121334567893[[#This Row],[Amount 
Withdrawal 
(RM)]]+Table134567891011121334567893[[#This Row],[Interest   (Daily)]]</f>
        <v>1202470.4637655758</v>
      </c>
      <c r="M45" s="5"/>
    </row>
    <row r="46" spans="1:13" ht="12.75" x14ac:dyDescent="0.2">
      <c r="A46" s="25">
        <v>42686</v>
      </c>
      <c r="B46" s="44">
        <f t="shared" si="0"/>
        <v>1202470.4637655758</v>
      </c>
      <c r="C46" s="26"/>
      <c r="D46" s="26" t="s">
        <v>20</v>
      </c>
      <c r="E46" s="51">
        <f>(Table134567891011121334567893[[#This Row],[Amount Placement (RM)]]-Table134567891011121334567893[[#This Row],[Amount 
Withdrawal 
(RM)]])*G46/365*1</f>
        <v>69.183232161855045</v>
      </c>
      <c r="F46" s="26">
        <f>F45+Table134567891011121334567893[[#This Row],[Interest   (Daily)]]</f>
        <v>2539.6469977380266</v>
      </c>
      <c r="G46" s="46">
        <v>2.1000000000000001E-2</v>
      </c>
      <c r="H46" s="27">
        <f>Table134567891011121334567893[[#This Row],[Amount Placement (RM)]]-Table134567891011121334567893[[#This Row],[Amount 
Withdrawal 
(RM)]]+Table134567891011121334567893[[#This Row],[Interest   (Daily)]]</f>
        <v>1202539.6469977377</v>
      </c>
      <c r="M46" s="5"/>
    </row>
    <row r="47" spans="1:13" ht="12.75" x14ac:dyDescent="0.2">
      <c r="A47" s="25">
        <v>42687</v>
      </c>
      <c r="B47" s="44">
        <f t="shared" si="0"/>
        <v>1202539.6469977377</v>
      </c>
      <c r="C47" s="26"/>
      <c r="D47" s="26" t="s">
        <v>20</v>
      </c>
      <c r="E47" s="51">
        <f>(Table134567891011121334567893[[#This Row],[Amount Placement (RM)]]-Table134567891011121334567893[[#This Row],[Amount 
Withdrawal 
(RM)]])*G47/365*1</f>
        <v>69.187212566993125</v>
      </c>
      <c r="F47" s="26">
        <f>F46+Table134567891011121334567893[[#This Row],[Interest   (Daily)]]</f>
        <v>2608.8342103050195</v>
      </c>
      <c r="G47" s="46">
        <v>2.1000000000000001E-2</v>
      </c>
      <c r="H47" s="27">
        <f>Table134567891011121334567893[[#This Row],[Amount Placement (RM)]]-Table134567891011121334567893[[#This Row],[Amount 
Withdrawal 
(RM)]]+Table134567891011121334567893[[#This Row],[Interest   (Daily)]]</f>
        <v>1202608.8342103048</v>
      </c>
      <c r="M47" s="5"/>
    </row>
    <row r="48" spans="1:13" ht="12.75" x14ac:dyDescent="0.2">
      <c r="A48" s="25">
        <v>42688</v>
      </c>
      <c r="B48" s="44">
        <f t="shared" si="0"/>
        <v>1202608.8342103048</v>
      </c>
      <c r="C48" s="26"/>
      <c r="D48" s="26" t="s">
        <v>20</v>
      </c>
      <c r="E48" s="51">
        <f>(Table134567891011121334567893[[#This Row],[Amount Placement (RM)]]-Table134567891011121334567893[[#This Row],[Amount 
Withdrawal 
(RM)]])*G48/365*1</f>
        <v>69.191193201140834</v>
      </c>
      <c r="F48" s="26">
        <f>F47+Table134567891011121334567893[[#This Row],[Interest   (Daily)]]</f>
        <v>2678.0254035061603</v>
      </c>
      <c r="G48" s="46">
        <v>2.1000000000000001E-2</v>
      </c>
      <c r="H48" s="27">
        <f>Table134567891011121334567893[[#This Row],[Amount Placement (RM)]]-Table134567891011121334567893[[#This Row],[Amount 
Withdrawal 
(RM)]]+Table134567891011121334567893[[#This Row],[Interest   (Daily)]]</f>
        <v>1202678.0254035059</v>
      </c>
      <c r="M48" s="5"/>
    </row>
    <row r="49" spans="1:13" s="18" customFormat="1" ht="12.75" x14ac:dyDescent="0.2">
      <c r="A49" s="25">
        <v>42689</v>
      </c>
      <c r="B49" s="44">
        <f t="shared" si="0"/>
        <v>1202678.0254035059</v>
      </c>
      <c r="C49" s="26"/>
      <c r="D49" s="26" t="s">
        <v>20</v>
      </c>
      <c r="E49" s="51">
        <f>(Table134567891011121334567893[[#This Row],[Amount Placement (RM)]]-Table134567891011121334567893[[#This Row],[Amount 
Withdrawal 
(RM)]])*G49/365*1</f>
        <v>69.195174064311303</v>
      </c>
      <c r="F49" s="26">
        <f>F48+Table134567891011121334567893[[#This Row],[Interest   (Daily)]]</f>
        <v>2747.2205775704715</v>
      </c>
      <c r="G49" s="46">
        <v>2.1000000000000001E-2</v>
      </c>
      <c r="H49" s="27">
        <f>Table134567891011121334567893[[#This Row],[Amount Placement (RM)]]-Table134567891011121334567893[[#This Row],[Amount 
Withdrawal 
(RM)]]+Table134567891011121334567893[[#This Row],[Interest   (Daily)]]</f>
        <v>1202747.2205775701</v>
      </c>
      <c r="J49" s="19"/>
      <c r="M49" s="5"/>
    </row>
    <row r="50" spans="1:13" ht="12.75" x14ac:dyDescent="0.2">
      <c r="A50" s="25">
        <v>42690</v>
      </c>
      <c r="B50" s="44">
        <f t="shared" si="0"/>
        <v>1202747.2205775701</v>
      </c>
      <c r="C50" s="26"/>
      <c r="D50" s="26" t="s">
        <v>20</v>
      </c>
      <c r="E50" s="51">
        <f>(Table134567891011121334567893[[#This Row],[Amount Placement (RM)]]-Table134567891011121334567893[[#This Row],[Amount 
Withdrawal 
(RM)]])*G50/365*1</f>
        <v>69.199155156517747</v>
      </c>
      <c r="F50" s="26">
        <f>F49+Table134567891011121334567893[[#This Row],[Interest   (Daily)]]</f>
        <v>2816.4197327269894</v>
      </c>
      <c r="G50" s="46">
        <v>2.1000000000000001E-2</v>
      </c>
      <c r="H50" s="27">
        <f>Table134567891011121334567893[[#This Row],[Amount Placement (RM)]]-Table134567891011121334567893[[#This Row],[Amount 
Withdrawal 
(RM)]]+Table134567891011121334567893[[#This Row],[Interest   (Daily)]]</f>
        <v>1202816.4197327266</v>
      </c>
      <c r="M50" s="5"/>
    </row>
    <row r="51" spans="1:13" ht="12.75" x14ac:dyDescent="0.2">
      <c r="A51" s="25">
        <v>42691</v>
      </c>
      <c r="B51" s="44">
        <f t="shared" si="0"/>
        <v>1202816.4197327266</v>
      </c>
      <c r="C51" s="26"/>
      <c r="D51" s="26" t="s">
        <v>20</v>
      </c>
      <c r="E51" s="51">
        <f>(Table134567891011121334567893[[#This Row],[Amount Placement (RM)]]-Table134567891011121334567893[[#This Row],[Amount 
Withdrawal 
(RM)]])*G51/365*1</f>
        <v>69.203136477773327</v>
      </c>
      <c r="F51" s="26">
        <f>F50+Table134567891011121334567893[[#This Row],[Interest   (Daily)]]</f>
        <v>2885.6228692047625</v>
      </c>
      <c r="G51" s="46">
        <v>2.1000000000000001E-2</v>
      </c>
      <c r="H51" s="27">
        <f>Table134567891011121334567893[[#This Row],[Amount Placement (RM)]]-Table134567891011121334567893[[#This Row],[Amount 
Withdrawal 
(RM)]]+Table134567891011121334567893[[#This Row],[Interest   (Daily)]]</f>
        <v>1202885.6228692045</v>
      </c>
      <c r="M51" s="5"/>
    </row>
    <row r="52" spans="1:13" ht="12.75" x14ac:dyDescent="0.2">
      <c r="A52" s="25">
        <v>42692</v>
      </c>
      <c r="B52" s="44">
        <f t="shared" si="0"/>
        <v>1202885.6228692045</v>
      </c>
      <c r="C52" s="26"/>
      <c r="D52" s="26" t="s">
        <v>20</v>
      </c>
      <c r="E52" s="51">
        <f>(Table134567891011121334567893[[#This Row],[Amount Placement (RM)]]-Table134567891011121334567893[[#This Row],[Amount 
Withdrawal 
(RM)]])*G52/365*1</f>
        <v>69.20711802809123</v>
      </c>
      <c r="F52" s="26">
        <f>F51+Table134567891011121334567893[[#This Row],[Interest   (Daily)]]</f>
        <v>2954.8299872328539</v>
      </c>
      <c r="G52" s="46">
        <v>2.1000000000000001E-2</v>
      </c>
      <c r="H52" s="27">
        <f>Table134567891011121334567893[[#This Row],[Amount Placement (RM)]]-Table134567891011121334567893[[#This Row],[Amount 
Withdrawal 
(RM)]]+Table134567891011121334567893[[#This Row],[Interest   (Daily)]]</f>
        <v>1202954.8299872326</v>
      </c>
      <c r="M52" s="5"/>
    </row>
    <row r="53" spans="1:13" ht="12.75" x14ac:dyDescent="0.2">
      <c r="A53" s="25">
        <v>42693</v>
      </c>
      <c r="B53" s="44">
        <f t="shared" si="0"/>
        <v>1202954.8299872326</v>
      </c>
      <c r="C53" s="31"/>
      <c r="D53" s="26" t="s">
        <v>20</v>
      </c>
      <c r="E53" s="51">
        <f>(Table134567891011121334567893[[#This Row],[Amount Placement (RM)]]-Table134567891011121334567893[[#This Row],[Amount 
Withdrawal 
(RM)]])*G53/365*1</f>
        <v>69.211099807484615</v>
      </c>
      <c r="F53" s="26">
        <f>F52+Table134567891011121334567893[[#This Row],[Interest   (Daily)]]</f>
        <v>3024.0410870403384</v>
      </c>
      <c r="G53" s="46">
        <v>2.1000000000000001E-2</v>
      </c>
      <c r="H53" s="27">
        <f>Table134567891011121334567893[[#This Row],[Amount Placement (RM)]]-Table134567891011121334567893[[#This Row],[Amount 
Withdrawal 
(RM)]]+Table134567891011121334567893[[#This Row],[Interest   (Daily)]]</f>
        <v>1203024.04108704</v>
      </c>
      <c r="M53" s="5"/>
    </row>
    <row r="54" spans="1:13" ht="12.75" x14ac:dyDescent="0.2">
      <c r="A54" s="25">
        <v>42694</v>
      </c>
      <c r="B54" s="44">
        <f t="shared" si="0"/>
        <v>1203024.04108704</v>
      </c>
      <c r="C54" s="26"/>
      <c r="D54" s="26" t="s">
        <v>20</v>
      </c>
      <c r="E54" s="51">
        <f>(Table134567891011121334567893[[#This Row],[Amount Placement (RM)]]-Table134567891011121334567893[[#This Row],[Amount 
Withdrawal 
(RM)]])*G54/365*1</f>
        <v>69.215081815966684</v>
      </c>
      <c r="F54" s="26">
        <f>F53+Table134567891011121334567893[[#This Row],[Interest   (Daily)]]</f>
        <v>3093.2561688563051</v>
      </c>
      <c r="G54" s="46">
        <v>2.1000000000000001E-2</v>
      </c>
      <c r="H54" s="27">
        <f>Table134567891011121334567893[[#This Row],[Amount Placement (RM)]]-Table134567891011121334567893[[#This Row],[Amount 
Withdrawal 
(RM)]]+Table134567891011121334567893[[#This Row],[Interest   (Daily)]]</f>
        <v>1203093.2561688561</v>
      </c>
      <c r="M54" s="5"/>
    </row>
    <row r="55" spans="1:13" ht="12.75" x14ac:dyDescent="0.2">
      <c r="A55" s="25">
        <v>42695</v>
      </c>
      <c r="B55" s="44">
        <f t="shared" si="0"/>
        <v>1203093.2561688561</v>
      </c>
      <c r="C55" s="26"/>
      <c r="D55" s="26" t="s">
        <v>20</v>
      </c>
      <c r="E55" s="51">
        <f>(Table134567891011121334567893[[#This Row],[Amount Placement (RM)]]-Table134567891011121334567893[[#This Row],[Amount 
Withdrawal 
(RM)]])*G55/365*1</f>
        <v>69.219064053550625</v>
      </c>
      <c r="F55" s="26">
        <f>F54+Table134567891011121334567893[[#This Row],[Interest   (Daily)]]</f>
        <v>3162.4752329098555</v>
      </c>
      <c r="G55" s="46">
        <v>2.1000000000000001E-2</v>
      </c>
      <c r="H55" s="27">
        <f>Table134567891011121334567893[[#This Row],[Amount Placement (RM)]]-Table134567891011121334567893[[#This Row],[Amount 
Withdrawal 
(RM)]]+Table134567891011121334567893[[#This Row],[Interest   (Daily)]]</f>
        <v>1203162.4752329097</v>
      </c>
      <c r="M55" s="5"/>
    </row>
    <row r="56" spans="1:13" ht="12.75" x14ac:dyDescent="0.2">
      <c r="A56" s="25">
        <v>42696</v>
      </c>
      <c r="B56" s="44">
        <f t="shared" si="0"/>
        <v>1203162.4752329097</v>
      </c>
      <c r="C56" s="26"/>
      <c r="D56" s="26" t="s">
        <v>20</v>
      </c>
      <c r="E56" s="51">
        <f>(Table134567891011121334567893[[#This Row],[Amount Placement (RM)]]-Table134567891011121334567893[[#This Row],[Amount 
Withdrawal 
(RM)]])*G56/365*1</f>
        <v>69.223046520249596</v>
      </c>
      <c r="F56" s="26">
        <f>F55+Table134567891011121334567893[[#This Row],[Interest   (Daily)]]</f>
        <v>3231.6982794301052</v>
      </c>
      <c r="G56" s="46">
        <v>2.1000000000000001E-2</v>
      </c>
      <c r="H56" s="27">
        <f>Table134567891011121334567893[[#This Row],[Amount Placement (RM)]]-Table134567891011121334567893[[#This Row],[Amount 
Withdrawal 
(RM)]]+Table134567891011121334567893[[#This Row],[Interest   (Daily)]]</f>
        <v>1203231.6982794299</v>
      </c>
      <c r="M56" s="5"/>
    </row>
    <row r="57" spans="1:13" ht="12.75" x14ac:dyDescent="0.2">
      <c r="A57" s="25">
        <v>42697</v>
      </c>
      <c r="B57" s="44">
        <f t="shared" si="0"/>
        <v>1203231.6982794299</v>
      </c>
      <c r="C57" s="26"/>
      <c r="D57" s="26" t="s">
        <v>20</v>
      </c>
      <c r="E57" s="51">
        <f>(Table134567891011121334567893[[#This Row],[Amount Placement (RM)]]-Table134567891011121334567893[[#This Row],[Amount 
Withdrawal 
(RM)]])*G57/365*1</f>
        <v>69.227029216076787</v>
      </c>
      <c r="F57" s="26">
        <f>F56+Table134567891011121334567893[[#This Row],[Interest   (Daily)]]</f>
        <v>3300.9253086461822</v>
      </c>
      <c r="G57" s="46">
        <v>2.1000000000000001E-2</v>
      </c>
      <c r="H57" s="27">
        <f>Table134567891011121334567893[[#This Row],[Amount Placement (RM)]]-Table134567891011121334567893[[#This Row],[Amount 
Withdrawal 
(RM)]]+Table134567891011121334567893[[#This Row],[Interest   (Daily)]]</f>
        <v>1203300.9253086459</v>
      </c>
      <c r="M57" s="5"/>
    </row>
    <row r="58" spans="1:13" ht="12.75" x14ac:dyDescent="0.2">
      <c r="A58" s="25">
        <v>42698</v>
      </c>
      <c r="B58" s="44">
        <f t="shared" si="0"/>
        <v>1203300.9253086459</v>
      </c>
      <c r="C58" s="26"/>
      <c r="D58" s="26" t="s">
        <v>20</v>
      </c>
      <c r="E58" s="51">
        <f>(Table134567891011121334567893[[#This Row],[Amount Placement (RM)]]-Table134567891011121334567893[[#This Row],[Amount 
Withdrawal 
(RM)]])*G58/365*1</f>
        <v>69.231012141045383</v>
      </c>
      <c r="F58" s="26">
        <f>F57+Table134567891011121334567893[[#This Row],[Interest   (Daily)]]</f>
        <v>3370.1563207872277</v>
      </c>
      <c r="G58" s="46">
        <v>2.1000000000000001E-2</v>
      </c>
      <c r="H58" s="27">
        <f>Table134567891011121334567893[[#This Row],[Amount Placement (RM)]]-Table134567891011121334567893[[#This Row],[Amount 
Withdrawal 
(RM)]]+Table134567891011121334567893[[#This Row],[Interest   (Daily)]]</f>
        <v>1203370.156320787</v>
      </c>
      <c r="M58" s="5"/>
    </row>
    <row r="59" spans="1:13" ht="12.75" x14ac:dyDescent="0.2">
      <c r="A59" s="25">
        <v>42699</v>
      </c>
      <c r="B59" s="44">
        <f t="shared" si="0"/>
        <v>1203370.156320787</v>
      </c>
      <c r="C59" s="33"/>
      <c r="D59" s="26" t="s">
        <v>20</v>
      </c>
      <c r="E59" s="51">
        <f>(Table134567891011121334567893[[#This Row],[Amount Placement (RM)]]-Table134567891011121334567893[[#This Row],[Amount 
Withdrawal 
(RM)]])*G59/365*1</f>
        <v>69.234995295168574</v>
      </c>
      <c r="F59" s="26">
        <f>F58+Table134567891011121334567893[[#This Row],[Interest   (Daily)]]</f>
        <v>3439.3913160823963</v>
      </c>
      <c r="G59" s="46">
        <v>2.1000000000000001E-2</v>
      </c>
      <c r="H59" s="27">
        <f>Table134567891011121334567893[[#This Row],[Amount Placement (RM)]]-Table134567891011121334567893[[#This Row],[Amount 
Withdrawal 
(RM)]]+Table134567891011121334567893[[#This Row],[Interest   (Daily)]]</f>
        <v>1203439.3913160821</v>
      </c>
      <c r="M59" s="5"/>
    </row>
    <row r="60" spans="1:13" ht="12.75" x14ac:dyDescent="0.2">
      <c r="A60" s="25">
        <v>42700</v>
      </c>
      <c r="B60" s="44">
        <f t="shared" si="0"/>
        <v>1203439.3913160821</v>
      </c>
      <c r="C60" s="26"/>
      <c r="D60" s="26" t="s">
        <v>20</v>
      </c>
      <c r="E60" s="51">
        <f>(Table134567891011121334567893[[#This Row],[Amount Placement (RM)]]-Table134567891011121334567893[[#This Row],[Amount 
Withdrawal 
(RM)]])*G60/365*1</f>
        <v>69.238978678459517</v>
      </c>
      <c r="F60" s="26">
        <f>F59+Table134567891011121334567893[[#This Row],[Interest   (Daily)]]</f>
        <v>3508.630294760856</v>
      </c>
      <c r="G60" s="46">
        <v>2.1000000000000001E-2</v>
      </c>
      <c r="H60" s="27">
        <f>Table134567891011121334567893[[#This Row],[Amount Placement (RM)]]-Table134567891011121334567893[[#This Row],[Amount 
Withdrawal 
(RM)]]+Table134567891011121334567893[[#This Row],[Interest   (Daily)]]</f>
        <v>1203508.6302947605</v>
      </c>
      <c r="M60" s="5"/>
    </row>
    <row r="61" spans="1:13" ht="12.75" x14ac:dyDescent="0.2">
      <c r="A61" s="25">
        <v>42701</v>
      </c>
      <c r="B61" s="44">
        <f t="shared" si="0"/>
        <v>1203508.6302947605</v>
      </c>
      <c r="C61" s="26"/>
      <c r="D61" s="26" t="s">
        <v>20</v>
      </c>
      <c r="E61" s="51">
        <f>(Table134567891011121334567893[[#This Row],[Amount Placement (RM)]]-Table134567891011121334567893[[#This Row],[Amount 
Withdrawal 
(RM)]])*G61/365*1</f>
        <v>69.24296229093143</v>
      </c>
      <c r="F61" s="26">
        <f>F60+Table134567891011121334567893[[#This Row],[Interest   (Daily)]]</f>
        <v>3577.8732570517873</v>
      </c>
      <c r="G61" s="46">
        <v>2.1000000000000001E-2</v>
      </c>
      <c r="H61" s="27">
        <f>Table134567891011121334567893[[#This Row],[Amount Placement (RM)]]-Table134567891011121334567893[[#This Row],[Amount 
Withdrawal 
(RM)]]+Table134567891011121334567893[[#This Row],[Interest   (Daily)]]</f>
        <v>1203577.8732570515</v>
      </c>
      <c r="M61" s="5"/>
    </row>
    <row r="62" spans="1:13" ht="12.75" x14ac:dyDescent="0.2">
      <c r="A62" s="25">
        <v>42702</v>
      </c>
      <c r="B62" s="44">
        <f t="shared" si="0"/>
        <v>1203577.8732570515</v>
      </c>
      <c r="C62" s="26"/>
      <c r="D62" s="26" t="s">
        <v>20</v>
      </c>
      <c r="E62" s="51">
        <f>(Table134567891011121334567893[[#This Row],[Amount Placement (RM)]]-Table134567891011121334567893[[#This Row],[Amount 
Withdrawal 
(RM)]])*G62/365*1</f>
        <v>69.246946132597486</v>
      </c>
      <c r="F62" s="26">
        <f>F61+Table134567891011121334567893[[#This Row],[Interest   (Daily)]]</f>
        <v>3647.120203184385</v>
      </c>
      <c r="G62" s="46">
        <v>2.1000000000000001E-2</v>
      </c>
      <c r="H62" s="27">
        <f>Table134567891011121334567893[[#This Row],[Amount Placement (RM)]]-Table134567891011121334567893[[#This Row],[Amount 
Withdrawal 
(RM)]]+Table134567891011121334567893[[#This Row],[Interest   (Daily)]]</f>
        <v>1203647.120203184</v>
      </c>
      <c r="M62" s="5"/>
    </row>
    <row r="63" spans="1:13" ht="12.75" x14ac:dyDescent="0.2">
      <c r="A63" s="25">
        <v>42703</v>
      </c>
      <c r="B63" s="44">
        <f t="shared" si="0"/>
        <v>1203647.120203184</v>
      </c>
      <c r="C63" s="26"/>
      <c r="D63" s="26" t="s">
        <v>20</v>
      </c>
      <c r="E63" s="51">
        <f>(Table134567891011121334567893[[#This Row],[Amount Placement (RM)]]-Table134567891011121334567893[[#This Row],[Amount 
Withdrawal 
(RM)]])*G63/365*1</f>
        <v>69.250930203470858</v>
      </c>
      <c r="F63" s="26">
        <f>F62+Table134567891011121334567893[[#This Row],[Interest   (Daily)]]</f>
        <v>3716.3711333878559</v>
      </c>
      <c r="G63" s="46">
        <v>2.1000000000000001E-2</v>
      </c>
      <c r="H63" s="27">
        <f>Table134567891011121334567893[[#This Row],[Amount Placement (RM)]]-Table134567891011121334567893[[#This Row],[Amount 
Withdrawal 
(RM)]]+Table134567891011121334567893[[#This Row],[Interest   (Daily)]]</f>
        <v>1203716.3711333873</v>
      </c>
      <c r="M63" s="5"/>
    </row>
    <row r="64" spans="1:13" ht="12.75" x14ac:dyDescent="0.2">
      <c r="A64" s="25">
        <v>42704</v>
      </c>
      <c r="B64" s="44">
        <f t="shared" si="0"/>
        <v>1203716.3711333873</v>
      </c>
      <c r="C64" s="26"/>
      <c r="D64" s="26" t="s">
        <v>20</v>
      </c>
      <c r="E64" s="51">
        <f>(Table134567891011121334567893[[#This Row],[Amount Placement (RM)]]-Table134567891011121334567893[[#This Row],[Amount 
Withdrawal 
(RM)]])*G64/365*1</f>
        <v>69.254914503564748</v>
      </c>
      <c r="F64" s="26">
        <f>F63+Table134567891011121334567893[[#This Row],[Interest   (Daily)]]</f>
        <v>3785.6260478914205</v>
      </c>
      <c r="G64" s="46">
        <v>2.1000000000000001E-2</v>
      </c>
      <c r="H64" s="27">
        <f>Table134567891011121334567893[[#This Row],[Amount Placement (RM)]]-Table134567891011121334567893[[#This Row],[Amount 
Withdrawal 
(RM)]]+Table134567891011121334567893[[#This Row],[Interest   (Daily)]]</f>
        <v>1203785.6260478909</v>
      </c>
      <c r="M64" s="5"/>
    </row>
    <row r="65" spans="1:13" ht="12.75" x14ac:dyDescent="0.2">
      <c r="A65" s="25">
        <v>42705</v>
      </c>
      <c r="B65" s="44">
        <f t="shared" si="0"/>
        <v>1203785.6260478909</v>
      </c>
      <c r="C65" s="26"/>
      <c r="D65" s="26" t="s">
        <v>20</v>
      </c>
      <c r="E65" s="51">
        <f>(Table134567891011121334567893[[#This Row],[Amount Placement (RM)]]-Table134567891011121334567893[[#This Row],[Amount 
Withdrawal 
(RM)]])*G65/365*1</f>
        <v>69.258899032892359</v>
      </c>
      <c r="F65" s="26">
        <f>F64+Table134567891011121334567893[[#This Row],[Interest   (Daily)]]</f>
        <v>3854.8849469243128</v>
      </c>
      <c r="G65" s="46">
        <v>2.1000000000000001E-2</v>
      </c>
      <c r="H65" s="27">
        <f>Table134567891011121334567893[[#This Row],[Amount Placement (RM)]]-Table134567891011121334567893[[#This Row],[Amount 
Withdrawal 
(RM)]]+Table134567891011121334567893[[#This Row],[Interest   (Daily)]]</f>
        <v>1203854.8849469237</v>
      </c>
      <c r="M65" s="5"/>
    </row>
    <row r="66" spans="1:13" ht="12.75" x14ac:dyDescent="0.2">
      <c r="A66" s="25">
        <v>42706</v>
      </c>
      <c r="B66" s="44">
        <f t="shared" si="0"/>
        <v>1203854.8849469237</v>
      </c>
      <c r="C66" s="26"/>
      <c r="D66" s="26" t="s">
        <v>20</v>
      </c>
      <c r="E66" s="51">
        <f>(Table134567891011121334567893[[#This Row],[Amount Placement (RM)]]-Table134567891011121334567893[[#This Row],[Amount 
Withdrawal 
(RM)]])*G66/365*1</f>
        <v>69.262883791466848</v>
      </c>
      <c r="F66" s="26">
        <f>F65+Table134567891011121334567893[[#This Row],[Interest   (Daily)]]</f>
        <v>3924.1478307157795</v>
      </c>
      <c r="G66" s="46">
        <v>2.1000000000000001E-2</v>
      </c>
      <c r="H66" s="27">
        <f>Table134567891011121334567893[[#This Row],[Amount Placement (RM)]]-Table134567891011121334567893[[#This Row],[Amount 
Withdrawal 
(RM)]]+Table134567891011121334567893[[#This Row],[Interest   (Daily)]]</f>
        <v>1203924.1478307152</v>
      </c>
      <c r="M66" s="5"/>
    </row>
    <row r="67" spans="1:13" ht="12.75" x14ac:dyDescent="0.2">
      <c r="A67" s="25">
        <v>42707</v>
      </c>
      <c r="B67" s="44">
        <f t="shared" si="0"/>
        <v>1203924.1478307152</v>
      </c>
      <c r="C67" s="26"/>
      <c r="D67" s="26" t="s">
        <v>20</v>
      </c>
      <c r="E67" s="51">
        <f>(Table134567891011121334567893[[#This Row],[Amount Placement (RM)]]-Table134567891011121334567893[[#This Row],[Amount 
Withdrawal 
(RM)]])*G67/365*1</f>
        <v>69.266868779301433</v>
      </c>
      <c r="F67" s="26">
        <f>F66+Table134567891011121334567893[[#This Row],[Interest   (Daily)]]</f>
        <v>3993.4146994950811</v>
      </c>
      <c r="G67" s="46">
        <v>2.1000000000000001E-2</v>
      </c>
      <c r="H67" s="27">
        <f>Table134567891011121334567893[[#This Row],[Amount Placement (RM)]]-Table134567891011121334567893[[#This Row],[Amount 
Withdrawal 
(RM)]]+Table134567891011121334567893[[#This Row],[Interest   (Daily)]]</f>
        <v>1203993.4146994944</v>
      </c>
      <c r="M67" s="5"/>
    </row>
    <row r="68" spans="1:13" ht="12.75" x14ac:dyDescent="0.2">
      <c r="A68" s="25">
        <v>42708</v>
      </c>
      <c r="B68" s="44">
        <f t="shared" si="0"/>
        <v>1203993.4146994944</v>
      </c>
      <c r="C68" s="26"/>
      <c r="D68" s="26" t="s">
        <v>20</v>
      </c>
      <c r="E68" s="51">
        <f>(Table134567891011121334567893[[#This Row],[Amount Placement (RM)]]-Table134567891011121334567893[[#This Row],[Amount 
Withdrawal 
(RM)]])*G68/365*1</f>
        <v>69.270853996409272</v>
      </c>
      <c r="F68" s="26">
        <f>F67+Table134567891011121334567893[[#This Row],[Interest   (Daily)]]</f>
        <v>4062.6855534914903</v>
      </c>
      <c r="G68" s="46">
        <v>2.1000000000000001E-2</v>
      </c>
      <c r="H68" s="27">
        <f>Table134567891011121334567893[[#This Row],[Amount Placement (RM)]]-Table134567891011121334567893[[#This Row],[Amount 
Withdrawal 
(RM)]]+Table134567891011121334567893[[#This Row],[Interest   (Daily)]]</f>
        <v>1204062.6855534909</v>
      </c>
      <c r="M68" s="5"/>
    </row>
    <row r="69" spans="1:13" ht="12.75" x14ac:dyDescent="0.2">
      <c r="A69" s="25">
        <v>42709</v>
      </c>
      <c r="B69" s="44">
        <f t="shared" si="0"/>
        <v>1204062.6855534909</v>
      </c>
      <c r="C69" s="26"/>
      <c r="D69" s="26" t="s">
        <v>20</v>
      </c>
      <c r="E69" s="51">
        <f>(Table134567891011121334567893[[#This Row],[Amount Placement (RM)]]-Table134567891011121334567893[[#This Row],[Amount 
Withdrawal 
(RM)]])*G69/365*1</f>
        <v>69.274839442803597</v>
      </c>
      <c r="F69" s="26">
        <f>F68+Table134567891011121334567893[[#This Row],[Interest   (Daily)]]</f>
        <v>4131.9603929342938</v>
      </c>
      <c r="G69" s="46">
        <v>2.1000000000000001E-2</v>
      </c>
      <c r="H69" s="27">
        <f>Table134567891011121334567893[[#This Row],[Amount Placement (RM)]]-Table134567891011121334567893[[#This Row],[Amount 
Withdrawal 
(RM)]]+Table134567891011121334567893[[#This Row],[Interest   (Daily)]]</f>
        <v>1204131.9603929336</v>
      </c>
      <c r="M69" s="5"/>
    </row>
    <row r="70" spans="1:13" ht="12.75" x14ac:dyDescent="0.2">
      <c r="A70" s="25">
        <v>42710</v>
      </c>
      <c r="B70" s="44">
        <f t="shared" si="0"/>
        <v>1204131.9603929336</v>
      </c>
      <c r="C70" s="26"/>
      <c r="D70" s="26" t="s">
        <v>20</v>
      </c>
      <c r="E70" s="51">
        <f>(Table134567891011121334567893[[#This Row],[Amount Placement (RM)]]-Table134567891011121334567893[[#This Row],[Amount 
Withdrawal 
(RM)]])*G70/365*1</f>
        <v>69.278825118497551</v>
      </c>
      <c r="F70" s="26">
        <f>F69+Table134567891011121334567893[[#This Row],[Interest   (Daily)]]</f>
        <v>4201.2392180527913</v>
      </c>
      <c r="G70" s="46">
        <v>2.1000000000000001E-2</v>
      </c>
      <c r="H70" s="27">
        <f>Table134567891011121334567893[[#This Row],[Amount Placement (RM)]]-Table134567891011121334567893[[#This Row],[Amount 
Withdrawal 
(RM)]]+Table134567891011121334567893[[#This Row],[Interest   (Daily)]]</f>
        <v>1204201.239218052</v>
      </c>
      <c r="M70" s="5"/>
    </row>
    <row r="71" spans="1:13" ht="12.75" x14ac:dyDescent="0.2">
      <c r="A71" s="25">
        <v>42711</v>
      </c>
      <c r="B71" s="44">
        <f t="shared" si="0"/>
        <v>1204201.239218052</v>
      </c>
      <c r="C71" s="26"/>
      <c r="D71" s="26" t="s">
        <v>20</v>
      </c>
      <c r="E71" s="51">
        <f>(Table134567891011121334567893[[#This Row],[Amount Placement (RM)]]-Table134567891011121334567893[[#This Row],[Amount 
Withdrawal 
(RM)]])*G71/365*1</f>
        <v>69.282811023504365</v>
      </c>
      <c r="F71" s="26">
        <f>F70+Table134567891011121334567893[[#This Row],[Interest   (Daily)]]</f>
        <v>4270.5220290762954</v>
      </c>
      <c r="G71" s="46">
        <v>2.1000000000000001E-2</v>
      </c>
      <c r="H71" s="27">
        <f>Table134567891011121334567893[[#This Row],[Amount Placement (RM)]]-Table134567891011121334567893[[#This Row],[Amount 
Withdrawal 
(RM)]]+Table134567891011121334567893[[#This Row],[Interest   (Daily)]]</f>
        <v>1204270.5220290755</v>
      </c>
      <c r="M71" s="5"/>
    </row>
    <row r="72" spans="1:13" ht="12.75" x14ac:dyDescent="0.2">
      <c r="A72" s="25">
        <v>42712</v>
      </c>
      <c r="B72" s="44">
        <f t="shared" si="0"/>
        <v>1204270.5220290755</v>
      </c>
      <c r="C72" s="26">
        <v>200000</v>
      </c>
      <c r="D72" s="26" t="s">
        <v>20</v>
      </c>
      <c r="E72" s="51">
        <f>(Table134567891011121334567893[[#This Row],[Amount Placement (RM)]]-Table134567891011121334567893[[#This Row],[Amount 
Withdrawal 
(RM)]])*G72/365*1</f>
        <v>57.779947842768728</v>
      </c>
      <c r="F72" s="26">
        <f>F71+Table134567891011121334567893[[#This Row],[Interest   (Daily)]]</f>
        <v>4328.3019769190641</v>
      </c>
      <c r="G72" s="46">
        <v>2.1000000000000001E-2</v>
      </c>
      <c r="H72" s="27">
        <f>Table134567891011121334567893[[#This Row],[Amount Placement (RM)]]-Table134567891011121334567893[[#This Row],[Amount 
Withdrawal 
(RM)]]+Table134567891011121334567893[[#This Row],[Interest   (Daily)]]</f>
        <v>1004328.3019769184</v>
      </c>
      <c r="M72" s="5"/>
    </row>
    <row r="73" spans="1:13" ht="12.75" x14ac:dyDescent="0.2">
      <c r="A73" s="25">
        <v>42713</v>
      </c>
      <c r="B73" s="44">
        <f t="shared" si="0"/>
        <v>1004328.3019769184</v>
      </c>
      <c r="C73" s="26"/>
      <c r="D73" s="26" t="s">
        <v>20</v>
      </c>
      <c r="E73" s="51">
        <f>(Table134567891011121334567893[[#This Row],[Amount Placement (RM)]]-Table134567891011121334567893[[#This Row],[Amount 
Withdrawal 
(RM)]])*G73/365*1</f>
        <v>57.783272168535028</v>
      </c>
      <c r="F73" s="26">
        <f>F72+Table134567891011121334567893[[#This Row],[Interest   (Daily)]]</f>
        <v>4386.0852490875995</v>
      </c>
      <c r="G73" s="46">
        <v>2.1000000000000001E-2</v>
      </c>
      <c r="H73" s="27">
        <f>Table134567891011121334567893[[#This Row],[Amount Placement (RM)]]-Table134567891011121334567893[[#This Row],[Amount 
Withdrawal 
(RM)]]+Table134567891011121334567893[[#This Row],[Interest   (Daily)]]</f>
        <v>1004386.0852490868</v>
      </c>
      <c r="M73" s="5"/>
    </row>
    <row r="74" spans="1:13" ht="12.75" x14ac:dyDescent="0.2">
      <c r="A74" s="25">
        <v>42714</v>
      </c>
      <c r="B74" s="44">
        <f t="shared" si="0"/>
        <v>1004386.0852490868</v>
      </c>
      <c r="C74" s="26"/>
      <c r="D74" s="26" t="s">
        <v>20</v>
      </c>
      <c r="E74" s="51">
        <f>(Table134567891011121334567893[[#This Row],[Amount Placement (RM)]]-Table134567891011121334567893[[#This Row],[Amount 
Withdrawal 
(RM)]])*G74/365*1</f>
        <v>57.7865966855639</v>
      </c>
      <c r="F74" s="26">
        <f>F73+Table134567891011121334567893[[#This Row],[Interest   (Daily)]]</f>
        <v>4443.8718457731638</v>
      </c>
      <c r="G74" s="46">
        <v>2.1000000000000001E-2</v>
      </c>
      <c r="H74" s="27">
        <f>Table134567891011121334567893[[#This Row],[Amount Placement (RM)]]-Table134567891011121334567893[[#This Row],[Amount 
Withdrawal 
(RM)]]+Table134567891011121334567893[[#This Row],[Interest   (Daily)]]</f>
        <v>1004443.8718457724</v>
      </c>
      <c r="M74" s="5"/>
    </row>
    <row r="75" spans="1:13" ht="12.75" x14ac:dyDescent="0.2">
      <c r="A75" s="25">
        <v>42715</v>
      </c>
      <c r="B75" s="44">
        <f t="shared" si="0"/>
        <v>1004443.8718457724</v>
      </c>
      <c r="C75" s="31"/>
      <c r="D75" s="26" t="s">
        <v>20</v>
      </c>
      <c r="E75" s="51">
        <f>(Table134567891011121334567893[[#This Row],[Amount Placement (RM)]]-Table134567891011121334567893[[#This Row],[Amount 
Withdrawal 
(RM)]])*G75/365*1</f>
        <v>57.789921393866358</v>
      </c>
      <c r="F75" s="26">
        <f>F74+Table134567891011121334567893[[#This Row],[Interest   (Daily)]]</f>
        <v>4501.6617671670301</v>
      </c>
      <c r="G75" s="46">
        <v>2.1000000000000001E-2</v>
      </c>
      <c r="H75" s="27">
        <f>Table134567891011121334567893[[#This Row],[Amount Placement (RM)]]-Table134567891011121334567893[[#This Row],[Amount 
Withdrawal 
(RM)]]+Table134567891011121334567893[[#This Row],[Interest   (Daily)]]</f>
        <v>1004501.6617671662</v>
      </c>
      <c r="M75" s="5"/>
    </row>
    <row r="76" spans="1:13" ht="12.75" x14ac:dyDescent="0.2">
      <c r="A76" s="25">
        <v>42716</v>
      </c>
      <c r="B76" s="44">
        <f t="shared" si="0"/>
        <v>1004501.6617671662</v>
      </c>
      <c r="C76" s="26"/>
      <c r="D76" s="26" t="s">
        <v>20</v>
      </c>
      <c r="E76" s="51">
        <f>(Table134567891011121334567893[[#This Row],[Amount Placement (RM)]]-Table134567891011121334567893[[#This Row],[Amount 
Withdrawal 
(RM)]])*G76/365*1</f>
        <v>57.7932462934534</v>
      </c>
      <c r="F76" s="26">
        <f>F75+Table134567891011121334567893[[#This Row],[Interest   (Daily)]]</f>
        <v>4559.4550134604833</v>
      </c>
      <c r="G76" s="46">
        <v>2.1000000000000001E-2</v>
      </c>
      <c r="H76" s="27">
        <f>Table134567891011121334567893[[#This Row],[Amount Placement (RM)]]-Table134567891011121334567893[[#This Row],[Amount 
Withdrawal 
(RM)]]+Table134567891011121334567893[[#This Row],[Interest   (Daily)]]</f>
        <v>1004559.4550134597</v>
      </c>
      <c r="M76" s="5"/>
    </row>
    <row r="77" spans="1:13" ht="12.75" x14ac:dyDescent="0.2">
      <c r="A77" s="25">
        <v>42717</v>
      </c>
      <c r="B77" s="44">
        <f t="shared" si="0"/>
        <v>1004559.4550134597</v>
      </c>
      <c r="C77" s="26"/>
      <c r="D77" s="26" t="s">
        <v>20</v>
      </c>
      <c r="E77" s="51">
        <f>(Table134567891011121334567893[[#This Row],[Amount Placement (RM)]]-Table134567891011121334567893[[#This Row],[Amount 
Withdrawal 
(RM)]])*G77/365*1</f>
        <v>57.79657138433604</v>
      </c>
      <c r="F77" s="26">
        <f>F76+Table134567891011121334567893[[#This Row],[Interest   (Daily)]]</f>
        <v>4617.2515848448193</v>
      </c>
      <c r="G77" s="46">
        <v>2.1000000000000001E-2</v>
      </c>
      <c r="H77" s="27">
        <f>Table134567891011121334567893[[#This Row],[Amount Placement (RM)]]-Table134567891011121334567893[[#This Row],[Amount 
Withdrawal 
(RM)]]+Table134567891011121334567893[[#This Row],[Interest   (Daily)]]</f>
        <v>1004617.251584844</v>
      </c>
      <c r="M77" s="5"/>
    </row>
    <row r="78" spans="1:13" ht="12.75" x14ac:dyDescent="0.2">
      <c r="A78" s="25">
        <v>42718</v>
      </c>
      <c r="B78" s="44">
        <f t="shared" si="0"/>
        <v>1004617.251584844</v>
      </c>
      <c r="C78" s="26"/>
      <c r="D78" s="26" t="s">
        <v>20</v>
      </c>
      <c r="E78" s="51">
        <f>(Table134567891011121334567893[[#This Row],[Amount Placement (RM)]]-Table134567891011121334567893[[#This Row],[Amount 
Withdrawal 
(RM)]])*G78/365*1</f>
        <v>57.799896666525278</v>
      </c>
      <c r="F78" s="26">
        <f>F77+Table134567891011121334567893[[#This Row],[Interest   (Daily)]]</f>
        <v>4675.0514815113447</v>
      </c>
      <c r="G78" s="46">
        <v>2.1000000000000001E-2</v>
      </c>
      <c r="H78" s="27">
        <f>Table134567891011121334567893[[#This Row],[Amount Placement (RM)]]-Table134567891011121334567893[[#This Row],[Amount 
Withdrawal 
(RM)]]+Table134567891011121334567893[[#This Row],[Interest   (Daily)]]</f>
        <v>1004675.0514815105</v>
      </c>
      <c r="M78" s="5"/>
    </row>
    <row r="79" spans="1:13" ht="12.75" x14ac:dyDescent="0.2">
      <c r="A79" s="25">
        <v>42719</v>
      </c>
      <c r="B79" s="44">
        <f t="shared" si="0"/>
        <v>1004675.0514815105</v>
      </c>
      <c r="C79" s="26"/>
      <c r="D79" s="26" t="s">
        <v>20</v>
      </c>
      <c r="E79" s="51">
        <f>(Table134567891011121334567893[[#This Row],[Amount Placement (RM)]]-Table134567891011121334567893[[#This Row],[Amount 
Withdrawal 
(RM)]])*G79/365*1</f>
        <v>57.803222140032119</v>
      </c>
      <c r="F79" s="26">
        <f>F78+Table134567891011121334567893[[#This Row],[Interest   (Daily)]]</f>
        <v>4732.8547036513764</v>
      </c>
      <c r="G79" s="46">
        <v>2.1000000000000001E-2</v>
      </c>
      <c r="H79" s="27">
        <f>Table134567891011121334567893[[#This Row],[Amount Placement (RM)]]-Table134567891011121334567893[[#This Row],[Amount 
Withdrawal 
(RM)]]+Table134567891011121334567893[[#This Row],[Interest   (Daily)]]</f>
        <v>1004732.8547036506</v>
      </c>
      <c r="M79" s="5"/>
    </row>
    <row r="80" spans="1:13" ht="12.75" x14ac:dyDescent="0.2">
      <c r="A80" s="25">
        <v>42720</v>
      </c>
      <c r="B80" s="44">
        <f t="shared" si="0"/>
        <v>1004732.8547036506</v>
      </c>
      <c r="C80" s="26"/>
      <c r="D80" s="26" t="s">
        <v>20</v>
      </c>
      <c r="E80" s="51">
        <f>(Table134567891011121334567893[[#This Row],[Amount Placement (RM)]]-Table134567891011121334567893[[#This Row],[Amount 
Withdrawal 
(RM)]])*G80/365*1</f>
        <v>57.806547804867577</v>
      </c>
      <c r="F80" s="26">
        <f>F79+Table134567891011121334567893[[#This Row],[Interest   (Daily)]]</f>
        <v>4790.6612514562439</v>
      </c>
      <c r="G80" s="46">
        <v>2.1000000000000001E-2</v>
      </c>
      <c r="H80" s="27">
        <f>Table134567891011121334567893[[#This Row],[Amount Placement (RM)]]-Table134567891011121334567893[[#This Row],[Amount 
Withdrawal 
(RM)]]+Table134567891011121334567893[[#This Row],[Interest   (Daily)]]</f>
        <v>1004790.6612514554</v>
      </c>
      <c r="M80" s="5"/>
    </row>
    <row r="81" spans="1:13" ht="12.75" x14ac:dyDescent="0.2">
      <c r="A81" s="25">
        <v>42721</v>
      </c>
      <c r="B81" s="44">
        <f t="shared" si="0"/>
        <v>1004790.6612514554</v>
      </c>
      <c r="C81" s="26"/>
      <c r="D81" s="26" t="s">
        <v>20</v>
      </c>
      <c r="E81" s="51">
        <f>(Table134567891011121334567893[[#This Row],[Amount Placement (RM)]]-Table134567891011121334567893[[#This Row],[Amount 
Withdrawal 
(RM)]])*G81/365*1</f>
        <v>57.809873661042644</v>
      </c>
      <c r="F81" s="26">
        <f>F80+Table134567891011121334567893[[#This Row],[Interest   (Daily)]]</f>
        <v>4848.4711251172866</v>
      </c>
      <c r="G81" s="46">
        <v>2.1000000000000001E-2</v>
      </c>
      <c r="H81" s="27">
        <f>Table134567891011121334567893[[#This Row],[Amount Placement (RM)]]-Table134567891011121334567893[[#This Row],[Amount 
Withdrawal 
(RM)]]+Table134567891011121334567893[[#This Row],[Interest   (Daily)]]</f>
        <v>1004848.4711251165</v>
      </c>
      <c r="M81" s="5"/>
    </row>
    <row r="82" spans="1:13" ht="12.75" x14ac:dyDescent="0.2">
      <c r="A82" s="25">
        <v>42722</v>
      </c>
      <c r="B82" s="44">
        <f t="shared" ref="B82:B145" si="1">H81</f>
        <v>1004848.4711251165</v>
      </c>
      <c r="C82" s="26"/>
      <c r="D82" s="26" t="s">
        <v>20</v>
      </c>
      <c r="E82" s="51">
        <f>(Table134567891011121334567893[[#This Row],[Amount Placement (RM)]]-Table134567891011121334567893[[#This Row],[Amount 
Withdrawal 
(RM)]])*G82/365*1</f>
        <v>57.813199708568341</v>
      </c>
      <c r="F82" s="26">
        <f>F81+Table134567891011121334567893[[#This Row],[Interest   (Daily)]]</f>
        <v>4906.284324825855</v>
      </c>
      <c r="G82" s="46">
        <v>2.1000000000000001E-2</v>
      </c>
      <c r="H82" s="27">
        <f>Table134567891011121334567893[[#This Row],[Amount Placement (RM)]]-Table134567891011121334567893[[#This Row],[Amount 
Withdrawal 
(RM)]]+Table134567891011121334567893[[#This Row],[Interest   (Daily)]]</f>
        <v>1004906.284324825</v>
      </c>
      <c r="M82" s="5"/>
    </row>
    <row r="83" spans="1:13" ht="12.75" x14ac:dyDescent="0.2">
      <c r="A83" s="25">
        <v>42723</v>
      </c>
      <c r="B83" s="44">
        <f t="shared" si="1"/>
        <v>1004906.284324825</v>
      </c>
      <c r="C83" s="26"/>
      <c r="D83" s="26" t="s">
        <v>20</v>
      </c>
      <c r="E83" s="51">
        <f>(Table134567891011121334567893[[#This Row],[Amount Placement (RM)]]-Table134567891011121334567893[[#This Row],[Amount 
Withdrawal 
(RM)]])*G83/365*1</f>
        <v>57.816525947455695</v>
      </c>
      <c r="F83" s="26">
        <f>F82+Table134567891011121334567893[[#This Row],[Interest   (Daily)]]</f>
        <v>4964.1008507733104</v>
      </c>
      <c r="G83" s="46">
        <v>2.1000000000000001E-2</v>
      </c>
      <c r="H83" s="27">
        <f>Table134567891011121334567893[[#This Row],[Amount Placement (RM)]]-Table134567891011121334567893[[#This Row],[Amount 
Withdrawal 
(RM)]]+Table134567891011121334567893[[#This Row],[Interest   (Daily)]]</f>
        <v>1004964.1008507725</v>
      </c>
      <c r="M83" s="5"/>
    </row>
    <row r="84" spans="1:13" ht="12.75" x14ac:dyDescent="0.2">
      <c r="A84" s="25">
        <v>42724</v>
      </c>
      <c r="B84" s="44">
        <f t="shared" si="1"/>
        <v>1004964.1008507725</v>
      </c>
      <c r="C84" s="26"/>
      <c r="D84" s="26" t="s">
        <v>20</v>
      </c>
      <c r="E84" s="51">
        <f>(Table134567891011121334567893[[#This Row],[Amount Placement (RM)]]-Table134567891011121334567893[[#This Row],[Amount 
Withdrawal 
(RM)]])*G84/365*1</f>
        <v>57.819852377715684</v>
      </c>
      <c r="F84" s="26">
        <f>F83+Table134567891011121334567893[[#This Row],[Interest   (Daily)]]</f>
        <v>5021.9207031510259</v>
      </c>
      <c r="G84" s="46">
        <v>2.1000000000000001E-2</v>
      </c>
      <c r="H84" s="27">
        <f>Table134567891011121334567893[[#This Row],[Amount Placement (RM)]]-Table134567891011121334567893[[#This Row],[Amount 
Withdrawal 
(RM)]]+Table134567891011121334567893[[#This Row],[Interest   (Daily)]]</f>
        <v>1005021.9207031502</v>
      </c>
      <c r="M84" s="5"/>
    </row>
    <row r="85" spans="1:13" ht="12.75" x14ac:dyDescent="0.2">
      <c r="A85" s="25">
        <v>42725</v>
      </c>
      <c r="B85" s="44">
        <f t="shared" si="1"/>
        <v>1005021.9207031502</v>
      </c>
      <c r="C85" s="31"/>
      <c r="D85" s="26" t="s">
        <v>20</v>
      </c>
      <c r="E85" s="51">
        <f>(Table134567891011121334567893[[#This Row],[Amount Placement (RM)]]-Table134567891011121334567893[[#This Row],[Amount 
Withdrawal 
(RM)]])*G85/365*1</f>
        <v>57.823178999359328</v>
      </c>
      <c r="F85" s="26">
        <f>F84+Table134567891011121334567893[[#This Row],[Interest   (Daily)]]</f>
        <v>5079.7438821503856</v>
      </c>
      <c r="G85" s="46">
        <v>2.1000000000000001E-2</v>
      </c>
      <c r="H85" s="27">
        <f>Table134567891011121334567893[[#This Row],[Amount Placement (RM)]]-Table134567891011121334567893[[#This Row],[Amount 
Withdrawal 
(RM)]]+Table134567891011121334567893[[#This Row],[Interest   (Daily)]]</f>
        <v>1005079.7438821496</v>
      </c>
      <c r="K85" s="6"/>
      <c r="M85" s="5"/>
    </row>
    <row r="86" spans="1:13" ht="12.75" x14ac:dyDescent="0.2">
      <c r="A86" s="25">
        <v>42726</v>
      </c>
      <c r="B86" s="44">
        <f t="shared" si="1"/>
        <v>1005079.7438821496</v>
      </c>
      <c r="C86" s="31"/>
      <c r="D86" s="26" t="s">
        <v>20</v>
      </c>
      <c r="E86" s="51">
        <f>(Table134567891011121334567893[[#This Row],[Amount Placement (RM)]]-Table134567891011121334567893[[#This Row],[Amount 
Withdrawal 
(RM)]])*G86/365*1</f>
        <v>57.826505812397656</v>
      </c>
      <c r="F86" s="26">
        <f>F85+Table134567891011121334567893[[#This Row],[Interest   (Daily)]]</f>
        <v>5137.5703879627836</v>
      </c>
      <c r="G86" s="46">
        <v>2.1000000000000001E-2</v>
      </c>
      <c r="H86" s="27">
        <f>Table134567891011121334567893[[#This Row],[Amount Placement (RM)]]-Table134567891011121334567893[[#This Row],[Amount 
Withdrawal 
(RM)]]+Table134567891011121334567893[[#This Row],[Interest   (Daily)]]</f>
        <v>1005137.5703879619</v>
      </c>
      <c r="M86" s="5"/>
    </row>
    <row r="87" spans="1:13" ht="12.75" x14ac:dyDescent="0.2">
      <c r="A87" s="25">
        <v>42727</v>
      </c>
      <c r="B87" s="44">
        <f t="shared" si="1"/>
        <v>1005137.5703879619</v>
      </c>
      <c r="C87" s="31"/>
      <c r="D87" s="26" t="s">
        <v>20</v>
      </c>
      <c r="E87" s="51">
        <f>(Table134567891011121334567893[[#This Row],[Amount Placement (RM)]]-Table134567891011121334567893[[#This Row],[Amount 
Withdrawal 
(RM)]])*G87/365*1</f>
        <v>57.829832816841652</v>
      </c>
      <c r="F87" s="26">
        <f>F86+Table134567891011121334567893[[#This Row],[Interest   (Daily)]]</f>
        <v>5195.4002207796257</v>
      </c>
      <c r="G87" s="46">
        <v>2.1000000000000001E-2</v>
      </c>
      <c r="H87" s="27">
        <f>Table134567891011121334567893[[#This Row],[Amount Placement (RM)]]-Table134567891011121334567893[[#This Row],[Amount 
Withdrawal 
(RM)]]+Table134567891011121334567893[[#This Row],[Interest   (Daily)]]</f>
        <v>1005195.4002207788</v>
      </c>
      <c r="M87" s="5"/>
    </row>
    <row r="88" spans="1:13" ht="12.75" x14ac:dyDescent="0.2">
      <c r="A88" s="25">
        <v>42728</v>
      </c>
      <c r="B88" s="44">
        <f t="shared" si="1"/>
        <v>1005195.4002207788</v>
      </c>
      <c r="C88" s="31"/>
      <c r="D88" s="26" t="s">
        <v>20</v>
      </c>
      <c r="E88" s="51">
        <f>(Table134567891011121334567893[[#This Row],[Amount Placement (RM)]]-Table134567891011121334567893[[#This Row],[Amount 
Withdrawal 
(RM)]])*G88/365*1</f>
        <v>57.833160012702344</v>
      </c>
      <c r="F88" s="26">
        <f>F87+Table134567891011121334567893[[#This Row],[Interest   (Daily)]]</f>
        <v>5253.2333807923278</v>
      </c>
      <c r="G88" s="46">
        <v>2.1000000000000001E-2</v>
      </c>
      <c r="H88" s="27">
        <f>Table134567891011121334567893[[#This Row],[Amount Placement (RM)]]-Table134567891011121334567893[[#This Row],[Amount 
Withdrawal 
(RM)]]+Table134567891011121334567893[[#This Row],[Interest   (Daily)]]</f>
        <v>1005253.2333807915</v>
      </c>
      <c r="M88" s="5"/>
    </row>
    <row r="89" spans="1:13" ht="12.75" x14ac:dyDescent="0.2">
      <c r="A89" s="25">
        <v>42729</v>
      </c>
      <c r="B89" s="44">
        <f t="shared" si="1"/>
        <v>1005253.2333807915</v>
      </c>
      <c r="C89" s="31"/>
      <c r="D89" s="26" t="s">
        <v>20</v>
      </c>
      <c r="E89" s="51">
        <f>(Table134567891011121334567893[[#This Row],[Amount Placement (RM)]]-Table134567891011121334567893[[#This Row],[Amount 
Withdrawal 
(RM)]])*G89/365*1</f>
        <v>57.836487399990745</v>
      </c>
      <c r="F89" s="26">
        <f>F88+Table134567891011121334567893[[#This Row],[Interest   (Daily)]]</f>
        <v>5311.0698681923186</v>
      </c>
      <c r="G89" s="46">
        <v>2.1000000000000001E-2</v>
      </c>
      <c r="H89" s="27">
        <f>Table134567891011121334567893[[#This Row],[Amount Placement (RM)]]-Table134567891011121334567893[[#This Row],[Amount 
Withdrawal 
(RM)]]+Table134567891011121334567893[[#This Row],[Interest   (Daily)]]</f>
        <v>1005311.0698681915</v>
      </c>
      <c r="M89" s="5"/>
    </row>
    <row r="90" spans="1:13" ht="12.75" x14ac:dyDescent="0.2">
      <c r="A90" s="25">
        <v>42730</v>
      </c>
      <c r="B90" s="44">
        <f t="shared" si="1"/>
        <v>1005311.0698681915</v>
      </c>
      <c r="C90" s="31"/>
      <c r="D90" s="26" t="s">
        <v>20</v>
      </c>
      <c r="E90" s="51">
        <f>(Table134567891011121334567893[[#This Row],[Amount Placement (RM)]]-Table134567891011121334567893[[#This Row],[Amount 
Withdrawal 
(RM)]])*G90/365*1</f>
        <v>57.839814978717875</v>
      </c>
      <c r="F90" s="26">
        <f>F89+Table134567891011121334567893[[#This Row],[Interest   (Daily)]]</f>
        <v>5368.9096831710367</v>
      </c>
      <c r="G90" s="46">
        <v>2.1000000000000001E-2</v>
      </c>
      <c r="H90" s="27">
        <f>Table134567891011121334567893[[#This Row],[Amount Placement (RM)]]-Table134567891011121334567893[[#This Row],[Amount 
Withdrawal 
(RM)]]+Table134567891011121334567893[[#This Row],[Interest   (Daily)]]</f>
        <v>1005368.9096831703</v>
      </c>
      <c r="M90" s="5"/>
    </row>
    <row r="91" spans="1:13" ht="12.75" x14ac:dyDescent="0.2">
      <c r="A91" s="25">
        <v>42731</v>
      </c>
      <c r="B91" s="44">
        <f t="shared" si="1"/>
        <v>1005368.9096831703</v>
      </c>
      <c r="C91" s="26"/>
      <c r="D91" s="26" t="s">
        <v>20</v>
      </c>
      <c r="E91" s="51">
        <f>(Table134567891011121334567893[[#This Row],[Amount Placement (RM)]]-Table134567891011121334567893[[#This Row],[Amount 
Withdrawal 
(RM)]])*G91/365*1</f>
        <v>57.843142748894735</v>
      </c>
      <c r="F91" s="26">
        <f>F90+Table134567891011121334567893[[#This Row],[Interest   (Daily)]]</f>
        <v>5426.7528259199316</v>
      </c>
      <c r="G91" s="46">
        <v>2.1000000000000001E-2</v>
      </c>
      <c r="H91" s="27">
        <f>Table134567891011121334567893[[#This Row],[Amount Placement (RM)]]-Table134567891011121334567893[[#This Row],[Amount 
Withdrawal 
(RM)]]+Table134567891011121334567893[[#This Row],[Interest   (Daily)]]</f>
        <v>1005426.7528259192</v>
      </c>
      <c r="M91" s="5"/>
    </row>
    <row r="92" spans="1:13" ht="12.75" x14ac:dyDescent="0.2">
      <c r="A92" s="25">
        <v>42732</v>
      </c>
      <c r="B92" s="44">
        <f t="shared" si="1"/>
        <v>1005426.7528259192</v>
      </c>
      <c r="C92" s="26"/>
      <c r="D92" s="26" t="s">
        <v>20</v>
      </c>
      <c r="E92" s="51">
        <f>(Table134567891011121334567893[[#This Row],[Amount Placement (RM)]]-Table134567891011121334567893[[#This Row],[Amount 
Withdrawal 
(RM)]])*G92/365*1</f>
        <v>57.846470710532344</v>
      </c>
      <c r="F92" s="26">
        <f>F91+Table134567891011121334567893[[#This Row],[Interest   (Daily)]]</f>
        <v>5484.5992966304639</v>
      </c>
      <c r="G92" s="46">
        <v>2.1000000000000001E-2</v>
      </c>
      <c r="H92" s="27">
        <f>Table134567891011121334567893[[#This Row],[Amount Placement (RM)]]-Table134567891011121334567893[[#This Row],[Amount 
Withdrawal 
(RM)]]+Table134567891011121334567893[[#This Row],[Interest   (Daily)]]</f>
        <v>1005484.5992966298</v>
      </c>
      <c r="M92" s="5"/>
    </row>
    <row r="93" spans="1:13" ht="12.75" x14ac:dyDescent="0.2">
      <c r="A93" s="25">
        <v>42733</v>
      </c>
      <c r="B93" s="44">
        <f t="shared" si="1"/>
        <v>1005484.5992966298</v>
      </c>
      <c r="C93" s="31"/>
      <c r="D93" s="26" t="s">
        <v>20</v>
      </c>
      <c r="E93" s="51">
        <f>(Table134567891011121334567893[[#This Row],[Amount Placement (RM)]]-Table134567891011121334567893[[#This Row],[Amount 
Withdrawal 
(RM)]])*G93/365*1</f>
        <v>57.849798863641716</v>
      </c>
      <c r="F93" s="26">
        <f>F92+Table134567891011121334567893[[#This Row],[Interest   (Daily)]]</f>
        <v>5542.4490954941057</v>
      </c>
      <c r="G93" s="46">
        <v>2.1000000000000001E-2</v>
      </c>
      <c r="H93" s="27">
        <f>Table134567891011121334567893[[#This Row],[Amount Placement (RM)]]-Table134567891011121334567893[[#This Row],[Amount 
Withdrawal 
(RM)]]+Table134567891011121334567893[[#This Row],[Interest   (Daily)]]</f>
        <v>1005542.4490954934</v>
      </c>
      <c r="M93" s="5"/>
    </row>
    <row r="94" spans="1:13" ht="12.75" x14ac:dyDescent="0.2">
      <c r="A94" s="25">
        <v>42734</v>
      </c>
      <c r="B94" s="44">
        <f t="shared" si="1"/>
        <v>1005542.4490954934</v>
      </c>
      <c r="C94" s="26"/>
      <c r="D94" s="26" t="s">
        <v>20</v>
      </c>
      <c r="E94" s="51">
        <f>(Table134567891011121334567893[[#This Row],[Amount Placement (RM)]]-Table134567891011121334567893[[#This Row],[Amount 
Withdrawal 
(RM)]])*G94/365*1</f>
        <v>57.853127208233872</v>
      </c>
      <c r="F94" s="26">
        <f>F93+Table134567891011121334567893[[#This Row],[Interest   (Daily)]]</f>
        <v>5600.3022227023393</v>
      </c>
      <c r="G94" s="46">
        <v>2.1000000000000001E-2</v>
      </c>
      <c r="H94" s="27">
        <f>Table134567891011121334567893[[#This Row],[Amount Placement (RM)]]-Table134567891011121334567893[[#This Row],[Amount 
Withdrawal 
(RM)]]+Table134567891011121334567893[[#This Row],[Interest   (Daily)]]</f>
        <v>1005600.3022227016</v>
      </c>
      <c r="M94" s="5"/>
    </row>
    <row r="95" spans="1:13" ht="12.75" x14ac:dyDescent="0.2">
      <c r="A95" s="25">
        <v>42735</v>
      </c>
      <c r="B95" s="44">
        <f t="shared" si="1"/>
        <v>1005600.3022227016</v>
      </c>
      <c r="C95" s="26"/>
      <c r="D95" s="26" t="s">
        <v>20</v>
      </c>
      <c r="E95" s="51">
        <f>(Table134567891011121334567893[[#This Row],[Amount Placement (RM)]]-Table134567891011121334567893[[#This Row],[Amount 
Withdrawal 
(RM)]])*G95/365*1</f>
        <v>57.856455744319817</v>
      </c>
      <c r="F95" s="26">
        <f>F94+Table134567891011121334567893[[#This Row],[Interest   (Daily)]]</f>
        <v>5658.158678446659</v>
      </c>
      <c r="G95" s="46">
        <v>2.1000000000000001E-2</v>
      </c>
      <c r="H95" s="27">
        <f>Table134567891011121334567893[[#This Row],[Amount Placement (RM)]]-Table134567891011121334567893[[#This Row],[Amount 
Withdrawal 
(RM)]]+Table134567891011121334567893[[#This Row],[Interest   (Daily)]]</f>
        <v>1005658.158678446</v>
      </c>
      <c r="M95" s="5"/>
    </row>
    <row r="96" spans="1:13" ht="12.75" x14ac:dyDescent="0.2">
      <c r="A96" s="25">
        <v>42736</v>
      </c>
      <c r="B96" s="44">
        <f t="shared" si="1"/>
        <v>1005658.158678446</v>
      </c>
      <c r="C96" s="31"/>
      <c r="D96" s="26" t="s">
        <v>20</v>
      </c>
      <c r="E96" s="51">
        <f>(Table134567891011121334567893[[#This Row],[Amount Placement (RM)]]-Table134567891011121334567893[[#This Row],[Amount 
Withdrawal 
(RM)]])*G96/365*1</f>
        <v>57.859784471910594</v>
      </c>
      <c r="F96" s="26">
        <f>F95+Table134567891011121334567893[[#This Row],[Interest   (Daily)]]</f>
        <v>5716.0184629185696</v>
      </c>
      <c r="G96" s="46">
        <v>2.1000000000000001E-2</v>
      </c>
      <c r="H96" s="27">
        <f>Table134567891011121334567893[[#This Row],[Amount Placement (RM)]]-Table134567891011121334567893[[#This Row],[Amount 
Withdrawal 
(RM)]]+Table134567891011121334567893[[#This Row],[Interest   (Daily)]]</f>
        <v>1005716.0184629179</v>
      </c>
      <c r="M96" s="5"/>
    </row>
    <row r="97" spans="1:13" ht="12.75" x14ac:dyDescent="0.2">
      <c r="A97" s="25">
        <v>42737</v>
      </c>
      <c r="B97" s="44">
        <f t="shared" si="1"/>
        <v>1005716.0184629179</v>
      </c>
      <c r="C97" s="31"/>
      <c r="D97" s="26" t="s">
        <v>20</v>
      </c>
      <c r="E97" s="51">
        <f>(Table134567891011121334567893[[#This Row],[Amount Placement (RM)]]-Table134567891011121334567893[[#This Row],[Amount 
Withdrawal 
(RM)]])*G97/365*1</f>
        <v>57.863113391017194</v>
      </c>
      <c r="F97" s="26">
        <f>F96+Table134567891011121334567893[[#This Row],[Interest   (Daily)]]</f>
        <v>5773.8815763095872</v>
      </c>
      <c r="G97" s="46">
        <v>2.1000000000000001E-2</v>
      </c>
      <c r="H97" s="27">
        <f>Table134567891011121334567893[[#This Row],[Amount Placement (RM)]]-Table134567891011121334567893[[#This Row],[Amount 
Withdrawal 
(RM)]]+Table134567891011121334567893[[#This Row],[Interest   (Daily)]]</f>
        <v>1005773.8815763089</v>
      </c>
      <c r="K97" s="6"/>
      <c r="M97" s="5"/>
    </row>
    <row r="98" spans="1:13" ht="12.75" x14ac:dyDescent="0.2">
      <c r="A98" s="25">
        <v>42738</v>
      </c>
      <c r="B98" s="44">
        <f t="shared" si="1"/>
        <v>1005773.8815763089</v>
      </c>
      <c r="C98" s="31"/>
      <c r="D98" s="26" t="s">
        <v>20</v>
      </c>
      <c r="E98" s="51">
        <f>(Table134567891011121334567893[[#This Row],[Amount Placement (RM)]]-Table134567891011121334567893[[#This Row],[Amount 
Withdrawal 
(RM)]])*G98/365*1</f>
        <v>57.866442501650653</v>
      </c>
      <c r="F98" s="26">
        <f>F97+Table134567891011121334567893[[#This Row],[Interest   (Daily)]]</f>
        <v>5831.7480188112377</v>
      </c>
      <c r="G98" s="46">
        <v>2.1000000000000001E-2</v>
      </c>
      <c r="H98" s="27">
        <f>Table134567891011121334567893[[#This Row],[Amount Placement (RM)]]-Table134567891011121334567893[[#This Row],[Amount 
Withdrawal 
(RM)]]+Table134567891011121334567893[[#This Row],[Interest   (Daily)]]</f>
        <v>1005831.7480188105</v>
      </c>
      <c r="M98" s="5"/>
    </row>
    <row r="99" spans="1:13" ht="12.75" x14ac:dyDescent="0.2">
      <c r="A99" s="25">
        <v>42739</v>
      </c>
      <c r="B99" s="44">
        <f t="shared" si="1"/>
        <v>1005831.7480188105</v>
      </c>
      <c r="C99" s="31"/>
      <c r="D99" s="26" t="s">
        <v>20</v>
      </c>
      <c r="E99" s="51">
        <f>(Table134567891011121334567893[[#This Row],[Amount Placement (RM)]]-Table134567891011121334567893[[#This Row],[Amount 
Withdrawal 
(RM)]])*G99/365*1</f>
        <v>57.869771803821976</v>
      </c>
      <c r="F99" s="26">
        <f>F98+Table134567891011121334567893[[#This Row],[Interest   (Daily)]]</f>
        <v>5889.6177906150597</v>
      </c>
      <c r="G99" s="46">
        <v>2.1000000000000001E-2</v>
      </c>
      <c r="H99" s="27">
        <f>Table134567891011121334567893[[#This Row],[Amount Placement (RM)]]-Table134567891011121334567893[[#This Row],[Amount 
Withdrawal 
(RM)]]+Table134567891011121334567893[[#This Row],[Interest   (Daily)]]</f>
        <v>1005889.6177906144</v>
      </c>
      <c r="M99" s="5"/>
    </row>
    <row r="100" spans="1:13" ht="12.75" x14ac:dyDescent="0.2">
      <c r="A100" s="25">
        <v>42740</v>
      </c>
      <c r="B100" s="44">
        <f t="shared" si="1"/>
        <v>1005889.6177906144</v>
      </c>
      <c r="C100" s="31"/>
      <c r="D100" s="26" t="s">
        <v>20</v>
      </c>
      <c r="E100" s="51">
        <f>(Table134567891011121334567893[[#This Row],[Amount Placement (RM)]]-Table134567891011121334567893[[#This Row],[Amount 
Withdrawal 
(RM)]])*G100/365*1</f>
        <v>57.873101297542199</v>
      </c>
      <c r="F100" s="26">
        <f>F99+Table134567891011121334567893[[#This Row],[Interest   (Daily)]]</f>
        <v>5947.4908919126019</v>
      </c>
      <c r="G100" s="46">
        <v>2.1000000000000001E-2</v>
      </c>
      <c r="H100" s="27">
        <f>Table134567891011121334567893[[#This Row],[Amount Placement (RM)]]-Table134567891011121334567893[[#This Row],[Amount 
Withdrawal 
(RM)]]+Table134567891011121334567893[[#This Row],[Interest   (Daily)]]</f>
        <v>1005947.4908919119</v>
      </c>
      <c r="M100" s="5"/>
    </row>
    <row r="101" spans="1:13" ht="12.75" x14ac:dyDescent="0.2">
      <c r="A101" s="25">
        <v>42741</v>
      </c>
      <c r="B101" s="44">
        <f t="shared" si="1"/>
        <v>1005947.4908919119</v>
      </c>
      <c r="C101" s="31"/>
      <c r="D101" s="26" t="s">
        <v>20</v>
      </c>
      <c r="E101" s="51">
        <f>(Table134567891011121334567893[[#This Row],[Amount Placement (RM)]]-Table134567891011121334567893[[#This Row],[Amount 
Withdrawal 
(RM)]])*G101/365*1</f>
        <v>57.876430982822335</v>
      </c>
      <c r="F101" s="26">
        <f>F100+Table134567891011121334567893[[#This Row],[Interest   (Daily)]]</f>
        <v>6005.367322895424</v>
      </c>
      <c r="G101" s="46">
        <v>2.1000000000000001E-2</v>
      </c>
      <c r="H101" s="27">
        <f>Table134567891011121334567893[[#This Row],[Amount Placement (RM)]]-Table134567891011121334567893[[#This Row],[Amount 
Withdrawal 
(RM)]]+Table134567891011121334567893[[#This Row],[Interest   (Daily)]]</f>
        <v>1006005.3673228947</v>
      </c>
      <c r="M101" s="5"/>
    </row>
    <row r="102" spans="1:13" ht="12.75" x14ac:dyDescent="0.2">
      <c r="A102" s="25">
        <v>42742</v>
      </c>
      <c r="B102" s="44">
        <f t="shared" si="1"/>
        <v>1006005.3673228947</v>
      </c>
      <c r="C102" s="31"/>
      <c r="D102" s="26" t="s">
        <v>20</v>
      </c>
      <c r="E102" s="51">
        <f>(Table134567891011121334567893[[#This Row],[Amount Placement (RM)]]-Table134567891011121334567893[[#This Row],[Amount 
Withdrawal 
(RM)]])*G102/365*1</f>
        <v>57.879760859673404</v>
      </c>
      <c r="F102" s="26">
        <f>F101+Table134567891011121334567893[[#This Row],[Interest   (Daily)]]</f>
        <v>6063.2470837550973</v>
      </c>
      <c r="G102" s="46">
        <v>2.1000000000000001E-2</v>
      </c>
      <c r="H102" s="27">
        <f>Table134567891011121334567893[[#This Row],[Amount Placement (RM)]]-Table134567891011121334567893[[#This Row],[Amount 
Withdrawal 
(RM)]]+Table134567891011121334567893[[#This Row],[Interest   (Daily)]]</f>
        <v>1006063.2470837544</v>
      </c>
      <c r="M102" s="5"/>
    </row>
    <row r="103" spans="1:13" ht="12.75" x14ac:dyDescent="0.2">
      <c r="A103" s="25">
        <v>42743</v>
      </c>
      <c r="B103" s="44">
        <f t="shared" si="1"/>
        <v>1006063.2470837544</v>
      </c>
      <c r="C103" s="31"/>
      <c r="D103" s="26" t="s">
        <v>20</v>
      </c>
      <c r="E103" s="51">
        <f>(Table134567891011121334567893[[#This Row],[Amount Placement (RM)]]-Table134567891011121334567893[[#This Row],[Amount 
Withdrawal 
(RM)]])*G103/365*1</f>
        <v>57.883090928106419</v>
      </c>
      <c r="F103" s="26">
        <f>F102+Table134567891011121334567893[[#This Row],[Interest   (Daily)]]</f>
        <v>6121.1301746832041</v>
      </c>
      <c r="G103" s="46">
        <v>2.1000000000000001E-2</v>
      </c>
      <c r="H103" s="27">
        <f>Table134567891011121334567893[[#This Row],[Amount Placement (RM)]]-Table134567891011121334567893[[#This Row],[Amount 
Withdrawal 
(RM)]]+Table134567891011121334567893[[#This Row],[Interest   (Daily)]]</f>
        <v>1006121.1301746825</v>
      </c>
      <c r="M103" s="5"/>
    </row>
    <row r="104" spans="1:13" ht="12.75" x14ac:dyDescent="0.2">
      <c r="A104" s="25">
        <v>42744</v>
      </c>
      <c r="B104" s="44">
        <f t="shared" si="1"/>
        <v>1006121.1301746825</v>
      </c>
      <c r="C104" s="31"/>
      <c r="D104" s="26" t="s">
        <v>20</v>
      </c>
      <c r="E104" s="51">
        <f>(Table134567891011121334567893[[#This Row],[Amount Placement (RM)]]-Table134567891011121334567893[[#This Row],[Amount 
Withdrawal 
(RM)]])*G104/365*1</f>
        <v>57.886421188132417</v>
      </c>
      <c r="F104" s="26">
        <f>F103+Table134567891011121334567893[[#This Row],[Interest   (Daily)]]</f>
        <v>6179.0165958713369</v>
      </c>
      <c r="G104" s="46">
        <v>2.1000000000000001E-2</v>
      </c>
      <c r="H104" s="27">
        <f>Table134567891011121334567893[[#This Row],[Amount Placement (RM)]]-Table134567891011121334567893[[#This Row],[Amount 
Withdrawal 
(RM)]]+Table134567891011121334567893[[#This Row],[Interest   (Daily)]]</f>
        <v>1006179.0165958706</v>
      </c>
      <c r="M104" s="5"/>
    </row>
    <row r="105" spans="1:13" ht="12.75" x14ac:dyDescent="0.2">
      <c r="A105" s="25">
        <v>42745</v>
      </c>
      <c r="B105" s="44">
        <f t="shared" si="1"/>
        <v>1006179.0165958706</v>
      </c>
      <c r="C105" s="31"/>
      <c r="D105" s="26" t="s">
        <v>20</v>
      </c>
      <c r="E105" s="51">
        <f>(Table134567891011121334567893[[#This Row],[Amount Placement (RM)]]-Table134567891011121334567893[[#This Row],[Amount 
Withdrawal 
(RM)]])*G105/365*1</f>
        <v>57.889751639762423</v>
      </c>
      <c r="F105" s="26">
        <f>F104+Table134567891011121334567893[[#This Row],[Interest   (Daily)]]</f>
        <v>6236.9063475110997</v>
      </c>
      <c r="G105" s="46">
        <v>2.1000000000000001E-2</v>
      </c>
      <c r="H105" s="27">
        <f>Table134567891011121334567893[[#This Row],[Amount Placement (RM)]]-Table134567891011121334567893[[#This Row],[Amount 
Withdrawal 
(RM)]]+Table134567891011121334567893[[#This Row],[Interest   (Daily)]]</f>
        <v>1006236.9063475104</v>
      </c>
      <c r="M105" s="5"/>
    </row>
    <row r="106" spans="1:13" ht="12.75" x14ac:dyDescent="0.2">
      <c r="A106" s="25">
        <v>42746</v>
      </c>
      <c r="B106" s="44">
        <f t="shared" si="1"/>
        <v>1006236.9063475104</v>
      </c>
      <c r="C106" s="31"/>
      <c r="D106" s="26" t="s">
        <v>20</v>
      </c>
      <c r="E106" s="51">
        <f>(Table134567891011121334567893[[#This Row],[Amount Placement (RM)]]-Table134567891011121334567893[[#This Row],[Amount 
Withdrawal 
(RM)]])*G106/365*1</f>
        <v>57.893082283007452</v>
      </c>
      <c r="F106" s="26">
        <f>F105+Table134567891011121334567893[[#This Row],[Interest   (Daily)]]</f>
        <v>6294.7994297941068</v>
      </c>
      <c r="G106" s="46">
        <v>2.1000000000000001E-2</v>
      </c>
      <c r="H106" s="27">
        <f>Table134567891011121334567893[[#This Row],[Amount Placement (RM)]]-Table134567891011121334567893[[#This Row],[Amount 
Withdrawal 
(RM)]]+Table134567891011121334567893[[#This Row],[Interest   (Daily)]]</f>
        <v>1006294.7994297934</v>
      </c>
      <c r="M106" s="5"/>
    </row>
    <row r="107" spans="1:13" ht="12.75" x14ac:dyDescent="0.2">
      <c r="A107" s="25">
        <v>42747</v>
      </c>
      <c r="B107" s="44">
        <f t="shared" si="1"/>
        <v>1006294.7994297934</v>
      </c>
      <c r="C107" s="31"/>
      <c r="D107" s="26" t="s">
        <v>20</v>
      </c>
      <c r="E107" s="51">
        <f>(Table134567891011121334567893[[#This Row],[Amount Placement (RM)]]-Table134567891011121334567893[[#This Row],[Amount 
Withdrawal 
(RM)]])*G107/365*1</f>
        <v>57.896413117878524</v>
      </c>
      <c r="F107" s="26">
        <f>F106+Table134567891011121334567893[[#This Row],[Interest   (Daily)]]</f>
        <v>6352.695842911985</v>
      </c>
      <c r="G107" s="46">
        <v>2.1000000000000001E-2</v>
      </c>
      <c r="H107" s="27">
        <f>Table134567891011121334567893[[#This Row],[Amount Placement (RM)]]-Table134567891011121334567893[[#This Row],[Amount 
Withdrawal 
(RM)]]+Table134567891011121334567893[[#This Row],[Interest   (Daily)]]</f>
        <v>1006352.6958429113</v>
      </c>
      <c r="M107" s="5"/>
    </row>
    <row r="108" spans="1:13" ht="12.75" x14ac:dyDescent="0.2">
      <c r="A108" s="25">
        <v>42748</v>
      </c>
      <c r="B108" s="44">
        <f t="shared" si="1"/>
        <v>1006352.6958429113</v>
      </c>
      <c r="C108" s="31"/>
      <c r="D108" s="26" t="s">
        <v>20</v>
      </c>
      <c r="E108" s="51">
        <f>(Table134567891011121334567893[[#This Row],[Amount Placement (RM)]]-Table134567891011121334567893[[#This Row],[Amount 
Withdrawal 
(RM)]])*G108/365*1</f>
        <v>57.89974414438668</v>
      </c>
      <c r="F108" s="26">
        <f>F107+Table134567891011121334567893[[#This Row],[Interest   (Daily)]]</f>
        <v>6410.5955870563721</v>
      </c>
      <c r="G108" s="46">
        <v>2.1000000000000001E-2</v>
      </c>
      <c r="H108" s="27">
        <f>Table134567891011121334567893[[#This Row],[Amount Placement (RM)]]-Table134567891011121334567893[[#This Row],[Amount 
Withdrawal 
(RM)]]+Table134567891011121334567893[[#This Row],[Interest   (Daily)]]</f>
        <v>1006410.5955870557</v>
      </c>
      <c r="M108" s="5"/>
    </row>
    <row r="109" spans="1:13" ht="12.75" x14ac:dyDescent="0.2">
      <c r="A109" s="25">
        <v>42749</v>
      </c>
      <c r="B109" s="44">
        <f t="shared" si="1"/>
        <v>1006410.5955870557</v>
      </c>
      <c r="C109" s="31"/>
      <c r="D109" s="26" t="s">
        <v>20</v>
      </c>
      <c r="E109" s="51">
        <f>(Table134567891011121334567893[[#This Row],[Amount Placement (RM)]]-Table134567891011121334567893[[#This Row],[Amount 
Withdrawal 
(RM)]])*G109/365*1</f>
        <v>57.903075362542936</v>
      </c>
      <c r="F109" s="26">
        <f>F108+Table134567891011121334567893[[#This Row],[Interest   (Daily)]]</f>
        <v>6468.498662418915</v>
      </c>
      <c r="G109" s="46">
        <v>2.1000000000000001E-2</v>
      </c>
      <c r="H109" s="27">
        <f>Table134567891011121334567893[[#This Row],[Amount Placement (RM)]]-Table134567891011121334567893[[#This Row],[Amount 
Withdrawal 
(RM)]]+Table134567891011121334567893[[#This Row],[Interest   (Daily)]]</f>
        <v>1006468.4986624182</v>
      </c>
      <c r="M109" s="5"/>
    </row>
    <row r="110" spans="1:13" s="35" customFormat="1" ht="12.75" x14ac:dyDescent="0.2">
      <c r="A110" s="25">
        <v>42750</v>
      </c>
      <c r="B110" s="44">
        <f t="shared" si="1"/>
        <v>1006468.4986624182</v>
      </c>
      <c r="C110" s="34"/>
      <c r="D110" s="26" t="s">
        <v>20</v>
      </c>
      <c r="E110" s="51">
        <f>(Table134567891011121334567893[[#This Row],[Amount Placement (RM)]]-Table134567891011121334567893[[#This Row],[Amount 
Withdrawal 
(RM)]])*G110/365*1</f>
        <v>57.906406772358316</v>
      </c>
      <c r="F110" s="26">
        <f>F109+Table134567891011121334567893[[#This Row],[Interest   (Daily)]]</f>
        <v>6526.4050691912735</v>
      </c>
      <c r="G110" s="46">
        <v>2.1000000000000001E-2</v>
      </c>
      <c r="H110" s="27">
        <f>Table134567891011121334567893[[#This Row],[Amount Placement (RM)]]-Table134567891011121334567893[[#This Row],[Amount 
Withdrawal 
(RM)]]+Table134567891011121334567893[[#This Row],[Interest   (Daily)]]</f>
        <v>1006526.4050691905</v>
      </c>
      <c r="J110" s="36"/>
    </row>
    <row r="111" spans="1:13" s="35" customFormat="1" ht="12.75" x14ac:dyDescent="0.2">
      <c r="A111" s="25">
        <v>42751</v>
      </c>
      <c r="B111" s="44">
        <f t="shared" si="1"/>
        <v>1006526.4050691905</v>
      </c>
      <c r="C111" s="34"/>
      <c r="D111" s="26" t="s">
        <v>20</v>
      </c>
      <c r="E111" s="51">
        <f>(Table134567891011121334567893[[#This Row],[Amount Placement (RM)]]-Table134567891011121334567893[[#This Row],[Amount 
Withdrawal 
(RM)]])*G111/365*1</f>
        <v>57.909738373843837</v>
      </c>
      <c r="F111" s="26">
        <f>F110+Table134567891011121334567893[[#This Row],[Interest   (Daily)]]</f>
        <v>6584.314807565117</v>
      </c>
      <c r="G111" s="46">
        <v>2.1000000000000001E-2</v>
      </c>
      <c r="H111" s="27">
        <f>Table134567891011121334567893[[#This Row],[Amount Placement (RM)]]-Table134567891011121334567893[[#This Row],[Amount 
Withdrawal 
(RM)]]+Table134567891011121334567893[[#This Row],[Interest   (Daily)]]</f>
        <v>1006584.3148075644</v>
      </c>
      <c r="J111" s="36"/>
    </row>
    <row r="112" spans="1:13" s="35" customFormat="1" x14ac:dyDescent="0.25">
      <c r="A112" s="25">
        <v>42752</v>
      </c>
      <c r="B112" s="44">
        <f t="shared" si="1"/>
        <v>1006584.3148075644</v>
      </c>
      <c r="C112" s="34"/>
      <c r="D112" s="26" t="s">
        <v>20</v>
      </c>
      <c r="E112" s="51">
        <f>(Table134567891011121334567893[[#This Row],[Amount Placement (RM)]]-Table134567891011121334567893[[#This Row],[Amount 
Withdrawal 
(RM)]])*G112/365*1</f>
        <v>57.913070167010559</v>
      </c>
      <c r="F112" s="26">
        <f>F111+Table134567891011121334567893[[#This Row],[Interest   (Daily)]]</f>
        <v>6642.2278777321271</v>
      </c>
      <c r="G112" s="46">
        <v>2.1000000000000001E-2</v>
      </c>
      <c r="H112" s="27">
        <f>Table134567891011121334567893[[#This Row],[Amount Placement (RM)]]-Table134567891011121334567893[[#This Row],[Amount 
Withdrawal 
(RM)]]+Table134567891011121334567893[[#This Row],[Interest   (Daily)]]</f>
        <v>1006642.2278777314</v>
      </c>
      <c r="J112" s="36"/>
      <c r="M112" s="37"/>
    </row>
    <row r="113" spans="1:13" s="35" customFormat="1" x14ac:dyDescent="0.25">
      <c r="A113" s="25">
        <v>42753</v>
      </c>
      <c r="B113" s="44">
        <f t="shared" si="1"/>
        <v>1006642.2278777314</v>
      </c>
      <c r="C113" s="34"/>
      <c r="D113" s="26" t="s">
        <v>20</v>
      </c>
      <c r="E113" s="51">
        <f>(Table134567891011121334567893[[#This Row],[Amount Placement (RM)]]-Table134567891011121334567893[[#This Row],[Amount 
Withdrawal 
(RM)]])*G113/365*1</f>
        <v>57.916402151869477</v>
      </c>
      <c r="F113" s="26">
        <f>F112+Table134567891011121334567893[[#This Row],[Interest   (Daily)]]</f>
        <v>6700.1442798839962</v>
      </c>
      <c r="G113" s="46">
        <v>2.1000000000000001E-2</v>
      </c>
      <c r="H113" s="27">
        <f>Table134567891011121334567893[[#This Row],[Amount Placement (RM)]]-Table134567891011121334567893[[#This Row],[Amount 
Withdrawal 
(RM)]]+Table134567891011121334567893[[#This Row],[Interest   (Daily)]]</f>
        <v>1006700.1442798834</v>
      </c>
      <c r="J113" s="36"/>
      <c r="M113" s="37"/>
    </row>
    <row r="114" spans="1:13" s="35" customFormat="1" x14ac:dyDescent="0.25">
      <c r="A114" s="25">
        <v>42754</v>
      </c>
      <c r="B114" s="44">
        <f t="shared" si="1"/>
        <v>1006700.1442798834</v>
      </c>
      <c r="C114" s="38"/>
      <c r="D114" s="26" t="s">
        <v>20</v>
      </c>
      <c r="E114" s="51">
        <f>(Table134567891011121334567893[[#This Row],[Amount Placement (RM)]]-Table134567891011121334567893[[#This Row],[Amount 
Withdrawal 
(RM)]])*G114/365*1</f>
        <v>57.919734328431652</v>
      </c>
      <c r="F114" s="26">
        <f>F113+Table134567891011121334567893[[#This Row],[Interest   (Daily)]]</f>
        <v>6758.0640142124275</v>
      </c>
      <c r="G114" s="46">
        <v>2.1000000000000001E-2</v>
      </c>
      <c r="H114" s="27">
        <f>Table134567891011121334567893[[#This Row],[Amount Placement (RM)]]-Table134567891011121334567893[[#This Row],[Amount 
Withdrawal 
(RM)]]+Table134567891011121334567893[[#This Row],[Interest   (Daily)]]</f>
        <v>1006758.0640142118</v>
      </c>
      <c r="J114" s="36"/>
      <c r="M114" s="37"/>
    </row>
    <row r="115" spans="1:13" s="35" customFormat="1" x14ac:dyDescent="0.25">
      <c r="A115" s="25">
        <v>42755</v>
      </c>
      <c r="B115" s="44">
        <f t="shared" si="1"/>
        <v>1006758.0640142118</v>
      </c>
      <c r="C115" s="38"/>
      <c r="D115" s="26" t="s">
        <v>20</v>
      </c>
      <c r="E115" s="51">
        <f>(Table134567891011121334567893[[#This Row],[Amount Placement (RM)]]-Table134567891011121334567893[[#This Row],[Amount 
Withdrawal 
(RM)]])*G115/365*1</f>
        <v>57.923066696708077</v>
      </c>
      <c r="F115" s="26">
        <f>F114+Table134567891011121334567893[[#This Row],[Interest   (Daily)]]</f>
        <v>6815.9870809091353</v>
      </c>
      <c r="G115" s="46">
        <v>2.1000000000000001E-2</v>
      </c>
      <c r="H115" s="27">
        <f>Table134567891011121334567893[[#This Row],[Amount Placement (RM)]]-Table134567891011121334567893[[#This Row],[Amount 
Withdrawal 
(RM)]]+Table134567891011121334567893[[#This Row],[Interest   (Daily)]]</f>
        <v>1006815.9870809085</v>
      </c>
      <c r="J115" s="36"/>
      <c r="M115" s="37"/>
    </row>
    <row r="116" spans="1:13" s="35" customFormat="1" ht="12.75" x14ac:dyDescent="0.2">
      <c r="A116" s="25">
        <v>42756</v>
      </c>
      <c r="B116" s="44">
        <f t="shared" si="1"/>
        <v>1006815.9870809085</v>
      </c>
      <c r="C116" s="34"/>
      <c r="D116" s="26" t="s">
        <v>20</v>
      </c>
      <c r="E116" s="51">
        <f>(Table134567891011121334567893[[#This Row],[Amount Placement (RM)]]-Table134567891011121334567893[[#This Row],[Amount 
Withdrawal 
(RM)]])*G116/365*1</f>
        <v>57.926399256709807</v>
      </c>
      <c r="F116" s="26">
        <f>F115+Table134567891011121334567893[[#This Row],[Interest   (Daily)]]</f>
        <v>6873.9134801658447</v>
      </c>
      <c r="G116" s="46">
        <v>2.1000000000000001E-2</v>
      </c>
      <c r="H116" s="27">
        <f>Table134567891011121334567893[[#This Row],[Amount Placement (RM)]]-Table134567891011121334567893[[#This Row],[Amount 
Withdrawal 
(RM)]]+Table134567891011121334567893[[#This Row],[Interest   (Daily)]]</f>
        <v>1006873.9134801652</v>
      </c>
      <c r="J116" s="36"/>
    </row>
    <row r="117" spans="1:13" s="35" customFormat="1" x14ac:dyDescent="0.25">
      <c r="A117" s="25">
        <v>42757</v>
      </c>
      <c r="B117" s="44">
        <f t="shared" si="1"/>
        <v>1006873.9134801652</v>
      </c>
      <c r="C117" s="38"/>
      <c r="D117" s="26" t="s">
        <v>20</v>
      </c>
      <c r="E117" s="51">
        <f>(Table134567891011121334567893[[#This Row],[Amount Placement (RM)]]-Table134567891011121334567893[[#This Row],[Amount 
Withdrawal 
(RM)]])*G117/365*1</f>
        <v>57.929732008447857</v>
      </c>
      <c r="F117" s="26">
        <f>F116+Table134567891011121334567893[[#This Row],[Interest   (Daily)]]</f>
        <v>6931.8432121742926</v>
      </c>
      <c r="G117" s="46">
        <v>2.1000000000000001E-2</v>
      </c>
      <c r="H117" s="27">
        <f>Table134567891011121334567893[[#This Row],[Amount Placement (RM)]]-Table134567891011121334567893[[#This Row],[Amount 
Withdrawal 
(RM)]]+Table134567891011121334567893[[#This Row],[Interest   (Daily)]]</f>
        <v>1006931.8432121737</v>
      </c>
      <c r="J117" s="36"/>
      <c r="M117" s="37"/>
    </row>
    <row r="118" spans="1:13" s="35" customFormat="1" x14ac:dyDescent="0.25">
      <c r="A118" s="25">
        <v>42758</v>
      </c>
      <c r="B118" s="44">
        <f t="shared" si="1"/>
        <v>1006931.8432121737</v>
      </c>
      <c r="C118" s="38"/>
      <c r="D118" s="26" t="s">
        <v>20</v>
      </c>
      <c r="E118" s="51">
        <f>(Table134567891011121334567893[[#This Row],[Amount Placement (RM)]]-Table134567891011121334567893[[#This Row],[Amount 
Withdrawal 
(RM)]])*G118/365*1</f>
        <v>57.933064951933282</v>
      </c>
      <c r="F118" s="26">
        <f>F117+Table134567891011121334567893[[#This Row],[Interest   (Daily)]]</f>
        <v>6989.776277126226</v>
      </c>
      <c r="G118" s="46">
        <v>2.1000000000000001E-2</v>
      </c>
      <c r="H118" s="27">
        <f>Table134567891011121334567893[[#This Row],[Amount Placement (RM)]]-Table134567891011121334567893[[#This Row],[Amount 
Withdrawal 
(RM)]]+Table134567891011121334567893[[#This Row],[Interest   (Daily)]]</f>
        <v>1006989.7762771256</v>
      </c>
      <c r="J118" s="36"/>
      <c r="M118" s="37"/>
    </row>
    <row r="119" spans="1:13" s="35" customFormat="1" x14ac:dyDescent="0.25">
      <c r="A119" s="25">
        <v>42759</v>
      </c>
      <c r="B119" s="44">
        <f t="shared" si="1"/>
        <v>1006989.7762771256</v>
      </c>
      <c r="C119" s="38"/>
      <c r="D119" s="26" t="s">
        <v>20</v>
      </c>
      <c r="E119" s="51">
        <f>(Table134567891011121334567893[[#This Row],[Amount Placement (RM)]]-Table134567891011121334567893[[#This Row],[Amount 
Withdrawal 
(RM)]])*G119/365*1</f>
        <v>57.936398087177096</v>
      </c>
      <c r="F119" s="26">
        <f>F118+Table134567891011121334567893[[#This Row],[Interest   (Daily)]]</f>
        <v>7047.7126752134027</v>
      </c>
      <c r="G119" s="46">
        <v>2.1000000000000001E-2</v>
      </c>
      <c r="H119" s="27">
        <f>Table134567891011121334567893[[#This Row],[Amount Placement (RM)]]-Table134567891011121334567893[[#This Row],[Amount 
Withdrawal 
(RM)]]+Table134567891011121334567893[[#This Row],[Interest   (Daily)]]</f>
        <v>1007047.7126752128</v>
      </c>
      <c r="J119" s="36"/>
      <c r="M119" s="37"/>
    </row>
    <row r="120" spans="1:13" x14ac:dyDescent="0.25">
      <c r="A120" s="25">
        <v>42760</v>
      </c>
      <c r="B120" s="44">
        <f t="shared" si="1"/>
        <v>1007047.7126752128</v>
      </c>
      <c r="C120" s="39"/>
      <c r="D120" s="26" t="s">
        <v>20</v>
      </c>
      <c r="E120" s="51">
        <f>(Table134567891011121334567893[[#This Row],[Amount Placement (RM)]]-Table134567891011121334567893[[#This Row],[Amount 
Withdrawal 
(RM)]])*G120/365*1</f>
        <v>57.939731414190327</v>
      </c>
      <c r="F120" s="26">
        <f>F119+Table134567891011121334567893[[#This Row],[Interest   (Daily)]]</f>
        <v>7105.6524066275933</v>
      </c>
      <c r="G120" s="46">
        <v>2.1000000000000001E-2</v>
      </c>
      <c r="H120" s="27">
        <f>Table134567891011121334567893[[#This Row],[Amount Placement (RM)]]-Table134567891011121334567893[[#This Row],[Amount 
Withdrawal 
(RM)]]+Table134567891011121334567893[[#This Row],[Interest   (Daily)]]</f>
        <v>1007105.652406627</v>
      </c>
    </row>
    <row r="121" spans="1:13" x14ac:dyDescent="0.25">
      <c r="A121" s="25">
        <v>42761</v>
      </c>
      <c r="B121" s="44">
        <f t="shared" si="1"/>
        <v>1007105.652406627</v>
      </c>
      <c r="C121" s="39"/>
      <c r="D121" s="26" t="s">
        <v>20</v>
      </c>
      <c r="E121" s="51">
        <f>(Table134567891011121334567893[[#This Row],[Amount Placement (RM)]]-Table134567891011121334567893[[#This Row],[Amount 
Withdrawal 
(RM)]])*G121/365*1</f>
        <v>57.943064932984022</v>
      </c>
      <c r="F121" s="26">
        <f>F120+Table134567891011121334567893[[#This Row],[Interest   (Daily)]]</f>
        <v>7163.5954715605776</v>
      </c>
      <c r="G121" s="46">
        <v>2.1000000000000001E-2</v>
      </c>
      <c r="H121" s="27">
        <f>Table134567891011121334567893[[#This Row],[Amount Placement (RM)]]-Table134567891011121334567893[[#This Row],[Amount 
Withdrawal 
(RM)]]+Table134567891011121334567893[[#This Row],[Interest   (Daily)]]</f>
        <v>1007163.5954715599</v>
      </c>
    </row>
    <row r="122" spans="1:13" x14ac:dyDescent="0.25">
      <c r="A122" s="25">
        <v>42762</v>
      </c>
      <c r="B122" s="44">
        <f t="shared" si="1"/>
        <v>1007163.5954715599</v>
      </c>
      <c r="C122" s="39"/>
      <c r="D122" s="26" t="s">
        <v>20</v>
      </c>
      <c r="E122" s="51">
        <f>(Table134567891011121334567893[[#This Row],[Amount Placement (RM)]]-Table134567891011121334567893[[#This Row],[Amount 
Withdrawal 
(RM)]])*G122/365*1</f>
        <v>57.946398643569204</v>
      </c>
      <c r="F122" s="26">
        <f>F121+Table134567891011121334567893[[#This Row],[Interest   (Daily)]]</f>
        <v>7221.541870204147</v>
      </c>
      <c r="G122" s="46">
        <v>2.1000000000000001E-2</v>
      </c>
      <c r="H122" s="27">
        <f>Table134567891011121334567893[[#This Row],[Amount Placement (RM)]]-Table134567891011121334567893[[#This Row],[Amount 
Withdrawal 
(RM)]]+Table134567891011121334567893[[#This Row],[Interest   (Daily)]]</f>
        <v>1007221.5418702035</v>
      </c>
    </row>
    <row r="123" spans="1:13" x14ac:dyDescent="0.25">
      <c r="A123" s="25">
        <v>42763</v>
      </c>
      <c r="B123" s="44">
        <f t="shared" si="1"/>
        <v>1007221.5418702035</v>
      </c>
      <c r="C123" s="39"/>
      <c r="D123" s="26" t="s">
        <v>20</v>
      </c>
      <c r="E123" s="51">
        <f>(Table134567891011121334567893[[#This Row],[Amount Placement (RM)]]-Table134567891011121334567893[[#This Row],[Amount 
Withdrawal 
(RM)]])*G123/365*1</f>
        <v>57.949732545956913</v>
      </c>
      <c r="F123" s="26">
        <f>F122+Table134567891011121334567893[[#This Row],[Interest   (Daily)]]</f>
        <v>7279.491602750104</v>
      </c>
      <c r="G123" s="46">
        <v>2.1000000000000001E-2</v>
      </c>
      <c r="H123" s="27">
        <f>Table134567891011121334567893[[#This Row],[Amount Placement (RM)]]-Table134567891011121334567893[[#This Row],[Amount 
Withdrawal 
(RM)]]+Table134567891011121334567893[[#This Row],[Interest   (Daily)]]</f>
        <v>1007279.4916027494</v>
      </c>
    </row>
    <row r="124" spans="1:13" x14ac:dyDescent="0.25">
      <c r="A124" s="25">
        <v>42764</v>
      </c>
      <c r="B124" s="44">
        <f t="shared" si="1"/>
        <v>1007279.4916027494</v>
      </c>
      <c r="C124" s="39"/>
      <c r="D124" s="26" t="s">
        <v>20</v>
      </c>
      <c r="E124" s="51">
        <f>(Table134567891011121334567893[[#This Row],[Amount Placement (RM)]]-Table134567891011121334567893[[#This Row],[Amount 
Withdrawal 
(RM)]])*G124/365*1</f>
        <v>57.953066640158184</v>
      </c>
      <c r="F124" s="26">
        <f>F123+Table134567891011121334567893[[#This Row],[Interest   (Daily)]]</f>
        <v>7337.4446693902619</v>
      </c>
      <c r="G124" s="46">
        <v>2.1000000000000001E-2</v>
      </c>
      <c r="H124" s="27">
        <f>Table134567891011121334567893[[#This Row],[Amount Placement (RM)]]-Table134567891011121334567893[[#This Row],[Amount 
Withdrawal 
(RM)]]+Table134567891011121334567893[[#This Row],[Interest   (Daily)]]</f>
        <v>1007337.4446693896</v>
      </c>
    </row>
    <row r="125" spans="1:13" x14ac:dyDescent="0.25">
      <c r="A125" s="25">
        <v>42765</v>
      </c>
      <c r="B125" s="44">
        <f t="shared" si="1"/>
        <v>1007337.4446693896</v>
      </c>
      <c r="C125" s="39"/>
      <c r="D125" s="26" t="s">
        <v>20</v>
      </c>
      <c r="E125" s="51">
        <f>(Table134567891011121334567893[[#This Row],[Amount Placement (RM)]]-Table134567891011121334567893[[#This Row],[Amount 
Withdrawal 
(RM)]])*G125/365*1</f>
        <v>57.95640092618406</v>
      </c>
      <c r="F125" s="26">
        <f>F124+Table134567891011121334567893[[#This Row],[Interest   (Daily)]]</f>
        <v>7395.4010703164458</v>
      </c>
      <c r="G125" s="46">
        <v>2.1000000000000001E-2</v>
      </c>
      <c r="H125" s="27">
        <f>Table134567891011121334567893[[#This Row],[Amount Placement (RM)]]-Table134567891011121334567893[[#This Row],[Amount 
Withdrawal 
(RM)]]+Table134567891011121334567893[[#This Row],[Interest   (Daily)]]</f>
        <v>1007395.4010703159</v>
      </c>
    </row>
    <row r="126" spans="1:13" x14ac:dyDescent="0.25">
      <c r="A126" s="25">
        <v>42766</v>
      </c>
      <c r="B126" s="44">
        <f t="shared" si="1"/>
        <v>1007395.4010703159</v>
      </c>
      <c r="C126" s="39"/>
      <c r="D126" s="26" t="s">
        <v>20</v>
      </c>
      <c r="E126" s="51">
        <f>(Table134567891011121334567893[[#This Row],[Amount Placement (RM)]]-Table134567891011121334567893[[#This Row],[Amount 
Withdrawal 
(RM)]])*G126/365*1</f>
        <v>57.959735404045574</v>
      </c>
      <c r="F126" s="26">
        <f>F125+Table134567891011121334567893[[#This Row],[Interest   (Daily)]]</f>
        <v>7453.360805720491</v>
      </c>
      <c r="G126" s="46">
        <v>2.1000000000000001E-2</v>
      </c>
      <c r="H126" s="27">
        <f>Table134567891011121334567893[[#This Row],[Amount Placement (RM)]]-Table134567891011121334567893[[#This Row],[Amount 
Withdrawal 
(RM)]]+Table134567891011121334567893[[#This Row],[Interest   (Daily)]]</f>
        <v>1007453.3608057199</v>
      </c>
    </row>
    <row r="127" spans="1:13" ht="14.25" customHeight="1" x14ac:dyDescent="0.2">
      <c r="A127" s="25">
        <v>42767</v>
      </c>
      <c r="B127" s="44">
        <f t="shared" si="1"/>
        <v>1007453.3608057199</v>
      </c>
      <c r="C127" s="31"/>
      <c r="D127" s="26" t="s">
        <v>20</v>
      </c>
      <c r="E127" s="51">
        <f>(Table134567891011121334567893[[#This Row],[Amount Placement (RM)]]-Table134567891011121334567893[[#This Row],[Amount 
Withdrawal 
(RM)]])*G127/365*1</f>
        <v>57.963070073753741</v>
      </c>
      <c r="F127" s="26">
        <f>F126+Table134567891011121334567893[[#This Row],[Interest   (Daily)]]</f>
        <v>7511.3238757942445</v>
      </c>
      <c r="G127" s="46">
        <v>2.1000000000000001E-2</v>
      </c>
      <c r="H127" s="27">
        <f>Table134567891011121334567893[[#This Row],[Amount Placement (RM)]]-Table134567891011121334567893[[#This Row],[Amount 
Withdrawal 
(RM)]]+Table134567891011121334567893[[#This Row],[Interest   (Daily)]]</f>
        <v>1007511.3238757936</v>
      </c>
      <c r="M127" s="5"/>
    </row>
    <row r="128" spans="1:13" ht="14.25" customHeight="1" x14ac:dyDescent="0.2">
      <c r="A128" s="25">
        <v>42768</v>
      </c>
      <c r="B128" s="44">
        <f t="shared" si="1"/>
        <v>1007511.3238757936</v>
      </c>
      <c r="C128" s="31"/>
      <c r="D128" s="26" t="s">
        <v>20</v>
      </c>
      <c r="E128" s="51">
        <f>(Table134567891011121334567893[[#This Row],[Amount Placement (RM)]]-Table134567891011121334567893[[#This Row],[Amount 
Withdrawal 
(RM)]])*G128/365*1</f>
        <v>57.966404935319638</v>
      </c>
      <c r="F128" s="26">
        <f>F127+Table134567891011121334567893[[#This Row],[Interest   (Daily)]]</f>
        <v>7569.2902807295641</v>
      </c>
      <c r="G128" s="46">
        <v>2.1000000000000001E-2</v>
      </c>
      <c r="H128" s="27">
        <f>Table134567891011121334567893[[#This Row],[Amount Placement (RM)]]-Table134567891011121334567893[[#This Row],[Amount 
Withdrawal 
(RM)]]+Table134567891011121334567893[[#This Row],[Interest   (Daily)]]</f>
        <v>1007569.290280729</v>
      </c>
      <c r="M128" s="5"/>
    </row>
    <row r="129" spans="1:13" ht="14.25" customHeight="1" x14ac:dyDescent="0.2">
      <c r="A129" s="25">
        <v>42769</v>
      </c>
      <c r="B129" s="44">
        <f t="shared" si="1"/>
        <v>1007569.290280729</v>
      </c>
      <c r="C129" s="31"/>
      <c r="D129" s="26" t="s">
        <v>20</v>
      </c>
      <c r="E129" s="51">
        <f>(Table134567891011121334567893[[#This Row],[Amount Placement (RM)]]-Table134567891011121334567893[[#This Row],[Amount 
Withdrawal 
(RM)]])*G129/365*1</f>
        <v>57.96973998875427</v>
      </c>
      <c r="F129" s="26">
        <f>F128+Table134567891011121334567893[[#This Row],[Interest   (Daily)]]</f>
        <v>7627.2600207183186</v>
      </c>
      <c r="G129" s="46">
        <v>2.1000000000000001E-2</v>
      </c>
      <c r="H129" s="27">
        <f>Table134567891011121334567893[[#This Row],[Amount Placement (RM)]]-Table134567891011121334567893[[#This Row],[Amount 
Withdrawal 
(RM)]]+Table134567891011121334567893[[#This Row],[Interest   (Daily)]]</f>
        <v>1007627.2600207177</v>
      </c>
      <c r="M129" s="5"/>
    </row>
    <row r="130" spans="1:13" ht="14.25" customHeight="1" x14ac:dyDescent="0.2">
      <c r="A130" s="25">
        <v>42770</v>
      </c>
      <c r="B130" s="44">
        <f t="shared" si="1"/>
        <v>1007627.2600207177</v>
      </c>
      <c r="C130" s="31"/>
      <c r="D130" s="26" t="s">
        <v>20</v>
      </c>
      <c r="E130" s="51">
        <f>(Table134567891011121334567893[[#This Row],[Amount Placement (RM)]]-Table134567891011121334567893[[#This Row],[Amount 
Withdrawal 
(RM)]])*G130/365*1</f>
        <v>57.973075234068695</v>
      </c>
      <c r="F130" s="26">
        <f>F129+Table134567891011121334567893[[#This Row],[Interest   (Daily)]]</f>
        <v>7685.233095952387</v>
      </c>
      <c r="G130" s="46">
        <v>2.1000000000000001E-2</v>
      </c>
      <c r="H130" s="27">
        <f>Table134567891011121334567893[[#This Row],[Amount Placement (RM)]]-Table134567891011121334567893[[#This Row],[Amount 
Withdrawal 
(RM)]]+Table134567891011121334567893[[#This Row],[Interest   (Daily)]]</f>
        <v>1007685.2330959518</v>
      </c>
      <c r="M130" s="5"/>
    </row>
    <row r="131" spans="1:13" ht="14.25" customHeight="1" x14ac:dyDescent="0.2">
      <c r="A131" s="25">
        <v>42771</v>
      </c>
      <c r="B131" s="44">
        <f t="shared" si="1"/>
        <v>1007685.2330959518</v>
      </c>
      <c r="C131" s="31"/>
      <c r="D131" s="26" t="s">
        <v>20</v>
      </c>
      <c r="E131" s="51">
        <f>(Table134567891011121334567893[[#This Row],[Amount Placement (RM)]]-Table134567891011121334567893[[#This Row],[Amount 
Withdrawal 
(RM)]])*G131/365*1</f>
        <v>57.976410671273939</v>
      </c>
      <c r="F131" s="26">
        <f>F130+Table134567891011121334567893[[#This Row],[Interest   (Daily)]]</f>
        <v>7743.2095066236607</v>
      </c>
      <c r="G131" s="46">
        <v>2.1000000000000001E-2</v>
      </c>
      <c r="H131" s="27">
        <f>Table134567891011121334567893[[#This Row],[Amount Placement (RM)]]-Table134567891011121334567893[[#This Row],[Amount 
Withdrawal 
(RM)]]+Table134567891011121334567893[[#This Row],[Interest   (Daily)]]</f>
        <v>1007743.2095066231</v>
      </c>
      <c r="M131" s="5"/>
    </row>
    <row r="132" spans="1:13" ht="14.25" customHeight="1" x14ac:dyDescent="0.2">
      <c r="A132" s="25">
        <v>42772</v>
      </c>
      <c r="B132" s="44">
        <f t="shared" si="1"/>
        <v>1007743.2095066231</v>
      </c>
      <c r="C132" s="31"/>
      <c r="D132" s="26" t="s">
        <v>20</v>
      </c>
      <c r="E132" s="51">
        <f>(Table134567891011121334567893[[#This Row],[Amount Placement (RM)]]-Table134567891011121334567893[[#This Row],[Amount 
Withdrawal 
(RM)]])*G132/365*1</f>
        <v>57.979746300381059</v>
      </c>
      <c r="F132" s="26">
        <f>F131+Table134567891011121334567893[[#This Row],[Interest   (Daily)]]</f>
        <v>7801.1892529240413</v>
      </c>
      <c r="G132" s="46">
        <v>2.1000000000000001E-2</v>
      </c>
      <c r="H132" s="27">
        <f>Table134567891011121334567893[[#This Row],[Amount Placement (RM)]]-Table134567891011121334567893[[#This Row],[Amount 
Withdrawal 
(RM)]]+Table134567891011121334567893[[#This Row],[Interest   (Daily)]]</f>
        <v>1007801.1892529235</v>
      </c>
      <c r="M132" s="5"/>
    </row>
    <row r="133" spans="1:13" ht="14.25" customHeight="1" x14ac:dyDescent="0.2">
      <c r="A133" s="25">
        <v>42773</v>
      </c>
      <c r="B133" s="44">
        <f t="shared" si="1"/>
        <v>1007801.1892529235</v>
      </c>
      <c r="C133" s="31"/>
      <c r="D133" s="26" t="s">
        <v>20</v>
      </c>
      <c r="E133" s="51">
        <f>(Table134567891011121334567893[[#This Row],[Amount Placement (RM)]]-Table134567891011121334567893[[#This Row],[Amount 
Withdrawal 
(RM)]])*G133/365*1</f>
        <v>57.983082121401083</v>
      </c>
      <c r="F133" s="26">
        <f>F132+Table134567891011121334567893[[#This Row],[Interest   (Daily)]]</f>
        <v>7859.1723350454422</v>
      </c>
      <c r="G133" s="46">
        <v>2.1000000000000001E-2</v>
      </c>
      <c r="H133" s="27">
        <f>Table134567891011121334567893[[#This Row],[Amount Placement (RM)]]-Table134567891011121334567893[[#This Row],[Amount 
Withdrawal 
(RM)]]+Table134567891011121334567893[[#This Row],[Interest   (Daily)]]</f>
        <v>1007859.1723350448</v>
      </c>
      <c r="M133" s="5"/>
    </row>
    <row r="134" spans="1:13" ht="14.25" customHeight="1" x14ac:dyDescent="0.2">
      <c r="A134" s="25">
        <v>42774</v>
      </c>
      <c r="B134" s="44">
        <f t="shared" si="1"/>
        <v>1007859.1723350448</v>
      </c>
      <c r="C134" s="31"/>
      <c r="D134" s="26" t="s">
        <v>20</v>
      </c>
      <c r="E134" s="51">
        <f>(Table134567891011121334567893[[#This Row],[Amount Placement (RM)]]-Table134567891011121334567893[[#This Row],[Amount 
Withdrawal 
(RM)]])*G134/365*1</f>
        <v>57.986418134345051</v>
      </c>
      <c r="F134" s="26">
        <f>F133+Table134567891011121334567893[[#This Row],[Interest   (Daily)]]</f>
        <v>7917.1587531797868</v>
      </c>
      <c r="G134" s="46">
        <v>2.1000000000000001E-2</v>
      </c>
      <c r="H134" s="27">
        <f>Table134567891011121334567893[[#This Row],[Amount Placement (RM)]]-Table134567891011121334567893[[#This Row],[Amount 
Withdrawal 
(RM)]]+Table134567891011121334567893[[#This Row],[Interest   (Daily)]]</f>
        <v>1007917.1587531791</v>
      </c>
      <c r="M134" s="5"/>
    </row>
    <row r="135" spans="1:13" ht="14.25" customHeight="1" x14ac:dyDescent="0.2">
      <c r="A135" s="25">
        <v>42775</v>
      </c>
      <c r="B135" s="44">
        <f t="shared" si="1"/>
        <v>1007917.1587531791</v>
      </c>
      <c r="C135" s="31"/>
      <c r="D135" s="26" t="s">
        <v>20</v>
      </c>
      <c r="E135" s="51">
        <f>(Table134567891011121334567893[[#This Row],[Amount Placement (RM)]]-Table134567891011121334567893[[#This Row],[Amount 
Withdrawal 
(RM)]])*G135/365*1</f>
        <v>57.989754339224014</v>
      </c>
      <c r="F135" s="26">
        <f>F134+Table134567891011121334567893[[#This Row],[Interest   (Daily)]]</f>
        <v>7975.1485075190112</v>
      </c>
      <c r="G135" s="46">
        <v>2.1000000000000001E-2</v>
      </c>
      <c r="H135" s="27">
        <f>Table134567891011121334567893[[#This Row],[Amount Placement (RM)]]-Table134567891011121334567893[[#This Row],[Amount 
Withdrawal 
(RM)]]+Table134567891011121334567893[[#This Row],[Interest   (Daily)]]</f>
        <v>1007975.1485075183</v>
      </c>
      <c r="M135" s="5"/>
    </row>
    <row r="136" spans="1:13" ht="14.25" customHeight="1" x14ac:dyDescent="0.25">
      <c r="A136" s="25">
        <v>42776</v>
      </c>
      <c r="B136" s="44">
        <f t="shared" si="1"/>
        <v>1007975.1485075183</v>
      </c>
      <c r="C136" s="55"/>
      <c r="D136" s="26" t="s">
        <v>20</v>
      </c>
      <c r="E136" s="51">
        <f>(Table134567891011121334567893[[#This Row],[Amount Placement (RM)]]-Table134567891011121334567893[[#This Row],[Amount 
Withdrawal 
(RM)]])*G136/365*1</f>
        <v>57.993090736049005</v>
      </c>
      <c r="F136" s="26">
        <f>F135+Table134567891011121334567893[[#This Row],[Interest   (Daily)]]</f>
        <v>8033.1415982550607</v>
      </c>
      <c r="G136" s="46">
        <v>2.1000000000000001E-2</v>
      </c>
      <c r="H136" s="27">
        <f>Table134567891011121334567893[[#This Row],[Amount Placement (RM)]]-Table134567891011121334567893[[#This Row],[Amount 
Withdrawal 
(RM)]]+Table134567891011121334567893[[#This Row],[Interest   (Daily)]]</f>
        <v>1008033.1415982544</v>
      </c>
    </row>
    <row r="137" spans="1:13" ht="14.25" customHeight="1" x14ac:dyDescent="0.25">
      <c r="A137" s="25">
        <v>42777</v>
      </c>
      <c r="B137" s="44">
        <f t="shared" si="1"/>
        <v>1008033.1415982544</v>
      </c>
      <c r="C137" s="55"/>
      <c r="D137" s="26" t="s">
        <v>20</v>
      </c>
      <c r="E137" s="51">
        <f>(Table134567891011121334567893[[#This Row],[Amount Placement (RM)]]-Table134567891011121334567893[[#This Row],[Amount 
Withdrawal 
(RM)]])*G137/365*1</f>
        <v>57.996427324831089</v>
      </c>
      <c r="F137" s="26">
        <f>F136+Table134567891011121334567893[[#This Row],[Interest   (Daily)]]</f>
        <v>8091.1380255798922</v>
      </c>
      <c r="G137" s="46">
        <v>2.1000000000000001E-2</v>
      </c>
      <c r="H137" s="27">
        <f>Table134567891011121334567893[[#This Row],[Amount Placement (RM)]]-Table134567891011121334567893[[#This Row],[Amount 
Withdrawal 
(RM)]]+Table134567891011121334567893[[#This Row],[Interest   (Daily)]]</f>
        <v>1008091.1380255793</v>
      </c>
    </row>
    <row r="138" spans="1:13" ht="14.25" customHeight="1" x14ac:dyDescent="0.25">
      <c r="A138" s="25">
        <v>42778</v>
      </c>
      <c r="B138" s="44">
        <f t="shared" si="1"/>
        <v>1008091.1380255793</v>
      </c>
      <c r="C138" s="55"/>
      <c r="D138" s="26" t="s">
        <v>20</v>
      </c>
      <c r="E138" s="51">
        <f>(Table134567891011121334567893[[#This Row],[Amount Placement (RM)]]-Table134567891011121334567893[[#This Row],[Amount 
Withdrawal 
(RM)]])*G138/365*1</f>
        <v>57.999764105581271</v>
      </c>
      <c r="F138" s="26">
        <f>F137+Table134567891011121334567893[[#This Row],[Interest   (Daily)]]</f>
        <v>8149.1377896854738</v>
      </c>
      <c r="G138" s="46">
        <v>2.1000000000000001E-2</v>
      </c>
      <c r="H138" s="27">
        <f>Table134567891011121334567893[[#This Row],[Amount Placement (RM)]]-Table134567891011121334567893[[#This Row],[Amount 
Withdrawal 
(RM)]]+Table134567891011121334567893[[#This Row],[Interest   (Daily)]]</f>
        <v>1008149.1377896848</v>
      </c>
    </row>
    <row r="139" spans="1:13" ht="14.25" customHeight="1" x14ac:dyDescent="0.25">
      <c r="A139" s="25">
        <v>42779</v>
      </c>
      <c r="B139" s="44">
        <f t="shared" si="1"/>
        <v>1008149.1377896848</v>
      </c>
      <c r="C139" s="55"/>
      <c r="D139" s="26" t="s">
        <v>20</v>
      </c>
      <c r="E139" s="51">
        <f>(Table134567891011121334567893[[#This Row],[Amount Placement (RM)]]-Table134567891011121334567893[[#This Row],[Amount 
Withdrawal 
(RM)]])*G139/365*1</f>
        <v>58.003101078310628</v>
      </c>
      <c r="F139" s="26">
        <f>F138+Table134567891011121334567893[[#This Row],[Interest   (Daily)]]</f>
        <v>8207.1408907637851</v>
      </c>
      <c r="G139" s="46">
        <v>2.1000000000000001E-2</v>
      </c>
      <c r="H139" s="27">
        <f>Table134567891011121334567893[[#This Row],[Amount Placement (RM)]]-Table134567891011121334567893[[#This Row],[Amount 
Withdrawal 
(RM)]]+Table134567891011121334567893[[#This Row],[Interest   (Daily)]]</f>
        <v>1008207.1408907631</v>
      </c>
    </row>
    <row r="140" spans="1:13" ht="14.25" customHeight="1" x14ac:dyDescent="0.25">
      <c r="A140" s="25">
        <v>42780</v>
      </c>
      <c r="B140" s="44">
        <f t="shared" si="1"/>
        <v>1008207.1408907631</v>
      </c>
      <c r="C140" s="55"/>
      <c r="D140" s="26" t="s">
        <v>20</v>
      </c>
      <c r="E140" s="51">
        <f>(Table134567891011121334567893[[#This Row],[Amount Placement (RM)]]-Table134567891011121334567893[[#This Row],[Amount 
Withdrawal 
(RM)]])*G140/365*1</f>
        <v>58.006438243030217</v>
      </c>
      <c r="F140" s="26">
        <f>F139+Table134567891011121334567893[[#This Row],[Interest   (Daily)]]</f>
        <v>8265.1473290068152</v>
      </c>
      <c r="G140" s="46">
        <v>2.1000000000000001E-2</v>
      </c>
      <c r="H140" s="27">
        <f>Table134567891011121334567893[[#This Row],[Amount Placement (RM)]]-Table134567891011121334567893[[#This Row],[Amount 
Withdrawal 
(RM)]]+Table134567891011121334567893[[#This Row],[Interest   (Daily)]]</f>
        <v>1008265.1473290062</v>
      </c>
    </row>
    <row r="141" spans="1:13" ht="14.25" customHeight="1" x14ac:dyDescent="0.25">
      <c r="A141" s="25">
        <v>42781</v>
      </c>
      <c r="B141" s="44">
        <f t="shared" si="1"/>
        <v>1008265.1473290062</v>
      </c>
      <c r="C141" s="55"/>
      <c r="D141" s="26" t="s">
        <v>20</v>
      </c>
      <c r="E141" s="51">
        <f>(Table134567891011121334567893[[#This Row],[Amount Placement (RM)]]-Table134567891011121334567893[[#This Row],[Amount 
Withdrawal 
(RM)]])*G141/365*1</f>
        <v>58.009775599751045</v>
      </c>
      <c r="F141" s="26">
        <f>F140+Table134567891011121334567893[[#This Row],[Interest   (Daily)]]</f>
        <v>8323.1571046065656</v>
      </c>
      <c r="G141" s="46">
        <v>2.1000000000000001E-2</v>
      </c>
      <c r="H141" s="27">
        <f>Table134567891011121334567893[[#This Row],[Amount Placement (RM)]]-Table134567891011121334567893[[#This Row],[Amount 
Withdrawal 
(RM)]]+Table134567891011121334567893[[#This Row],[Interest   (Daily)]]</f>
        <v>1008323.1571046059</v>
      </c>
    </row>
    <row r="142" spans="1:13" ht="14.25" customHeight="1" x14ac:dyDescent="0.25">
      <c r="A142" s="25">
        <v>42782</v>
      </c>
      <c r="B142" s="44">
        <f t="shared" si="1"/>
        <v>1008323.1571046059</v>
      </c>
      <c r="C142" s="55"/>
      <c r="D142" s="26" t="s">
        <v>20</v>
      </c>
      <c r="E142" s="51">
        <f>(Table134567891011121334567893[[#This Row],[Amount Placement (RM)]]-Table134567891011121334567893[[#This Row],[Amount 
Withdrawal 
(RM)]])*G142/365*1</f>
        <v>58.01311314848418</v>
      </c>
      <c r="F142" s="26">
        <f>F141+Table134567891011121334567893[[#This Row],[Interest   (Daily)]]</f>
        <v>8381.1702177550505</v>
      </c>
      <c r="G142" s="46">
        <v>2.1000000000000001E-2</v>
      </c>
      <c r="H142" s="27">
        <f>Table134567891011121334567893[[#This Row],[Amount Placement (RM)]]-Table134567891011121334567893[[#This Row],[Amount 
Withdrawal 
(RM)]]+Table134567891011121334567893[[#This Row],[Interest   (Daily)]]</f>
        <v>1008381.1702177544</v>
      </c>
    </row>
    <row r="143" spans="1:13" ht="14.25" customHeight="1" x14ac:dyDescent="0.25">
      <c r="A143" s="25">
        <v>42783</v>
      </c>
      <c r="B143" s="44">
        <f t="shared" si="1"/>
        <v>1008381.1702177544</v>
      </c>
      <c r="C143" s="55"/>
      <c r="D143" s="26" t="s">
        <v>20</v>
      </c>
      <c r="E143" s="51">
        <f>(Table134567891011121334567893[[#This Row],[Amount Placement (RM)]]-Table134567891011121334567893[[#This Row],[Amount 
Withdrawal 
(RM)]])*G143/365*1</f>
        <v>58.016450889240673</v>
      </c>
      <c r="F143" s="26">
        <f>F142+Table134567891011121334567893[[#This Row],[Interest   (Daily)]]</f>
        <v>8439.1866686442918</v>
      </c>
      <c r="G143" s="46">
        <v>2.1000000000000001E-2</v>
      </c>
      <c r="H143" s="27">
        <f>Table134567891011121334567893[[#This Row],[Amount Placement (RM)]]-Table134567891011121334567893[[#This Row],[Amount 
Withdrawal 
(RM)]]+Table134567891011121334567893[[#This Row],[Interest   (Daily)]]</f>
        <v>1008439.1866686437</v>
      </c>
    </row>
    <row r="144" spans="1:13" ht="14.25" customHeight="1" x14ac:dyDescent="0.25">
      <c r="A144" s="25">
        <v>42784</v>
      </c>
      <c r="B144" s="44">
        <f t="shared" si="1"/>
        <v>1008439.1866686437</v>
      </c>
      <c r="C144" s="39"/>
      <c r="D144" s="26" t="s">
        <v>20</v>
      </c>
      <c r="E144" s="51">
        <f>(Table134567891011121334567893[[#This Row],[Amount Placement (RM)]]-Table134567891011121334567893[[#This Row],[Amount 
Withdrawal 
(RM)]])*G144/365*1</f>
        <v>58.019788822031565</v>
      </c>
      <c r="F144" s="26">
        <f>F143+Table134567891011121334567893[[#This Row],[Interest   (Daily)]]</f>
        <v>8497.2064574663236</v>
      </c>
      <c r="G144" s="46">
        <v>2.1000000000000001E-2</v>
      </c>
      <c r="H144" s="27">
        <f>Table134567891011121334567893[[#This Row],[Amount Placement (RM)]]-Table134567891011121334567893[[#This Row],[Amount 
Withdrawal 
(RM)]]+Table134567891011121334567893[[#This Row],[Interest   (Daily)]]</f>
        <v>1008497.2064574658</v>
      </c>
    </row>
    <row r="145" spans="1:13" ht="14.25" customHeight="1" x14ac:dyDescent="0.25">
      <c r="A145" s="25">
        <v>42785</v>
      </c>
      <c r="B145" s="44">
        <f t="shared" si="1"/>
        <v>1008497.2064574658</v>
      </c>
      <c r="C145" s="39"/>
      <c r="D145" s="26" t="s">
        <v>20</v>
      </c>
      <c r="E145" s="51">
        <f>(Table134567891011121334567893[[#This Row],[Amount Placement (RM)]]-Table134567891011121334567893[[#This Row],[Amount 
Withdrawal 
(RM)]])*G145/365*1</f>
        <v>58.023126946867897</v>
      </c>
      <c r="F145" s="26">
        <f>F144+Table134567891011121334567893[[#This Row],[Interest   (Daily)]]</f>
        <v>8555.2295844131913</v>
      </c>
      <c r="G145" s="46">
        <v>2.1000000000000001E-2</v>
      </c>
      <c r="H145" s="27">
        <f>Table134567891011121334567893[[#This Row],[Amount Placement (RM)]]-Table134567891011121334567893[[#This Row],[Amount 
Withdrawal 
(RM)]]+Table134567891011121334567893[[#This Row],[Interest   (Daily)]]</f>
        <v>1008555.2295844126</v>
      </c>
    </row>
    <row r="146" spans="1:13" ht="12.75" x14ac:dyDescent="0.2">
      <c r="D146" s="6">
        <f>SUBTOTAL(9, D16:D145)</f>
        <v>0</v>
      </c>
      <c r="G146" s="6">
        <f>SUBTOTAL(9, G16:G111)</f>
        <v>2.015999999999996</v>
      </c>
      <c r="J146" s="5"/>
      <c r="M146" s="5"/>
    </row>
    <row r="147" spans="1:13" ht="12.75" x14ac:dyDescent="0.2">
      <c r="D147" s="6">
        <f>D146-G146</f>
        <v>-2.015999999999996</v>
      </c>
      <c r="J147" s="5"/>
      <c r="M147" s="5"/>
    </row>
  </sheetData>
  <conditionalFormatting sqref="H15:H145">
    <cfRule type="cellIs" dxfId="3" priority="3" stopIfTrue="1" operator="lessThan">
      <formula>0</formula>
    </cfRule>
  </conditionalFormatting>
  <conditionalFormatting sqref="H3">
    <cfRule type="cellIs" dxfId="2" priority="1" stopIfTrue="1" operator="lessThan">
      <formula>0</formula>
    </cfRule>
  </conditionalFormatting>
  <dataValidations count="3">
    <dataValidation type="list" allowBlank="1" showInputMessage="1" showErrorMessage="1" sqref="B15:B145">
      <formula1>payeeList</formula1>
    </dataValidation>
    <dataValidation type="list" allowBlank="1" showInputMessage="1" showErrorMessage="1" sqref="A15:A145">
      <formula1>dateList</formula1>
    </dataValidation>
    <dataValidation type="list" allowBlank="1" showInputMessage="1" showErrorMessage="1" sqref="C76:C84 C15 C45:C52 C94:C95 C91:C92 C54:C74">
      <formula1>categoryList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8463D505-7453-46BF-8E22-5A59D4AC834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12" id="{3E6697EC-C248-48E9-8712-B22F2656E0A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H15:H145</xm:sqref>
        </x14:conditionalFormatting>
        <x14:conditionalFormatting xmlns:xm="http://schemas.microsoft.com/office/excel/2006/main">
          <x14:cfRule type="iconSet" priority="13" id="{63005554-AC29-49BE-B596-E8710B2F99F3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H21:H145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N133"/>
  <sheetViews>
    <sheetView topLeftCell="A116" workbookViewId="0">
      <selection activeCell="C145" sqref="C145"/>
    </sheetView>
  </sheetViews>
  <sheetFormatPr defaultRowHeight="15" x14ac:dyDescent="0.25"/>
  <cols>
    <col min="1" max="1" width="9.25" style="5" customWidth="1"/>
    <col min="2" max="2" width="19.375" style="6" customWidth="1"/>
    <col min="3" max="3" width="18.375" style="6" customWidth="1"/>
    <col min="4" max="4" width="12.375" style="6" customWidth="1"/>
    <col min="5" max="5" width="12.375" style="48" customWidth="1"/>
    <col min="6" max="6" width="12.375" style="6" customWidth="1"/>
    <col min="7" max="7" width="11.75" style="6" customWidth="1"/>
    <col min="8" max="8" width="14" style="6" bestFit="1" customWidth="1"/>
    <col min="9" max="9" width="5" style="5" customWidth="1"/>
    <col min="10" max="10" width="20.875" style="6" customWidth="1"/>
    <col min="11" max="12" width="9" style="5"/>
    <col min="13" max="13" width="9" style="40"/>
    <col min="14" max="16384" width="9" style="5"/>
  </cols>
  <sheetData>
    <row r="1" spans="1:14" ht="23.25" x14ac:dyDescent="0.3">
      <c r="A1" s="1" t="s">
        <v>0</v>
      </c>
      <c r="B1" s="42"/>
      <c r="C1" s="42"/>
      <c r="D1" s="2"/>
      <c r="E1" s="47"/>
      <c r="F1" s="2"/>
      <c r="G1" s="3"/>
      <c r="H1" s="4"/>
      <c r="M1" s="7" t="s">
        <v>1</v>
      </c>
      <c r="N1" s="8" t="s">
        <v>2</v>
      </c>
    </row>
    <row r="2" spans="1:14" ht="18.75" x14ac:dyDescent="0.25">
      <c r="A2" s="1" t="s">
        <v>3</v>
      </c>
      <c r="M2" s="9"/>
    </row>
    <row r="3" spans="1:14" hidden="1" x14ac:dyDescent="0.25">
      <c r="G3" s="10" t="s">
        <v>4</v>
      </c>
      <c r="H3" s="11">
        <f>VLOOKUP(9E+100,Table13456789101112133456789[Balance],1)</f>
        <v>0</v>
      </c>
      <c r="J3" s="12"/>
      <c r="M3" s="9">
        <f>IFERROR(LARGE(#REF!,1)+1,1)</f>
        <v>1</v>
      </c>
      <c r="N3" s="8" t="s">
        <v>5</v>
      </c>
    </row>
    <row r="4" spans="1:14" hidden="1" x14ac:dyDescent="0.25">
      <c r="G4" s="13" t="s">
        <v>6</v>
      </c>
      <c r="H4" s="14" t="e">
        <f>SUMIF(#REF!,"=r",Table13456789101112133456789[Interest rate])+SUMIF(#REF!,"=c",Table13456789101112133456789[Interest rate])-SUMIF(#REF!,"=R",Table13456789101112133456789[Tenor])-SUMIF(#REF!,"=C",Table13456789101112133456789[Tenor])</f>
        <v>#REF!</v>
      </c>
      <c r="J4" s="15"/>
      <c r="M4" s="9">
        <f>M3-1</f>
        <v>0</v>
      </c>
      <c r="N4" s="8" t="s">
        <v>7</v>
      </c>
    </row>
    <row r="5" spans="1:14" hidden="1" x14ac:dyDescent="0.25">
      <c r="G5" s="16"/>
      <c r="M5" s="9">
        <f>M4-1</f>
        <v>-1</v>
      </c>
    </row>
    <row r="6" spans="1:14" hidden="1" x14ac:dyDescent="0.25">
      <c r="G6" s="16"/>
      <c r="M6" s="9">
        <f>M5-1</f>
        <v>-2</v>
      </c>
    </row>
    <row r="7" spans="1:14" hidden="1" x14ac:dyDescent="0.25">
      <c r="G7" s="16"/>
      <c r="M7" s="9">
        <f>M6-1</f>
        <v>-3</v>
      </c>
    </row>
    <row r="8" spans="1:14" hidden="1" x14ac:dyDescent="0.25">
      <c r="G8" s="16"/>
      <c r="M8" s="9" t="s">
        <v>8</v>
      </c>
    </row>
    <row r="9" spans="1:14" hidden="1" x14ac:dyDescent="0.25">
      <c r="G9" s="16"/>
      <c r="M9" s="9" t="s">
        <v>9</v>
      </c>
    </row>
    <row r="10" spans="1:14" hidden="1" x14ac:dyDescent="0.25">
      <c r="G10" s="16"/>
      <c r="M10" s="9" t="s">
        <v>10</v>
      </c>
    </row>
    <row r="11" spans="1:14" hidden="1" x14ac:dyDescent="0.25">
      <c r="G11" s="16"/>
      <c r="M11" s="9" t="s">
        <v>11</v>
      </c>
    </row>
    <row r="12" spans="1:14" hidden="1" x14ac:dyDescent="0.25">
      <c r="G12" s="16"/>
      <c r="M12" s="9" t="s">
        <v>12</v>
      </c>
    </row>
    <row r="13" spans="1:14" s="18" customFormat="1" ht="17.25" hidden="1" customHeight="1" x14ac:dyDescent="0.25">
      <c r="A13" s="17"/>
      <c r="B13" s="43"/>
      <c r="C13" s="19"/>
      <c r="D13" s="19"/>
      <c r="E13" s="49"/>
      <c r="F13" s="19"/>
      <c r="G13" s="20" t="s">
        <v>13</v>
      </c>
      <c r="H13" s="21">
        <v>500000</v>
      </c>
      <c r="J13" s="19"/>
      <c r="M13" s="9"/>
      <c r="N13" s="8" t="s">
        <v>14</v>
      </c>
    </row>
    <row r="14" spans="1:14" ht="45" x14ac:dyDescent="0.25">
      <c r="A14" s="22" t="s">
        <v>15</v>
      </c>
      <c r="B14" s="41" t="s">
        <v>17</v>
      </c>
      <c r="C14" s="41" t="s">
        <v>21</v>
      </c>
      <c r="D14" s="22" t="s">
        <v>18</v>
      </c>
      <c r="E14" s="50" t="s">
        <v>23</v>
      </c>
      <c r="F14" s="23" t="s">
        <v>22</v>
      </c>
      <c r="G14" s="41" t="s">
        <v>19</v>
      </c>
      <c r="H14" s="24" t="s">
        <v>16</v>
      </c>
      <c r="M14" s="9"/>
    </row>
    <row r="15" spans="1:14" s="18" customFormat="1" ht="12.75" x14ac:dyDescent="0.2">
      <c r="A15" s="25">
        <v>42548</v>
      </c>
      <c r="B15" s="44">
        <v>1500000</v>
      </c>
      <c r="C15" s="26"/>
      <c r="D15" s="26" t="s">
        <v>20</v>
      </c>
      <c r="E15" s="51">
        <f>(Table13456789101112133456789[[#This Row],[Amount Placement (RM)]]-Table13456789101112133456789[[#This Row],[Amount 
Withdrawal 
(RM)]])*G15/365*1</f>
        <v>98.630136986301366</v>
      </c>
      <c r="F15" s="26">
        <f>Table13456789101112133456789[[#This Row],[Interest   (Daily)]]</f>
        <v>98.630136986301366</v>
      </c>
      <c r="G15" s="46">
        <v>2.4E-2</v>
      </c>
      <c r="H15" s="27">
        <f>Table13456789101112133456789[[#This Row],[Amount Placement (RM)]]+Table13456789101112133456789[[#This Row],[Interest (Accumulated)]]</f>
        <v>1500098.6301369863</v>
      </c>
      <c r="J15" s="19"/>
      <c r="M15" s="28"/>
    </row>
    <row r="16" spans="1:14" s="18" customFormat="1" ht="12.75" x14ac:dyDescent="0.2">
      <c r="A16" s="25">
        <v>42549</v>
      </c>
      <c r="B16" s="44">
        <v>1500000</v>
      </c>
      <c r="C16" s="31"/>
      <c r="D16" s="26" t="s">
        <v>20</v>
      </c>
      <c r="E16" s="51">
        <f>(Table13456789101112133456789[[#This Row],[Amount Placement (RM)]]-Table13456789101112133456789[[#This Row],[Amount 
Withdrawal 
(RM)]])*G16/365*1</f>
        <v>98.630136986301366</v>
      </c>
      <c r="F16" s="26">
        <f>F15+Table13456789101112133456789[[#This Row],[Interest   (Daily)]]</f>
        <v>197.26027397260273</v>
      </c>
      <c r="G16" s="46">
        <v>2.4E-2</v>
      </c>
      <c r="H16" s="29">
        <f>H15+Table13456789101112133456789[[#This Row],[Interest   (Daily)]]-Table13456789101112133456789[[#This Row],[Amount 
Withdrawal 
(RM)]]</f>
        <v>1500197.2602739725</v>
      </c>
      <c r="J16" s="19"/>
      <c r="M16" s="28"/>
    </row>
    <row r="17" spans="1:13" s="18" customFormat="1" ht="12.75" x14ac:dyDescent="0.2">
      <c r="A17" s="25">
        <v>42550</v>
      </c>
      <c r="B17" s="44">
        <v>1500000</v>
      </c>
      <c r="C17" s="31">
        <v>200000</v>
      </c>
      <c r="D17" s="26" t="s">
        <v>20</v>
      </c>
      <c r="E17" s="51">
        <f>(Table13456789101112133456789[[#This Row],[Amount Placement (RM)]]-Table13456789101112133456789[[#This Row],[Amount 
Withdrawal 
(RM)]])*G17/365*1</f>
        <v>85.479452054794521</v>
      </c>
      <c r="F17" s="26">
        <f>F16+Table13456789101112133456789[[#This Row],[Interest   (Daily)]]</f>
        <v>282.73972602739724</v>
      </c>
      <c r="G17" s="46">
        <v>2.4E-2</v>
      </c>
      <c r="H17" s="29">
        <f>H16+Table13456789101112133456789[[#This Row],[Interest   (Daily)]]-Table13456789101112133456789[[#This Row],[Amount 
Withdrawal 
(RM)]]</f>
        <v>1300282.7397260272</v>
      </c>
      <c r="J17" s="19"/>
      <c r="M17" s="28"/>
    </row>
    <row r="18" spans="1:13" s="18" customFormat="1" ht="12.75" x14ac:dyDescent="0.2">
      <c r="A18" s="25">
        <v>42551</v>
      </c>
      <c r="B18" s="44">
        <f>H17</f>
        <v>1300282.7397260272</v>
      </c>
      <c r="C18" s="31"/>
      <c r="D18" s="30" t="s">
        <v>20</v>
      </c>
      <c r="E18" s="51">
        <f>(Table13456789101112133456789[[#This Row],[Amount Placement (RM)]]-Table13456789101112133456789[[#This Row],[Amount 
Withdrawal 
(RM)]])*G18/365*1</f>
        <v>85.498043160067539</v>
      </c>
      <c r="F18" s="26">
        <f>F17+Table13456789101112133456789[[#This Row],[Interest   (Daily)]]</f>
        <v>368.23776918746478</v>
      </c>
      <c r="G18" s="46">
        <v>2.4E-2</v>
      </c>
      <c r="H18" s="29">
        <f>H17+Table13456789101112133456789[[#This Row],[Interest   (Daily)]]-Table13456789101112133456789[[#This Row],[Amount 
Withdrawal 
(RM)]]</f>
        <v>1300368.2377691872</v>
      </c>
      <c r="J18" s="19"/>
      <c r="M18" s="28"/>
    </row>
    <row r="19" spans="1:13" s="18" customFormat="1" ht="12.75" x14ac:dyDescent="0.2">
      <c r="A19" s="25">
        <v>42552</v>
      </c>
      <c r="B19" s="44">
        <f t="shared" ref="B19:B58" si="0">H18</f>
        <v>1300368.2377691872</v>
      </c>
      <c r="C19" s="31"/>
      <c r="D19" s="26" t="s">
        <v>20</v>
      </c>
      <c r="E19" s="51">
        <f>(Table13456789101112133456789[[#This Row],[Amount Placement (RM)]]-Table13456789101112133456789[[#This Row],[Amount 
Withdrawal 
(RM)]])*G19/365*1</f>
        <v>85.503664949206836</v>
      </c>
      <c r="F19" s="26">
        <f>F18+Table13456789101112133456789[[#This Row],[Interest   (Daily)]]</f>
        <v>453.74143413667161</v>
      </c>
      <c r="G19" s="46">
        <v>2.4E-2</v>
      </c>
      <c r="H19" s="29">
        <f>H18+Table13456789101112133456789[[#This Row],[Interest   (Daily)]]-Table13456789101112133456789[[#This Row],[Amount 
Withdrawal 
(RM)]]</f>
        <v>1300453.7414341364</v>
      </c>
      <c r="J19" s="19"/>
      <c r="M19" s="28"/>
    </row>
    <row r="20" spans="1:13" s="18" customFormat="1" ht="12.75" x14ac:dyDescent="0.2">
      <c r="A20" s="25">
        <v>42553</v>
      </c>
      <c r="B20" s="44">
        <f t="shared" si="0"/>
        <v>1300453.7414341364</v>
      </c>
      <c r="C20" s="31"/>
      <c r="D20" s="26" t="s">
        <v>20</v>
      </c>
      <c r="E20" s="51">
        <f>(Table13456789101112133456789[[#This Row],[Amount Placement (RM)]]-Table13456789101112133456789[[#This Row],[Amount 
Withdrawal 
(RM)]])*G20/365*1</f>
        <v>85.50928710799802</v>
      </c>
      <c r="F20" s="26">
        <f>F19+Table13456789101112133456789[[#This Row],[Interest   (Daily)]]</f>
        <v>539.25072124466965</v>
      </c>
      <c r="G20" s="46">
        <v>2.4E-2</v>
      </c>
      <c r="H20" s="29">
        <f>H19+Table13456789101112133456789[[#This Row],[Interest   (Daily)]]-Table13456789101112133456789[[#This Row],[Amount 
Withdrawal 
(RM)]]</f>
        <v>1300539.2507212444</v>
      </c>
      <c r="J20" s="19"/>
      <c r="M20" s="28"/>
    </row>
    <row r="21" spans="1:13" s="18" customFormat="1" ht="12.75" x14ac:dyDescent="0.2">
      <c r="A21" s="25">
        <v>42554</v>
      </c>
      <c r="B21" s="44">
        <f t="shared" si="0"/>
        <v>1300539.2507212444</v>
      </c>
      <c r="C21" s="31"/>
      <c r="D21" s="26" t="s">
        <v>20</v>
      </c>
      <c r="E21" s="51">
        <f>(Table13456789101112133456789[[#This Row],[Amount Placement (RM)]]-Table13456789101112133456789[[#This Row],[Amount 
Withdrawal 
(RM)]])*G21/365*1</f>
        <v>85.51490963646539</v>
      </c>
      <c r="F21" s="26">
        <f>F20+Table13456789101112133456789[[#This Row],[Interest   (Daily)]]</f>
        <v>624.76563088113505</v>
      </c>
      <c r="G21" s="46">
        <v>2.4E-2</v>
      </c>
      <c r="H21" s="29">
        <f>H20+Table13456789101112133456789[[#This Row],[Interest   (Daily)]]-Table13456789101112133456789[[#This Row],[Amount 
Withdrawal 
(RM)]]</f>
        <v>1300624.7656308808</v>
      </c>
      <c r="J21" s="19"/>
      <c r="M21" s="28"/>
    </row>
    <row r="22" spans="1:13" s="18" customFormat="1" ht="12.75" x14ac:dyDescent="0.2">
      <c r="A22" s="25">
        <v>42555</v>
      </c>
      <c r="B22" s="44">
        <f t="shared" si="0"/>
        <v>1300624.7656308808</v>
      </c>
      <c r="C22" s="31"/>
      <c r="D22" s="30" t="s">
        <v>20</v>
      </c>
      <c r="E22" s="51">
        <f>(Table13456789101112133456789[[#This Row],[Amount Placement (RM)]]-Table13456789101112133456789[[#This Row],[Amount 
Withdrawal 
(RM)]])*G22/365*1</f>
        <v>85.520532534633261</v>
      </c>
      <c r="F22" s="26">
        <f>F21+Table13456789101112133456789[[#This Row],[Interest   (Daily)]]</f>
        <v>710.28616341576833</v>
      </c>
      <c r="G22" s="46">
        <v>2.4E-2</v>
      </c>
      <c r="H22" s="29">
        <f>H21+Table13456789101112133456789[[#This Row],[Interest   (Daily)]]-Table13456789101112133456789[[#This Row],[Amount 
Withdrawal 
(RM)]]</f>
        <v>1300710.2861634155</v>
      </c>
      <c r="J22" s="19"/>
      <c r="M22" s="28"/>
    </row>
    <row r="23" spans="1:13" s="18" customFormat="1" ht="12.75" x14ac:dyDescent="0.2">
      <c r="A23" s="25">
        <v>42556</v>
      </c>
      <c r="B23" s="44">
        <f t="shared" si="0"/>
        <v>1300710.2861634155</v>
      </c>
      <c r="C23" s="31"/>
      <c r="D23" s="30" t="s">
        <v>20</v>
      </c>
      <c r="E23" s="51">
        <f>(Table13456789101112133456789[[#This Row],[Amount Placement (RM)]]-Table13456789101112133456789[[#This Row],[Amount 
Withdrawal 
(RM)]])*G23/365*1</f>
        <v>85.526155802525949</v>
      </c>
      <c r="F23" s="26">
        <f>F22+Table13456789101112133456789[[#This Row],[Interest   (Daily)]]</f>
        <v>795.81231921829431</v>
      </c>
      <c r="G23" s="46">
        <v>2.4E-2</v>
      </c>
      <c r="H23" s="29">
        <f>H22+Table13456789101112133456789[[#This Row],[Interest   (Daily)]]-Table13456789101112133456789[[#This Row],[Amount 
Withdrawal 
(RM)]]</f>
        <v>1300795.8123192179</v>
      </c>
      <c r="J23" s="19"/>
      <c r="M23" s="28"/>
    </row>
    <row r="24" spans="1:13" s="18" customFormat="1" ht="12.75" x14ac:dyDescent="0.2">
      <c r="A24" s="25">
        <v>42557</v>
      </c>
      <c r="B24" s="44">
        <f t="shared" si="0"/>
        <v>1300795.8123192179</v>
      </c>
      <c r="C24" s="31"/>
      <c r="D24" s="30" t="s">
        <v>20</v>
      </c>
      <c r="E24" s="51">
        <f>(Table13456789101112133456789[[#This Row],[Amount Placement (RM)]]-Table13456789101112133456789[[#This Row],[Amount 
Withdrawal 
(RM)]])*G24/365*1</f>
        <v>85.531779440167753</v>
      </c>
      <c r="F24" s="26">
        <f>F23+Table13456789101112133456789[[#This Row],[Interest   (Daily)]]</f>
        <v>881.34409865846203</v>
      </c>
      <c r="G24" s="46">
        <v>2.4E-2</v>
      </c>
      <c r="H24" s="29">
        <f>H23+Table13456789101112133456789[[#This Row],[Interest   (Daily)]]-Table13456789101112133456789[[#This Row],[Amount 
Withdrawal 
(RM)]]</f>
        <v>1300881.3440986581</v>
      </c>
      <c r="J24" s="19"/>
      <c r="M24" s="28"/>
    </row>
    <row r="25" spans="1:13" s="18" customFormat="1" ht="12.75" x14ac:dyDescent="0.2">
      <c r="A25" s="25">
        <v>42558</v>
      </c>
      <c r="B25" s="44">
        <f t="shared" si="0"/>
        <v>1300881.3440986581</v>
      </c>
      <c r="C25" s="31"/>
      <c r="D25" s="30" t="s">
        <v>20</v>
      </c>
      <c r="E25" s="51">
        <f>(Table13456789101112133456789[[#This Row],[Amount Placement (RM)]]-Table13456789101112133456789[[#This Row],[Amount 
Withdrawal 
(RM)]])*G25/365*1</f>
        <v>85.537403447583003</v>
      </c>
      <c r="F25" s="26">
        <f>F24+Table13456789101112133456789[[#This Row],[Interest   (Daily)]]</f>
        <v>966.88150210604499</v>
      </c>
      <c r="G25" s="46">
        <v>2.4E-2</v>
      </c>
      <c r="H25" s="29">
        <f>H24+Table13456789101112133456789[[#This Row],[Interest   (Daily)]]-Table13456789101112133456789[[#This Row],[Amount 
Withdrawal 
(RM)]]</f>
        <v>1300966.8815021056</v>
      </c>
      <c r="J25" s="19"/>
      <c r="M25" s="28"/>
    </row>
    <row r="26" spans="1:13" s="18" customFormat="1" ht="12.75" x14ac:dyDescent="0.2">
      <c r="A26" s="25">
        <v>42559</v>
      </c>
      <c r="B26" s="44">
        <f t="shared" si="0"/>
        <v>1300966.8815021056</v>
      </c>
      <c r="C26" s="31"/>
      <c r="D26" s="30" t="s">
        <v>20</v>
      </c>
      <c r="E26" s="51">
        <f>(Table13456789101112133456789[[#This Row],[Amount Placement (RM)]]-Table13456789101112133456789[[#This Row],[Amount 
Withdrawal 
(RM)]])*G26/365*1</f>
        <v>85.543027824795985</v>
      </c>
      <c r="F26" s="26">
        <f>F25+Table13456789101112133456789[[#This Row],[Interest   (Daily)]]</f>
        <v>1052.4245299308409</v>
      </c>
      <c r="G26" s="46">
        <v>2.4E-2</v>
      </c>
      <c r="H26" s="29">
        <f>H25+Table13456789101112133456789[[#This Row],[Interest   (Daily)]]-Table13456789101112133456789[[#This Row],[Amount 
Withdrawal 
(RM)]]</f>
        <v>1301052.4245299303</v>
      </c>
      <c r="J26" s="19"/>
      <c r="M26" s="28"/>
    </row>
    <row r="27" spans="1:13" s="18" customFormat="1" ht="12.75" x14ac:dyDescent="0.2">
      <c r="A27" s="25">
        <v>42560</v>
      </c>
      <c r="B27" s="44">
        <f t="shared" si="0"/>
        <v>1301052.4245299303</v>
      </c>
      <c r="C27" s="31"/>
      <c r="D27" s="26" t="s">
        <v>20</v>
      </c>
      <c r="E27" s="51">
        <f>(Table13456789101112133456789[[#This Row],[Amount Placement (RM)]]-Table13456789101112133456789[[#This Row],[Amount 
Withdrawal 
(RM)]])*G27/365*1</f>
        <v>85.548652571831042</v>
      </c>
      <c r="F27" s="26">
        <f>F26+Table13456789101112133456789[[#This Row],[Interest   (Daily)]]</f>
        <v>1137.973182502672</v>
      </c>
      <c r="G27" s="46">
        <v>2.4E-2</v>
      </c>
      <c r="H27" s="29">
        <f>H26+Table13456789101112133456789[[#This Row],[Interest   (Daily)]]-Table13456789101112133456789[[#This Row],[Amount 
Withdrawal 
(RM)]]</f>
        <v>1301137.9731825022</v>
      </c>
      <c r="J27" s="19"/>
      <c r="M27" s="28"/>
    </row>
    <row r="28" spans="1:13" s="18" customFormat="1" ht="12.75" x14ac:dyDescent="0.2">
      <c r="A28" s="25">
        <v>42561</v>
      </c>
      <c r="B28" s="44">
        <f t="shared" si="0"/>
        <v>1301137.9731825022</v>
      </c>
      <c r="C28" s="31"/>
      <c r="D28" s="26" t="s">
        <v>20</v>
      </c>
      <c r="E28" s="51">
        <f>(Table13456789101112133456789[[#This Row],[Amount Placement (RM)]]-Table13456789101112133456789[[#This Row],[Amount 
Withdrawal 
(RM)]])*G28/365*1</f>
        <v>85.554277688712475</v>
      </c>
      <c r="F28" s="26">
        <f>F27+Table13456789101112133456789[[#This Row],[Interest   (Daily)]]</f>
        <v>1223.5274601913845</v>
      </c>
      <c r="G28" s="46">
        <v>2.4E-2</v>
      </c>
      <c r="H28" s="29">
        <f>H27+Table13456789101112133456789[[#This Row],[Interest   (Daily)]]-Table13456789101112133456789[[#This Row],[Amount 
Withdrawal 
(RM)]]</f>
        <v>1301223.5274601909</v>
      </c>
      <c r="J28" s="19"/>
      <c r="M28" s="28"/>
    </row>
    <row r="29" spans="1:13" s="18" customFormat="1" ht="12.75" x14ac:dyDescent="0.2">
      <c r="A29" s="25">
        <v>42562</v>
      </c>
      <c r="B29" s="44">
        <f t="shared" si="0"/>
        <v>1301223.5274601909</v>
      </c>
      <c r="C29" s="31"/>
      <c r="D29" s="31" t="s">
        <v>20</v>
      </c>
      <c r="E29" s="51">
        <f>(Table13456789101112133456789[[#This Row],[Amount Placement (RM)]]-Table13456789101112133456789[[#This Row],[Amount 
Withdrawal 
(RM)]])*G29/365*1</f>
        <v>85.559903175464612</v>
      </c>
      <c r="F29" s="26">
        <f>F28+Table13456789101112133456789[[#This Row],[Interest   (Daily)]]</f>
        <v>1309.0873633668491</v>
      </c>
      <c r="G29" s="46">
        <v>2.4E-2</v>
      </c>
      <c r="H29" s="29">
        <f>H28+Table13456789101112133456789[[#This Row],[Interest   (Daily)]]-Table13456789101112133456789[[#This Row],[Amount 
Withdrawal 
(RM)]]</f>
        <v>1301309.0873633665</v>
      </c>
      <c r="J29" s="19"/>
      <c r="M29" s="28"/>
    </row>
    <row r="30" spans="1:13" s="18" customFormat="1" ht="12.75" x14ac:dyDescent="0.2">
      <c r="A30" s="25">
        <v>42563</v>
      </c>
      <c r="B30" s="44">
        <f t="shared" si="0"/>
        <v>1301309.0873633665</v>
      </c>
      <c r="C30" s="31"/>
      <c r="D30" s="26" t="s">
        <v>20</v>
      </c>
      <c r="E30" s="51">
        <f>(Table13456789101112133456789[[#This Row],[Amount Placement (RM)]]-Table13456789101112133456789[[#This Row],[Amount 
Withdrawal 
(RM)]])*G30/365*1</f>
        <v>85.565529032111769</v>
      </c>
      <c r="F30" s="26">
        <f>F29+Table13456789101112133456789[[#This Row],[Interest   (Daily)]]</f>
        <v>1394.6528923989608</v>
      </c>
      <c r="G30" s="46">
        <v>2.4E-2</v>
      </c>
      <c r="H30" s="29">
        <f>H29+Table13456789101112133456789[[#This Row],[Interest   (Daily)]]-Table13456789101112133456789[[#This Row],[Amount 
Withdrawal 
(RM)]]</f>
        <v>1301394.6528923986</v>
      </c>
      <c r="J30" s="19"/>
      <c r="M30" s="28"/>
    </row>
    <row r="31" spans="1:13" s="18" customFormat="1" ht="12.75" x14ac:dyDescent="0.2">
      <c r="A31" s="25">
        <v>42564</v>
      </c>
      <c r="B31" s="44">
        <f t="shared" si="0"/>
        <v>1301394.6528923986</v>
      </c>
      <c r="C31" s="31"/>
      <c r="D31" s="26" t="s">
        <v>20</v>
      </c>
      <c r="E31" s="51">
        <f>(Table13456789101112133456789[[#This Row],[Amount Placement (RM)]]-Table13456789101112133456789[[#This Row],[Amount 
Withdrawal 
(RM)]])*G31/365*1</f>
        <v>85.571155258678274</v>
      </c>
      <c r="F31" s="26">
        <f>F30+Table13456789101112133456789[[#This Row],[Interest   (Daily)]]</f>
        <v>1480.2240476576392</v>
      </c>
      <c r="G31" s="46">
        <v>2.4E-2</v>
      </c>
      <c r="H31" s="29">
        <f>H30+Table13456789101112133456789[[#This Row],[Interest   (Daily)]]-Table13456789101112133456789[[#This Row],[Amount 
Withdrawal 
(RM)]]</f>
        <v>1301480.2240476573</v>
      </c>
      <c r="J31" s="19"/>
      <c r="M31" s="28"/>
    </row>
    <row r="32" spans="1:13" s="18" customFormat="1" ht="12.75" x14ac:dyDescent="0.2">
      <c r="A32" s="25">
        <v>42565</v>
      </c>
      <c r="B32" s="44">
        <f t="shared" si="0"/>
        <v>1301480.2240476573</v>
      </c>
      <c r="C32" s="31"/>
      <c r="D32" s="26" t="s">
        <v>20</v>
      </c>
      <c r="E32" s="51">
        <f>(Table13456789101112133456789[[#This Row],[Amount Placement (RM)]]-Table13456789101112133456789[[#This Row],[Amount 
Withdrawal 
(RM)]])*G32/365*1</f>
        <v>74.879684123289877</v>
      </c>
      <c r="F32" s="26">
        <f>F31+Table13456789101112133456789[[#This Row],[Interest   (Daily)]]</f>
        <v>1555.1037317809291</v>
      </c>
      <c r="G32" s="46">
        <v>2.1000000000000001E-2</v>
      </c>
      <c r="H32" s="29">
        <f>H31+Table13456789101112133456789[[#This Row],[Interest   (Daily)]]-Table13456789101112133456789[[#This Row],[Amount 
Withdrawal 
(RM)]]</f>
        <v>1301555.1037317805</v>
      </c>
      <c r="J32" s="19"/>
      <c r="M32" s="28"/>
    </row>
    <row r="33" spans="1:13" s="18" customFormat="1" ht="12.75" x14ac:dyDescent="0.2">
      <c r="A33" s="25">
        <v>42566</v>
      </c>
      <c r="B33" s="44">
        <f t="shared" si="0"/>
        <v>1301555.1037317805</v>
      </c>
      <c r="C33" s="31"/>
      <c r="D33" s="26" t="s">
        <v>20</v>
      </c>
      <c r="E33" s="51">
        <f>(Table13456789101112133456789[[#This Row],[Amount Placement (RM)]]-Table13456789101112133456789[[#This Row],[Amount 
Withdrawal 
(RM)]])*G33/365*1</f>
        <v>74.883992269499714</v>
      </c>
      <c r="F33" s="26">
        <f>F32+Table13456789101112133456789[[#This Row],[Interest   (Daily)]]</f>
        <v>1629.9877240504288</v>
      </c>
      <c r="G33" s="46">
        <v>2.1000000000000001E-2</v>
      </c>
      <c r="H33" s="29">
        <f>H32+Table13456789101112133456789[[#This Row],[Interest   (Daily)]]-Table13456789101112133456789[[#This Row],[Amount 
Withdrawal 
(RM)]]</f>
        <v>1301629.9877240499</v>
      </c>
      <c r="J33" s="19"/>
      <c r="M33" s="32"/>
    </row>
    <row r="34" spans="1:13" s="18" customFormat="1" ht="12.75" x14ac:dyDescent="0.2">
      <c r="A34" s="25">
        <v>42567</v>
      </c>
      <c r="B34" s="44">
        <f t="shared" si="0"/>
        <v>1301629.9877240499</v>
      </c>
      <c r="C34" s="31"/>
      <c r="D34" s="26" t="s">
        <v>20</v>
      </c>
      <c r="E34" s="51">
        <f>(Table13456789101112133456789[[#This Row],[Amount Placement (RM)]]-Table13456789101112133456789[[#This Row],[Amount 
Withdrawal 
(RM)]])*G34/365*1</f>
        <v>74.888300663575478</v>
      </c>
      <c r="F34" s="26">
        <f>F33+Table13456789101112133456789[[#This Row],[Interest   (Daily)]]</f>
        <v>1704.8760247140044</v>
      </c>
      <c r="G34" s="46">
        <v>2.1000000000000001E-2</v>
      </c>
      <c r="H34" s="29">
        <f>H33+Table13456789101112133456789[[#This Row],[Interest   (Daily)]]-Table13456789101112133456789[[#This Row],[Amount 
Withdrawal 
(RM)]]</f>
        <v>1301704.8760247135</v>
      </c>
      <c r="J34" s="19"/>
      <c r="M34" s="5"/>
    </row>
    <row r="35" spans="1:13" s="18" customFormat="1" ht="12.75" x14ac:dyDescent="0.2">
      <c r="A35" s="25">
        <v>42568</v>
      </c>
      <c r="B35" s="44">
        <f t="shared" si="0"/>
        <v>1301704.8760247135</v>
      </c>
      <c r="C35" s="31"/>
      <c r="D35" s="26" t="s">
        <v>20</v>
      </c>
      <c r="E35" s="51">
        <f>(Table13456789101112133456789[[#This Row],[Amount Placement (RM)]]-Table13456789101112133456789[[#This Row],[Amount 
Withdrawal 
(RM)]])*G35/365*1</f>
        <v>74.892609305531465</v>
      </c>
      <c r="F35" s="26">
        <f>F34+Table13456789101112133456789[[#This Row],[Interest   (Daily)]]</f>
        <v>1779.768634019536</v>
      </c>
      <c r="G35" s="46">
        <v>2.1000000000000001E-2</v>
      </c>
      <c r="H35" s="29">
        <f>H34+Table13456789101112133456789[[#This Row],[Interest   (Daily)]]-Table13456789101112133456789[[#This Row],[Amount 
Withdrawal 
(RM)]]</f>
        <v>1301779.768634019</v>
      </c>
      <c r="J35" s="19"/>
      <c r="M35" s="5"/>
    </row>
    <row r="36" spans="1:13" s="18" customFormat="1" ht="12.75" x14ac:dyDescent="0.2">
      <c r="A36" s="25">
        <v>42569</v>
      </c>
      <c r="B36" s="44">
        <f t="shared" si="0"/>
        <v>1301779.768634019</v>
      </c>
      <c r="C36" s="31"/>
      <c r="D36" s="26" t="s">
        <v>20</v>
      </c>
      <c r="E36" s="51">
        <f>(Table13456789101112133456789[[#This Row],[Amount Placement (RM)]]-Table13456789101112133456789[[#This Row],[Amount 
Withdrawal 
(RM)]])*G36/365*1</f>
        <v>74.896918195381915</v>
      </c>
      <c r="F36" s="26">
        <f>F35+Table13456789101112133456789[[#This Row],[Interest   (Daily)]]</f>
        <v>1854.6655522149179</v>
      </c>
      <c r="G36" s="46">
        <v>2.1000000000000001E-2</v>
      </c>
      <c r="H36" s="29">
        <f>H35+Table13456789101112133456789[[#This Row],[Interest   (Daily)]]-Table13456789101112133456789[[#This Row],[Amount 
Withdrawal 
(RM)]]</f>
        <v>1301854.6655522143</v>
      </c>
      <c r="J36" s="19"/>
      <c r="M36" s="5"/>
    </row>
    <row r="37" spans="1:13" s="18" customFormat="1" ht="12.75" x14ac:dyDescent="0.2">
      <c r="A37" s="25">
        <v>42570</v>
      </c>
      <c r="B37" s="44">
        <f t="shared" si="0"/>
        <v>1301854.6655522143</v>
      </c>
      <c r="C37" s="31"/>
      <c r="D37" s="26" t="s">
        <v>20</v>
      </c>
      <c r="E37" s="51">
        <f>(Table13456789101112133456789[[#This Row],[Amount Placement (RM)]]-Table13456789101112133456789[[#This Row],[Amount 
Withdrawal 
(RM)]])*G37/365*1</f>
        <v>74.901227333141094</v>
      </c>
      <c r="F37" s="26">
        <f>F36+Table13456789101112133456789[[#This Row],[Interest   (Daily)]]</f>
        <v>1929.566779548059</v>
      </c>
      <c r="G37" s="46">
        <v>2.1000000000000001E-2</v>
      </c>
      <c r="H37" s="29">
        <f>H36+Table13456789101112133456789[[#This Row],[Interest   (Daily)]]-Table13456789101112133456789[[#This Row],[Amount 
Withdrawal 
(RM)]]</f>
        <v>1301929.5667795474</v>
      </c>
      <c r="J37" s="19"/>
      <c r="M37" s="5"/>
    </row>
    <row r="38" spans="1:13" s="18" customFormat="1" ht="12.75" x14ac:dyDescent="0.2">
      <c r="A38" s="25">
        <v>42571</v>
      </c>
      <c r="B38" s="44">
        <f t="shared" si="0"/>
        <v>1301929.5667795474</v>
      </c>
      <c r="C38" s="31"/>
      <c r="D38" s="26" t="s">
        <v>20</v>
      </c>
      <c r="E38" s="51">
        <f>(Table13456789101112133456789[[#This Row],[Amount Placement (RM)]]-Table13456789101112133456789[[#This Row],[Amount 
Withdrawal 
(RM)]])*G38/365*1</f>
        <v>74.905536718823271</v>
      </c>
      <c r="F38" s="26">
        <f>F37+Table13456789101112133456789[[#This Row],[Interest   (Daily)]]</f>
        <v>2004.4723162668822</v>
      </c>
      <c r="G38" s="46">
        <v>2.1000000000000001E-2</v>
      </c>
      <c r="H38" s="29">
        <f>H37+Table13456789101112133456789[[#This Row],[Interest   (Daily)]]-Table13456789101112133456789[[#This Row],[Amount 
Withdrawal 
(RM)]]</f>
        <v>1302004.4723162663</v>
      </c>
      <c r="J38" s="19"/>
      <c r="M38" s="5"/>
    </row>
    <row r="39" spans="1:13" s="18" customFormat="1" ht="12.75" x14ac:dyDescent="0.2">
      <c r="A39" s="25">
        <v>42572</v>
      </c>
      <c r="B39" s="44">
        <f t="shared" si="0"/>
        <v>1302004.4723162663</v>
      </c>
      <c r="C39" s="31"/>
      <c r="D39" s="26" t="s">
        <v>20</v>
      </c>
      <c r="E39" s="51">
        <f>(Table13456789101112133456789[[#This Row],[Amount Placement (RM)]]-Table13456789101112133456789[[#This Row],[Amount 
Withdrawal 
(RM)]])*G39/365*1</f>
        <v>74.909846352442713</v>
      </c>
      <c r="F39" s="26">
        <f>F38+Table13456789101112133456789[[#This Row],[Interest   (Daily)]]</f>
        <v>2079.3821626193248</v>
      </c>
      <c r="G39" s="46">
        <v>2.1000000000000001E-2</v>
      </c>
      <c r="H39" s="29">
        <f>H38+Table13456789101112133456789[[#This Row],[Interest   (Daily)]]-Table13456789101112133456789[[#This Row],[Amount 
Withdrawal 
(RM)]]</f>
        <v>1302079.3821626187</v>
      </c>
      <c r="J39" s="19"/>
      <c r="M39" s="5"/>
    </row>
    <row r="40" spans="1:13" s="18" customFormat="1" ht="12.75" x14ac:dyDescent="0.2">
      <c r="A40" s="25">
        <v>42573</v>
      </c>
      <c r="B40" s="44">
        <f t="shared" si="0"/>
        <v>1302079.3821626187</v>
      </c>
      <c r="C40" s="31"/>
      <c r="D40" s="26" t="s">
        <v>20</v>
      </c>
      <c r="E40" s="51">
        <f>(Table13456789101112133456789[[#This Row],[Amount Placement (RM)]]-Table13456789101112133456789[[#This Row],[Amount 
Withdrawal 
(RM)]])*G40/365*1</f>
        <v>74.914156234013689</v>
      </c>
      <c r="F40" s="26">
        <f>F39+Table13456789101112133456789[[#This Row],[Interest   (Daily)]]</f>
        <v>2154.2963188533386</v>
      </c>
      <c r="G40" s="46">
        <v>2.1000000000000001E-2</v>
      </c>
      <c r="H40" s="29">
        <f>H39+Table13456789101112133456789[[#This Row],[Interest   (Daily)]]-Table13456789101112133456789[[#This Row],[Amount 
Withdrawal 
(RM)]]</f>
        <v>1302154.2963188528</v>
      </c>
      <c r="J40" s="19"/>
      <c r="M40" s="5"/>
    </row>
    <row r="41" spans="1:13" s="18" customFormat="1" ht="12.75" x14ac:dyDescent="0.2">
      <c r="A41" s="25">
        <v>42574</v>
      </c>
      <c r="B41" s="44">
        <f t="shared" si="0"/>
        <v>1302154.2963188528</v>
      </c>
      <c r="C41" s="31"/>
      <c r="D41" s="26" t="s">
        <v>20</v>
      </c>
      <c r="E41" s="51">
        <f>(Table13456789101112133456789[[#This Row],[Amount Placement (RM)]]-Table13456789101112133456789[[#This Row],[Amount 
Withdrawal 
(RM)]])*G41/365*1</f>
        <v>74.918466363550436</v>
      </c>
      <c r="F41" s="26">
        <f>F40+Table13456789101112133456789[[#This Row],[Interest   (Daily)]]</f>
        <v>2229.2147852168891</v>
      </c>
      <c r="G41" s="46">
        <v>2.1000000000000001E-2</v>
      </c>
      <c r="H41" s="29">
        <f>H40+Table13456789101112133456789[[#This Row],[Interest   (Daily)]]-Table13456789101112133456789[[#This Row],[Amount 
Withdrawal 
(RM)]]</f>
        <v>1302229.2147852164</v>
      </c>
      <c r="J41" s="19"/>
      <c r="M41" s="5"/>
    </row>
    <row r="42" spans="1:13" s="18" customFormat="1" ht="12.75" x14ac:dyDescent="0.2">
      <c r="A42" s="25">
        <v>42575</v>
      </c>
      <c r="B42" s="44">
        <f t="shared" si="0"/>
        <v>1302229.2147852164</v>
      </c>
      <c r="C42" s="31"/>
      <c r="D42" s="26" t="s">
        <v>20</v>
      </c>
      <c r="E42" s="51">
        <f>(Table13456789101112133456789[[#This Row],[Amount Placement (RM)]]-Table13456789101112133456789[[#This Row],[Amount 
Withdrawal 
(RM)]])*G42/365*1</f>
        <v>74.922776741067239</v>
      </c>
      <c r="F42" s="26">
        <f>F41+Table13456789101112133456789[[#This Row],[Interest   (Daily)]]</f>
        <v>2304.1375619579562</v>
      </c>
      <c r="G42" s="46">
        <v>2.1000000000000001E-2</v>
      </c>
      <c r="H42" s="29">
        <f>H41+Table13456789101112133456789[[#This Row],[Interest   (Daily)]]-Table13456789101112133456789[[#This Row],[Amount 
Withdrawal 
(RM)]]</f>
        <v>1302304.1375619574</v>
      </c>
      <c r="J42" s="19"/>
      <c r="M42" s="5"/>
    </row>
    <row r="43" spans="1:13" s="18" customFormat="1" ht="12.75" x14ac:dyDescent="0.2">
      <c r="A43" s="25">
        <v>42576</v>
      </c>
      <c r="B43" s="44">
        <f t="shared" si="0"/>
        <v>1302304.1375619574</v>
      </c>
      <c r="C43" s="31"/>
      <c r="D43" s="26" t="s">
        <v>20</v>
      </c>
      <c r="E43" s="51">
        <f>(Table13456789101112133456789[[#This Row],[Amount Placement (RM)]]-Table13456789101112133456789[[#This Row],[Amount 
Withdrawal 
(RM)]])*G43/365*1</f>
        <v>74.927087366578377</v>
      </c>
      <c r="F43" s="26">
        <f>F42+Table13456789101112133456789[[#This Row],[Interest   (Daily)]]</f>
        <v>2379.0646493245345</v>
      </c>
      <c r="G43" s="46">
        <v>2.1000000000000001E-2</v>
      </c>
      <c r="H43" s="29">
        <f>H42+Table13456789101112133456789[[#This Row],[Interest   (Daily)]]-Table13456789101112133456789[[#This Row],[Amount 
Withdrawal 
(RM)]]</f>
        <v>1302379.0646493239</v>
      </c>
      <c r="J43" s="19"/>
      <c r="M43" s="5"/>
    </row>
    <row r="44" spans="1:13" s="18" customFormat="1" ht="12.75" x14ac:dyDescent="0.2">
      <c r="A44" s="25">
        <v>42577</v>
      </c>
      <c r="B44" s="44">
        <f t="shared" si="0"/>
        <v>1302379.0646493239</v>
      </c>
      <c r="C44" s="45"/>
      <c r="D44" s="26" t="s">
        <v>20</v>
      </c>
      <c r="E44" s="51">
        <f>(Table13456789101112133456789[[#This Row],[Amount Placement (RM)]]-Table13456789101112133456789[[#This Row],[Amount 
Withdrawal 
(RM)]])*G44/365*1</f>
        <v>74.931398240098105</v>
      </c>
      <c r="F44" s="26">
        <f>F43+Table13456789101112133456789[[#This Row],[Interest   (Daily)]]</f>
        <v>2453.9960475646326</v>
      </c>
      <c r="G44" s="46">
        <v>2.1000000000000001E-2</v>
      </c>
      <c r="H44" s="29">
        <f>H43+Table13456789101112133456789[[#This Row],[Interest   (Daily)]]-Table13456789101112133456789[[#This Row],[Amount 
Withdrawal 
(RM)]]</f>
        <v>1302453.9960475641</v>
      </c>
      <c r="J44" s="19"/>
      <c r="M44" s="5"/>
    </row>
    <row r="45" spans="1:13" ht="12.75" x14ac:dyDescent="0.2">
      <c r="A45" s="25">
        <v>42578</v>
      </c>
      <c r="B45" s="44">
        <f t="shared" si="0"/>
        <v>1302453.9960475641</v>
      </c>
      <c r="C45" s="26">
        <v>200000</v>
      </c>
      <c r="D45" s="26" t="s">
        <v>20</v>
      </c>
      <c r="E45" s="51">
        <f>(Table13456789101112133456789[[#This Row],[Amount Placement (RM)]]-Table13456789101112133456789[[#This Row],[Amount 
Withdrawal 
(RM)]])*G45/365*1</f>
        <v>63.428860046572183</v>
      </c>
      <c r="F45" s="26">
        <f>F44+Table13456789101112133456789[[#This Row],[Interest   (Daily)]]</f>
        <v>2517.4249076112046</v>
      </c>
      <c r="G45" s="46">
        <v>2.1000000000000001E-2</v>
      </c>
      <c r="H45" s="29">
        <f>H44+Table13456789101112133456789[[#This Row],[Interest   (Daily)]]-Table13456789101112133456789[[#This Row],[Amount 
Withdrawal 
(RM)]]</f>
        <v>1102517.4249076108</v>
      </c>
      <c r="M45" s="5"/>
    </row>
    <row r="46" spans="1:13" ht="12.75" x14ac:dyDescent="0.2">
      <c r="A46" s="25">
        <v>42579</v>
      </c>
      <c r="B46" s="44">
        <f t="shared" si="0"/>
        <v>1102517.4249076108</v>
      </c>
      <c r="C46" s="26"/>
      <c r="D46" s="26" t="s">
        <v>20</v>
      </c>
      <c r="E46" s="51">
        <f>(Table13456789101112133456789[[#This Row],[Amount Placement (RM)]]-Table13456789101112133456789[[#This Row],[Amount 
Withdrawal 
(RM)]])*G46/365*1</f>
        <v>63.432509378246102</v>
      </c>
      <c r="F46" s="26">
        <f>F45+Table13456789101112133456789[[#This Row],[Interest   (Daily)]]</f>
        <v>2580.8574169894509</v>
      </c>
      <c r="G46" s="46">
        <v>2.1000000000000001E-2</v>
      </c>
      <c r="H46" s="29">
        <f>H45+Table13456789101112133456789[[#This Row],[Interest   (Daily)]]-Table13456789101112133456789[[#This Row],[Amount 
Withdrawal 
(RM)]]</f>
        <v>1102580.857416989</v>
      </c>
      <c r="M46" s="5"/>
    </row>
    <row r="47" spans="1:13" ht="12.75" x14ac:dyDescent="0.2">
      <c r="A47" s="25">
        <v>42580</v>
      </c>
      <c r="B47" s="44">
        <f t="shared" si="0"/>
        <v>1102580.857416989</v>
      </c>
      <c r="C47" s="26"/>
      <c r="D47" s="26" t="s">
        <v>20</v>
      </c>
      <c r="E47" s="51">
        <f>(Table13456789101112133456789[[#This Row],[Amount Placement (RM)]]-Table13456789101112133456789[[#This Row],[Amount 
Withdrawal 
(RM)]])*G47/365*1</f>
        <v>63.436158919881564</v>
      </c>
      <c r="F47" s="26">
        <f>F46+Table13456789101112133456789[[#This Row],[Interest   (Daily)]]</f>
        <v>2644.2935759093325</v>
      </c>
      <c r="G47" s="46">
        <v>2.1000000000000001E-2</v>
      </c>
      <c r="H47" s="29">
        <f>H46+Table13456789101112133456789[[#This Row],[Interest   (Daily)]]-Table13456789101112133456789[[#This Row],[Amount 
Withdrawal 
(RM)]]</f>
        <v>1102644.293575909</v>
      </c>
      <c r="M47" s="5"/>
    </row>
    <row r="48" spans="1:13" ht="12.75" x14ac:dyDescent="0.2">
      <c r="A48" s="25">
        <v>42581</v>
      </c>
      <c r="B48" s="44">
        <f t="shared" si="0"/>
        <v>1102644.293575909</v>
      </c>
      <c r="C48" s="26"/>
      <c r="D48" s="26" t="s">
        <v>20</v>
      </c>
      <c r="E48" s="51">
        <f>(Table13456789101112133456789[[#This Row],[Amount Placement (RM)]]-Table13456789101112133456789[[#This Row],[Amount 
Withdrawal 
(RM)]])*G48/365*1</f>
        <v>63.439808671490653</v>
      </c>
      <c r="F48" s="26">
        <f>F47+Table13456789101112133456789[[#This Row],[Interest   (Daily)]]</f>
        <v>2707.733384580823</v>
      </c>
      <c r="G48" s="46">
        <v>2.1000000000000001E-2</v>
      </c>
      <c r="H48" s="29">
        <f>H47+Table13456789101112133456789[[#This Row],[Interest   (Daily)]]-Table13456789101112133456789[[#This Row],[Amount 
Withdrawal 
(RM)]]</f>
        <v>1102707.7333845806</v>
      </c>
      <c r="M48" s="5"/>
    </row>
    <row r="49" spans="1:13" s="18" customFormat="1" ht="12.75" x14ac:dyDescent="0.2">
      <c r="A49" s="25">
        <v>42582</v>
      </c>
      <c r="B49" s="44">
        <f t="shared" si="0"/>
        <v>1102707.7333845806</v>
      </c>
      <c r="C49" s="26"/>
      <c r="D49" s="26" t="s">
        <v>20</v>
      </c>
      <c r="E49" s="51">
        <f>(Table13456789101112133456789[[#This Row],[Amount Placement (RM)]]-Table13456789101112133456789[[#This Row],[Amount 
Withdrawal 
(RM)]])*G49/365*1</f>
        <v>63.443458633085456</v>
      </c>
      <c r="F49" s="26">
        <f>F48+Table13456789101112133456789[[#This Row],[Interest   (Daily)]]</f>
        <v>2771.1768432139083</v>
      </c>
      <c r="G49" s="46">
        <v>2.1000000000000001E-2</v>
      </c>
      <c r="H49" s="29">
        <f>H48+Table13456789101112133456789[[#This Row],[Interest   (Daily)]]-Table13456789101112133456789[[#This Row],[Amount 
Withdrawal 
(RM)]]</f>
        <v>1102771.1768432136</v>
      </c>
      <c r="J49" s="19"/>
      <c r="M49" s="5"/>
    </row>
    <row r="50" spans="1:13" ht="12.75" x14ac:dyDescent="0.2">
      <c r="A50" s="25">
        <v>42583</v>
      </c>
      <c r="B50" s="44">
        <f t="shared" si="0"/>
        <v>1102771.1768432136</v>
      </c>
      <c r="C50" s="26">
        <v>500000</v>
      </c>
      <c r="D50" s="26" t="s">
        <v>20</v>
      </c>
      <c r="E50" s="51">
        <f>(Table13456789101112133456789[[#This Row],[Amount Placement (RM)]]-Table13456789101112133456789[[#This Row],[Amount 
Withdrawal 
(RM)]])*G50/365*1</f>
        <v>34.679985517006813</v>
      </c>
      <c r="F50" s="26">
        <f>F49+Table13456789101112133456789[[#This Row],[Interest   (Daily)]]</f>
        <v>2805.8568287309154</v>
      </c>
      <c r="G50" s="46">
        <v>2.1000000000000001E-2</v>
      </c>
      <c r="H50" s="29">
        <f>H49+Table13456789101112133456789[[#This Row],[Interest   (Daily)]]-Table13456789101112133456789[[#This Row],[Amount 
Withdrawal 
(RM)]]</f>
        <v>602805.85682873055</v>
      </c>
      <c r="M50" s="5"/>
    </row>
    <row r="51" spans="1:13" ht="12.75" x14ac:dyDescent="0.2">
      <c r="A51" s="25">
        <v>42584</v>
      </c>
      <c r="B51" s="44">
        <f t="shared" si="0"/>
        <v>602805.85682873055</v>
      </c>
      <c r="C51" s="26"/>
      <c r="D51" s="26" t="s">
        <v>20</v>
      </c>
      <c r="E51" s="51">
        <f>(Table13456789101112133456789[[#This Row],[Amount Placement (RM)]]-Table13456789101112133456789[[#This Row],[Amount 
Withdrawal 
(RM)]])*G51/365*1</f>
        <v>34.681980803844773</v>
      </c>
      <c r="F51" s="26">
        <f>F50+Table13456789101112133456789[[#This Row],[Interest   (Daily)]]</f>
        <v>2840.5388095347603</v>
      </c>
      <c r="G51" s="46">
        <v>2.1000000000000001E-2</v>
      </c>
      <c r="H51" s="29">
        <f>H50+Table13456789101112133456789[[#This Row],[Interest   (Daily)]]-Table13456789101112133456789[[#This Row],[Amount 
Withdrawal 
(RM)]]</f>
        <v>602840.5388095344</v>
      </c>
      <c r="M51" s="5"/>
    </row>
    <row r="52" spans="1:13" ht="12.75" x14ac:dyDescent="0.2">
      <c r="A52" s="25">
        <v>42585</v>
      </c>
      <c r="B52" s="44">
        <f t="shared" si="0"/>
        <v>602840.5388095344</v>
      </c>
      <c r="C52" s="26"/>
      <c r="D52" s="26" t="s">
        <v>20</v>
      </c>
      <c r="E52" s="51">
        <f>(Table13456789101112133456789[[#This Row],[Amount Placement (RM)]]-Table13456789101112133456789[[#This Row],[Amount 
Withdrawal 
(RM)]])*G52/365*1</f>
        <v>34.683976205480064</v>
      </c>
      <c r="F52" s="26">
        <f>F51+Table13456789101112133456789[[#This Row],[Interest   (Daily)]]</f>
        <v>2875.2227857402404</v>
      </c>
      <c r="G52" s="46">
        <v>2.1000000000000001E-2</v>
      </c>
      <c r="H52" s="29">
        <f>H51+Table13456789101112133456789[[#This Row],[Interest   (Daily)]]-Table13456789101112133456789[[#This Row],[Amount 
Withdrawal 
(RM)]]</f>
        <v>602875.22278573993</v>
      </c>
      <c r="M52" s="5"/>
    </row>
    <row r="53" spans="1:13" ht="12.75" x14ac:dyDescent="0.2">
      <c r="A53" s="25">
        <v>42586</v>
      </c>
      <c r="B53" s="44">
        <f t="shared" si="0"/>
        <v>602875.22278573993</v>
      </c>
      <c r="C53" s="31"/>
      <c r="D53" s="26" t="s">
        <v>20</v>
      </c>
      <c r="E53" s="51">
        <f>(Table13456789101112133456789[[#This Row],[Amount Placement (RM)]]-Table13456789101112133456789[[#This Row],[Amount 
Withdrawal 
(RM)]])*G53/365*1</f>
        <v>34.685971721919287</v>
      </c>
      <c r="F53" s="26">
        <f>F52+Table13456789101112133456789[[#This Row],[Interest   (Daily)]]</f>
        <v>2909.9087574621599</v>
      </c>
      <c r="G53" s="46">
        <v>2.1000000000000001E-2</v>
      </c>
      <c r="H53" s="29">
        <f>H52+Table13456789101112133456789[[#This Row],[Interest   (Daily)]]-Table13456789101112133456789[[#This Row],[Amount 
Withdrawal 
(RM)]]</f>
        <v>602909.90875746182</v>
      </c>
      <c r="M53" s="5"/>
    </row>
    <row r="54" spans="1:13" ht="12.75" x14ac:dyDescent="0.2">
      <c r="A54" s="25">
        <v>42587</v>
      </c>
      <c r="B54" s="44">
        <f t="shared" si="0"/>
        <v>602909.90875746182</v>
      </c>
      <c r="C54" s="26"/>
      <c r="D54" s="26" t="s">
        <v>20</v>
      </c>
      <c r="E54" s="51">
        <f>(Table13456789101112133456789[[#This Row],[Amount Placement (RM)]]-Table13456789101112133456789[[#This Row],[Amount 
Withdrawal 
(RM)]])*G54/365*1</f>
        <v>34.687967353169036</v>
      </c>
      <c r="F54" s="26">
        <f>F53+Table13456789101112133456789[[#This Row],[Interest   (Daily)]]</f>
        <v>2944.5967248153288</v>
      </c>
      <c r="G54" s="46">
        <v>2.1000000000000001E-2</v>
      </c>
      <c r="H54" s="29">
        <f>H53+Table13456789101112133456789[[#This Row],[Interest   (Daily)]]-Table13456789101112133456789[[#This Row],[Amount 
Withdrawal 
(RM)]]</f>
        <v>602944.59672481497</v>
      </c>
      <c r="M54" s="5"/>
    </row>
    <row r="55" spans="1:13" ht="12.75" x14ac:dyDescent="0.2">
      <c r="A55" s="25">
        <v>42588</v>
      </c>
      <c r="B55" s="44">
        <f t="shared" si="0"/>
        <v>602944.59672481497</v>
      </c>
      <c r="C55" s="26"/>
      <c r="D55" s="26" t="s">
        <v>20</v>
      </c>
      <c r="E55" s="51">
        <f>(Table13456789101112133456789[[#This Row],[Amount Placement (RM)]]-Table13456789101112133456789[[#This Row],[Amount 
Withdrawal 
(RM)]])*G55/365*1</f>
        <v>34.689963099235932</v>
      </c>
      <c r="F55" s="26">
        <f>F54+Table13456789101112133456789[[#This Row],[Interest   (Daily)]]</f>
        <v>2979.2866879145649</v>
      </c>
      <c r="G55" s="46">
        <v>2.1000000000000001E-2</v>
      </c>
      <c r="H55" s="29">
        <f>H54+Table13456789101112133456789[[#This Row],[Interest   (Daily)]]-Table13456789101112133456789[[#This Row],[Amount 
Withdrawal 
(RM)]]</f>
        <v>602979.28668791417</v>
      </c>
      <c r="M55" s="5"/>
    </row>
    <row r="56" spans="1:13" ht="12.75" x14ac:dyDescent="0.2">
      <c r="A56" s="25">
        <v>42589</v>
      </c>
      <c r="B56" s="44">
        <f t="shared" si="0"/>
        <v>602979.28668791417</v>
      </c>
      <c r="C56" s="26"/>
      <c r="D56" s="26" t="s">
        <v>20</v>
      </c>
      <c r="E56" s="51">
        <f>(Table13456789101112133456789[[#This Row],[Amount Placement (RM)]]-Table13456789101112133456789[[#This Row],[Amount 
Withdrawal 
(RM)]])*G56/365*1</f>
        <v>34.69195896012657</v>
      </c>
      <c r="F56" s="26">
        <f>F55+Table13456789101112133456789[[#This Row],[Interest   (Daily)]]</f>
        <v>3013.9786468746915</v>
      </c>
      <c r="G56" s="46">
        <v>2.1000000000000001E-2</v>
      </c>
      <c r="H56" s="29">
        <f>H55+Table13456789101112133456789[[#This Row],[Interest   (Daily)]]-Table13456789101112133456789[[#This Row],[Amount 
Withdrawal 
(RM)]]</f>
        <v>603013.97864687431</v>
      </c>
      <c r="M56" s="5"/>
    </row>
    <row r="57" spans="1:13" ht="12.75" x14ac:dyDescent="0.2">
      <c r="A57" s="25">
        <v>42590</v>
      </c>
      <c r="B57" s="44">
        <f t="shared" si="0"/>
        <v>603013.97864687431</v>
      </c>
      <c r="C57" s="26"/>
      <c r="D57" s="26" t="s">
        <v>20</v>
      </c>
      <c r="E57" s="51">
        <f>(Table13456789101112133456789[[#This Row],[Amount Placement (RM)]]-Table13456789101112133456789[[#This Row],[Amount 
Withdrawal 
(RM)]])*G57/365*1</f>
        <v>34.693954935847565</v>
      </c>
      <c r="F57" s="26">
        <f>F56+Table13456789101112133456789[[#This Row],[Interest   (Daily)]]</f>
        <v>3048.6726018105392</v>
      </c>
      <c r="G57" s="46">
        <v>2.1000000000000001E-2</v>
      </c>
      <c r="H57" s="29">
        <f>H56+Table13456789101112133456789[[#This Row],[Interest   (Daily)]]-Table13456789101112133456789[[#This Row],[Amount 
Withdrawal 
(RM)]]</f>
        <v>603048.67260181019</v>
      </c>
      <c r="M57" s="5"/>
    </row>
    <row r="58" spans="1:13" ht="12.75" x14ac:dyDescent="0.2">
      <c r="A58" s="25">
        <v>42591</v>
      </c>
      <c r="B58" s="44">
        <f t="shared" si="0"/>
        <v>603048.67260181019</v>
      </c>
      <c r="C58" s="26"/>
      <c r="D58" s="26" t="s">
        <v>20</v>
      </c>
      <c r="E58" s="51">
        <f>(Table13456789101112133456789[[#This Row],[Amount Placement (RM)]]-Table13456789101112133456789[[#This Row],[Amount 
Withdrawal 
(RM)]])*G58/365*1</f>
        <v>34.695951026405524</v>
      </c>
      <c r="F58" s="26">
        <f>F57+Table13456789101112133456789[[#This Row],[Interest   (Daily)]]</f>
        <v>3083.3685528369447</v>
      </c>
      <c r="G58" s="46">
        <v>2.1000000000000001E-2</v>
      </c>
      <c r="H58" s="29">
        <f>H57+Table13456789101112133456789[[#This Row],[Interest   (Daily)]]-Table13456789101112133456789[[#This Row],[Amount 
Withdrawal 
(RM)]]</f>
        <v>603083.36855283659</v>
      </c>
      <c r="M58" s="5"/>
    </row>
    <row r="59" spans="1:13" ht="12.75" x14ac:dyDescent="0.2">
      <c r="A59" s="25">
        <v>42592</v>
      </c>
      <c r="B59" s="44">
        <f>H58</f>
        <v>603083.36855283659</v>
      </c>
      <c r="C59" s="33"/>
      <c r="D59" s="26" t="s">
        <v>20</v>
      </c>
      <c r="E59" s="51">
        <f>(Table13456789101112133456789[[#This Row],[Amount Placement (RM)]]-Table13456789101112133456789[[#This Row],[Amount 
Withdrawal 
(RM)]])*G59/365*1</f>
        <v>34.697947231807042</v>
      </c>
      <c r="F59" s="26">
        <f>F58+Table13456789101112133456789[[#This Row],[Interest   (Daily)]]</f>
        <v>3118.0665000687518</v>
      </c>
      <c r="G59" s="46">
        <v>2.1000000000000001E-2</v>
      </c>
      <c r="H59" s="29">
        <f>H58+Table13456789101112133456789[[#This Row],[Interest   (Daily)]]-Table13456789101112133456789[[#This Row],[Amount 
Withdrawal 
(RM)]]</f>
        <v>603118.06650006841</v>
      </c>
      <c r="M59" s="5"/>
    </row>
    <row r="60" spans="1:13" ht="12.75" x14ac:dyDescent="0.2">
      <c r="A60" s="25">
        <v>42593</v>
      </c>
      <c r="B60" s="44">
        <f t="shared" ref="B60:B122" si="1">H59</f>
        <v>603118.06650006841</v>
      </c>
      <c r="C60" s="26"/>
      <c r="D60" s="26" t="s">
        <v>20</v>
      </c>
      <c r="E60" s="51">
        <f>(Table13456789101112133456789[[#This Row],[Amount Placement (RM)]]-Table13456789101112133456789[[#This Row],[Amount 
Withdrawal 
(RM)]])*G60/365*1</f>
        <v>34.699943552058734</v>
      </c>
      <c r="F60" s="26">
        <f>F59+Table13456789101112133456789[[#This Row],[Interest   (Daily)]]</f>
        <v>3152.7664436208106</v>
      </c>
      <c r="G60" s="46">
        <v>2.1000000000000001E-2</v>
      </c>
      <c r="H60" s="29">
        <f>H59+Table13456789101112133456789[[#This Row],[Interest   (Daily)]]-Table13456789101112133456789[[#This Row],[Amount 
Withdrawal 
(RM)]]</f>
        <v>603152.76644362044</v>
      </c>
      <c r="M60" s="5"/>
    </row>
    <row r="61" spans="1:13" ht="12.75" x14ac:dyDescent="0.2">
      <c r="A61" s="25">
        <v>42594</v>
      </c>
      <c r="B61" s="44">
        <f t="shared" si="1"/>
        <v>603152.76644362044</v>
      </c>
      <c r="C61" s="26"/>
      <c r="D61" s="26" t="s">
        <v>20</v>
      </c>
      <c r="E61" s="51">
        <f>(Table13456789101112133456789[[#This Row],[Amount Placement (RM)]]-Table13456789101112133456789[[#This Row],[Amount 
Withdrawal 
(RM)]])*G61/365*1</f>
        <v>34.701939987167201</v>
      </c>
      <c r="F61" s="26">
        <f>F60+Table13456789101112133456789[[#This Row],[Interest   (Daily)]]</f>
        <v>3187.468383607978</v>
      </c>
      <c r="G61" s="46">
        <v>2.1000000000000001E-2</v>
      </c>
      <c r="H61" s="29">
        <f>H60+Table13456789101112133456789[[#This Row],[Interest   (Daily)]]-Table13456789101112133456789[[#This Row],[Amount 
Withdrawal 
(RM)]]</f>
        <v>603187.46838360757</v>
      </c>
      <c r="M61" s="5"/>
    </row>
    <row r="62" spans="1:13" ht="12.75" x14ac:dyDescent="0.2">
      <c r="A62" s="25">
        <v>42595</v>
      </c>
      <c r="B62" s="44">
        <f t="shared" si="1"/>
        <v>603187.46838360757</v>
      </c>
      <c r="C62" s="26"/>
      <c r="D62" s="26" t="s">
        <v>20</v>
      </c>
      <c r="E62" s="51">
        <f>(Table13456789101112133456789[[#This Row],[Amount Placement (RM)]]-Table13456789101112133456789[[#This Row],[Amount 
Withdrawal 
(RM)]])*G62/365*1</f>
        <v>34.703936537139072</v>
      </c>
      <c r="F62" s="26">
        <f>F61+Table13456789101112133456789[[#This Row],[Interest   (Daily)]]</f>
        <v>3222.1723201451173</v>
      </c>
      <c r="G62" s="46">
        <v>2.1000000000000001E-2</v>
      </c>
      <c r="H62" s="29">
        <f>H61+Table13456789101112133456789[[#This Row],[Interest   (Daily)]]-Table13456789101112133456789[[#This Row],[Amount 
Withdrawal 
(RM)]]</f>
        <v>603222.17232014472</v>
      </c>
      <c r="M62" s="5"/>
    </row>
    <row r="63" spans="1:13" ht="12.75" x14ac:dyDescent="0.2">
      <c r="A63" s="25">
        <v>42596</v>
      </c>
      <c r="B63" s="44">
        <f t="shared" si="1"/>
        <v>603222.17232014472</v>
      </c>
      <c r="C63" s="26"/>
      <c r="D63" s="26" t="s">
        <v>20</v>
      </c>
      <c r="E63" s="51">
        <f>(Table13456789101112133456789[[#This Row],[Amount Placement (RM)]]-Table13456789101112133456789[[#This Row],[Amount 
Withdrawal 
(RM)]])*G63/365*1</f>
        <v>34.705933201980933</v>
      </c>
      <c r="F63" s="26">
        <f>F62+Table13456789101112133456789[[#This Row],[Interest   (Daily)]]</f>
        <v>3256.8782533470981</v>
      </c>
      <c r="G63" s="46">
        <v>2.1000000000000001E-2</v>
      </c>
      <c r="H63" s="29">
        <f>H62+Table13456789101112133456789[[#This Row],[Interest   (Daily)]]-Table13456789101112133456789[[#This Row],[Amount 
Withdrawal 
(RM)]]</f>
        <v>603256.87825334666</v>
      </c>
      <c r="M63" s="5"/>
    </row>
    <row r="64" spans="1:13" ht="12.75" x14ac:dyDescent="0.2">
      <c r="A64" s="25">
        <v>42597</v>
      </c>
      <c r="B64" s="44">
        <f t="shared" si="1"/>
        <v>603256.87825334666</v>
      </c>
      <c r="C64" s="26"/>
      <c r="D64" s="26" t="s">
        <v>20</v>
      </c>
      <c r="E64" s="51">
        <f>(Table13456789101112133456789[[#This Row],[Amount Placement (RM)]]-Table13456789101112133456789[[#This Row],[Amount 
Withdrawal 
(RM)]])*G64/365*1</f>
        <v>34.707929981699401</v>
      </c>
      <c r="F64" s="26">
        <f>F63+Table13456789101112133456789[[#This Row],[Interest   (Daily)]]</f>
        <v>3291.5861833287972</v>
      </c>
      <c r="G64" s="46">
        <v>2.1000000000000001E-2</v>
      </c>
      <c r="H64" s="29">
        <f>H63+Table13456789101112133456789[[#This Row],[Interest   (Daily)]]-Table13456789101112133456789[[#This Row],[Amount 
Withdrawal 
(RM)]]</f>
        <v>603291.58618332841</v>
      </c>
      <c r="M64" s="5"/>
    </row>
    <row r="65" spans="1:13" ht="12.75" x14ac:dyDescent="0.2">
      <c r="A65" s="25">
        <v>42598</v>
      </c>
      <c r="B65" s="44">
        <f t="shared" si="1"/>
        <v>603291.58618332841</v>
      </c>
      <c r="C65" s="26"/>
      <c r="D65" s="26" t="s">
        <v>20</v>
      </c>
      <c r="E65" s="51">
        <f>(Table13456789101112133456789[[#This Row],[Amount Placement (RM)]]-Table13456789101112133456789[[#This Row],[Amount 
Withdrawal 
(RM)]])*G65/365*1</f>
        <v>34.70992687630109</v>
      </c>
      <c r="F65" s="26">
        <f>F64+Table13456789101112133456789[[#This Row],[Interest   (Daily)]]</f>
        <v>3326.2961102050981</v>
      </c>
      <c r="G65" s="46">
        <v>2.1000000000000001E-2</v>
      </c>
      <c r="H65" s="29">
        <f>H64+Table13456789101112133456789[[#This Row],[Interest   (Daily)]]-Table13456789101112133456789[[#This Row],[Amount 
Withdrawal 
(RM)]]</f>
        <v>603326.29611020477</v>
      </c>
      <c r="M65" s="5"/>
    </row>
    <row r="66" spans="1:13" ht="12.75" x14ac:dyDescent="0.2">
      <c r="A66" s="25">
        <v>42599</v>
      </c>
      <c r="B66" s="44">
        <f t="shared" si="1"/>
        <v>603326.29611020477</v>
      </c>
      <c r="C66" s="26">
        <v>400000</v>
      </c>
      <c r="D66" s="26" t="s">
        <v>20</v>
      </c>
      <c r="E66" s="51">
        <f>(Table13456789101112133456789[[#This Row],[Amount Placement (RM)]]-Table13456789101112133456789[[#This Row],[Amount 
Withdrawal 
(RM)]])*G66/365*1</f>
        <v>11.698225255655618</v>
      </c>
      <c r="F66" s="26">
        <f>F65+Table13456789101112133456789[[#This Row],[Interest   (Daily)]]</f>
        <v>3337.9943354607535</v>
      </c>
      <c r="G66" s="46">
        <v>2.1000000000000001E-2</v>
      </c>
      <c r="H66" s="29">
        <f>H65+Table13456789101112133456789[[#This Row],[Interest   (Daily)]]-Table13456789101112133456789[[#This Row],[Amount 
Withdrawal 
(RM)]]</f>
        <v>203337.99433546048</v>
      </c>
      <c r="M66" s="5"/>
    </row>
    <row r="67" spans="1:13" ht="12.75" x14ac:dyDescent="0.2">
      <c r="A67" s="25">
        <v>42600</v>
      </c>
      <c r="B67" s="44">
        <f t="shared" si="1"/>
        <v>203337.99433546048</v>
      </c>
      <c r="C67" s="26"/>
      <c r="D67" s="26" t="s">
        <v>20</v>
      </c>
      <c r="E67" s="51">
        <f>(Table13456789101112133456789[[#This Row],[Amount Placement (RM)]]-Table13456789101112133456789[[#This Row],[Amount 
Withdrawal 
(RM)]])*G67/365*1</f>
        <v>11.698898304231975</v>
      </c>
      <c r="F67" s="26">
        <f>F66+Table13456789101112133456789[[#This Row],[Interest   (Daily)]]</f>
        <v>3349.6932337649855</v>
      </c>
      <c r="G67" s="46">
        <v>2.1000000000000001E-2</v>
      </c>
      <c r="H67" s="29">
        <f>H66+Table13456789101112133456789[[#This Row],[Interest   (Daily)]]-Table13456789101112133456789[[#This Row],[Amount 
Withdrawal 
(RM)]]</f>
        <v>203349.6932337647</v>
      </c>
      <c r="M67" s="5"/>
    </row>
    <row r="68" spans="1:13" ht="12.75" x14ac:dyDescent="0.2">
      <c r="A68" s="25">
        <v>42601</v>
      </c>
      <c r="B68" s="44">
        <f t="shared" si="1"/>
        <v>203349.6932337647</v>
      </c>
      <c r="C68" s="26"/>
      <c r="D68" s="26" t="s">
        <v>20</v>
      </c>
      <c r="E68" s="51">
        <f>(Table13456789101112133456789[[#This Row],[Amount Placement (RM)]]-Table13456789101112133456789[[#This Row],[Amount 
Withdrawal 
(RM)]])*G68/365*1</f>
        <v>11.69957139153167</v>
      </c>
      <c r="F68" s="26">
        <f>F67+Table13456789101112133456789[[#This Row],[Interest   (Daily)]]</f>
        <v>3361.3928051565172</v>
      </c>
      <c r="G68" s="46">
        <v>2.1000000000000001E-2</v>
      </c>
      <c r="H68" s="29">
        <f>H67+Table13456789101112133456789[[#This Row],[Interest   (Daily)]]-Table13456789101112133456789[[#This Row],[Amount 
Withdrawal 
(RM)]]</f>
        <v>203361.39280515624</v>
      </c>
      <c r="M68" s="5"/>
    </row>
    <row r="69" spans="1:13" ht="12.75" x14ac:dyDescent="0.2">
      <c r="A69" s="25">
        <v>42602</v>
      </c>
      <c r="B69" s="44">
        <f t="shared" si="1"/>
        <v>203361.39280515624</v>
      </c>
      <c r="C69" s="26"/>
      <c r="D69" s="26" t="s">
        <v>20</v>
      </c>
      <c r="E69" s="51">
        <f>(Table13456789101112133456789[[#This Row],[Amount Placement (RM)]]-Table13456789101112133456789[[#This Row],[Amount 
Withdrawal 
(RM)]])*G69/365*1</f>
        <v>11.700244517556936</v>
      </c>
      <c r="F69" s="26">
        <f>F68+Table13456789101112133456789[[#This Row],[Interest   (Daily)]]</f>
        <v>3373.0930496740739</v>
      </c>
      <c r="G69" s="46">
        <v>2.1000000000000001E-2</v>
      </c>
      <c r="H69" s="29">
        <f>H68+Table13456789101112133456789[[#This Row],[Interest   (Daily)]]-Table13456789101112133456789[[#This Row],[Amount 
Withdrawal 
(RM)]]</f>
        <v>203373.0930496738</v>
      </c>
      <c r="M69" s="5"/>
    </row>
    <row r="70" spans="1:13" ht="12.75" x14ac:dyDescent="0.2">
      <c r="A70" s="25">
        <v>42603</v>
      </c>
      <c r="B70" s="44">
        <f t="shared" si="1"/>
        <v>203373.0930496738</v>
      </c>
      <c r="C70" s="26"/>
      <c r="D70" s="26" t="s">
        <v>20</v>
      </c>
      <c r="E70" s="51">
        <f>(Table13456789101112133456789[[#This Row],[Amount Placement (RM)]]-Table13456789101112133456789[[#This Row],[Amount 
Withdrawal 
(RM)]])*G70/365*1</f>
        <v>11.700917682309999</v>
      </c>
      <c r="F70" s="26">
        <f>F69+Table13456789101112133456789[[#This Row],[Interest   (Daily)]]</f>
        <v>3384.7939673563837</v>
      </c>
      <c r="G70" s="46">
        <v>2.1000000000000001E-2</v>
      </c>
      <c r="H70" s="29">
        <f>H69+Table13456789101112133456789[[#This Row],[Interest   (Daily)]]-Table13456789101112133456789[[#This Row],[Amount 
Withdrawal 
(RM)]]</f>
        <v>203384.79396735612</v>
      </c>
      <c r="M70" s="5"/>
    </row>
    <row r="71" spans="1:13" ht="12.75" x14ac:dyDescent="0.2">
      <c r="A71" s="25">
        <v>42604</v>
      </c>
      <c r="B71" s="44">
        <f t="shared" si="1"/>
        <v>203384.79396735612</v>
      </c>
      <c r="C71" s="26"/>
      <c r="D71" s="26" t="s">
        <v>20</v>
      </c>
      <c r="E71" s="51">
        <f>(Table13456789101112133456789[[#This Row],[Amount Placement (RM)]]-Table13456789101112133456789[[#This Row],[Amount 
Withdrawal 
(RM)]])*G71/365*1</f>
        <v>11.701590885793093</v>
      </c>
      <c r="F71" s="26">
        <f>F70+Table13456789101112133456789[[#This Row],[Interest   (Daily)]]</f>
        <v>3396.4955582421767</v>
      </c>
      <c r="G71" s="46">
        <v>2.1000000000000001E-2</v>
      </c>
      <c r="H71" s="29">
        <f>H70+Table13456789101112133456789[[#This Row],[Interest   (Daily)]]-Table13456789101112133456789[[#This Row],[Amount 
Withdrawal 
(RM)]]</f>
        <v>203396.49555824191</v>
      </c>
      <c r="M71" s="5"/>
    </row>
    <row r="72" spans="1:13" ht="12.75" x14ac:dyDescent="0.2">
      <c r="A72" s="25">
        <v>42605</v>
      </c>
      <c r="B72" s="44">
        <f t="shared" si="1"/>
        <v>203396.49555824191</v>
      </c>
      <c r="C72" s="26"/>
      <c r="D72" s="26" t="s">
        <v>20</v>
      </c>
      <c r="E72" s="51">
        <f>(Table13456789101112133456789[[#This Row],[Amount Placement (RM)]]-Table13456789101112133456789[[#This Row],[Amount 
Withdrawal 
(RM)]])*G72/365*1</f>
        <v>11.702264128008439</v>
      </c>
      <c r="F72" s="26">
        <f>F71+Table13456789101112133456789[[#This Row],[Interest   (Daily)]]</f>
        <v>3408.1978223701853</v>
      </c>
      <c r="G72" s="46">
        <v>2.1000000000000001E-2</v>
      </c>
      <c r="H72" s="29">
        <f>H71+Table13456789101112133456789[[#This Row],[Interest   (Daily)]]-Table13456789101112133456789[[#This Row],[Amount 
Withdrawal 
(RM)]]</f>
        <v>203408.19782236993</v>
      </c>
      <c r="M72" s="5"/>
    </row>
    <row r="73" spans="1:13" ht="12.75" x14ac:dyDescent="0.2">
      <c r="A73" s="25">
        <v>42606</v>
      </c>
      <c r="B73" s="44">
        <f t="shared" si="1"/>
        <v>203408.19782236993</v>
      </c>
      <c r="C73" s="26"/>
      <c r="D73" s="26" t="s">
        <v>20</v>
      </c>
      <c r="E73" s="51">
        <f>(Table13456789101112133456789[[#This Row],[Amount Placement (RM)]]-Table13456789101112133456789[[#This Row],[Amount 
Withdrawal 
(RM)]])*G73/365*1</f>
        <v>11.70293740895827</v>
      </c>
      <c r="F73" s="26">
        <f>F72+Table13456789101112133456789[[#This Row],[Interest   (Daily)]]</f>
        <v>3419.9007597791438</v>
      </c>
      <c r="G73" s="46">
        <v>2.1000000000000001E-2</v>
      </c>
      <c r="H73" s="29">
        <f>H72+Table13456789101112133456789[[#This Row],[Interest   (Daily)]]-Table13456789101112133456789[[#This Row],[Amount 
Withdrawal 
(RM)]]</f>
        <v>203419.90075977889</v>
      </c>
      <c r="M73" s="5"/>
    </row>
    <row r="74" spans="1:13" ht="12.75" x14ac:dyDescent="0.2">
      <c r="A74" s="25">
        <v>42607</v>
      </c>
      <c r="B74" s="44">
        <f t="shared" si="1"/>
        <v>203419.90075977889</v>
      </c>
      <c r="C74" s="26"/>
      <c r="D74" s="26" t="s">
        <v>20</v>
      </c>
      <c r="E74" s="51">
        <f>(Table13456789101112133456789[[#This Row],[Amount Placement (RM)]]-Table13456789101112133456789[[#This Row],[Amount 
Withdrawal 
(RM)]])*G74/365*1</f>
        <v>11.703610728644813</v>
      </c>
      <c r="F74" s="26">
        <f>F73+Table13456789101112133456789[[#This Row],[Interest   (Daily)]]</f>
        <v>3431.6043705077886</v>
      </c>
      <c r="G74" s="46">
        <v>2.1000000000000001E-2</v>
      </c>
      <c r="H74" s="29">
        <f>H73+Table13456789101112133456789[[#This Row],[Interest   (Daily)]]-Table13456789101112133456789[[#This Row],[Amount 
Withdrawal 
(RM)]]</f>
        <v>203431.60437050753</v>
      </c>
      <c r="M74" s="5"/>
    </row>
    <row r="75" spans="1:13" ht="12.75" x14ac:dyDescent="0.2">
      <c r="A75" s="25">
        <v>42608</v>
      </c>
      <c r="B75" s="44">
        <f t="shared" si="1"/>
        <v>203431.60437050753</v>
      </c>
      <c r="C75" s="31"/>
      <c r="D75" s="26" t="s">
        <v>20</v>
      </c>
      <c r="E75" s="51">
        <f>(Table13456789101112133456789[[#This Row],[Amount Placement (RM)]]-Table13456789101112133456789[[#This Row],[Amount 
Withdrawal 
(RM)]])*G75/365*1</f>
        <v>11.704284087070297</v>
      </c>
      <c r="F75" s="26">
        <f>F74+Table13456789101112133456789[[#This Row],[Interest   (Daily)]]</f>
        <v>3443.308654594859</v>
      </c>
      <c r="G75" s="46">
        <v>2.1000000000000001E-2</v>
      </c>
      <c r="H75" s="29">
        <f>H74+Table13456789101112133456789[[#This Row],[Interest   (Daily)]]-Table13456789101112133456789[[#This Row],[Amount 
Withdrawal 
(RM)]]</f>
        <v>203443.30865459458</v>
      </c>
      <c r="M75" s="5"/>
    </row>
    <row r="76" spans="1:13" ht="12.75" x14ac:dyDescent="0.2">
      <c r="A76" s="25">
        <v>42609</v>
      </c>
      <c r="B76" s="44">
        <f t="shared" si="1"/>
        <v>203443.30865459458</v>
      </c>
      <c r="C76" s="26"/>
      <c r="D76" s="26" t="s">
        <v>20</v>
      </c>
      <c r="E76" s="51">
        <f>(Table13456789101112133456789[[#This Row],[Amount Placement (RM)]]-Table13456789101112133456789[[#This Row],[Amount 
Withdrawal 
(RM)]])*G76/365*1</f>
        <v>11.704957484236948</v>
      </c>
      <c r="F76" s="26">
        <f>F75+Table13456789101112133456789[[#This Row],[Interest   (Daily)]]</f>
        <v>3455.0136120790958</v>
      </c>
      <c r="G76" s="46">
        <v>2.1000000000000001E-2</v>
      </c>
      <c r="H76" s="29">
        <f>H75+Table13456789101112133456789[[#This Row],[Interest   (Daily)]]-Table13456789101112133456789[[#This Row],[Amount 
Withdrawal 
(RM)]]</f>
        <v>203455.01361207882</v>
      </c>
      <c r="M76" s="5"/>
    </row>
    <row r="77" spans="1:13" ht="12.75" x14ac:dyDescent="0.2">
      <c r="A77" s="25">
        <v>42610</v>
      </c>
      <c r="B77" s="44">
        <f t="shared" si="1"/>
        <v>203455.01361207882</v>
      </c>
      <c r="C77" s="26"/>
      <c r="D77" s="26" t="s">
        <v>20</v>
      </c>
      <c r="E77" s="51">
        <f>(Table13456789101112133456789[[#This Row],[Amount Placement (RM)]]-Table13456789101112133456789[[#This Row],[Amount 
Withdrawal 
(RM)]])*G77/365*1</f>
        <v>11.705630920147001</v>
      </c>
      <c r="F77" s="26">
        <f>F76+Table13456789101112133456789[[#This Row],[Interest   (Daily)]]</f>
        <v>3466.7192429992429</v>
      </c>
      <c r="G77" s="46">
        <v>2.1000000000000001E-2</v>
      </c>
      <c r="H77" s="29">
        <f>H76+Table13456789101112133456789[[#This Row],[Interest   (Daily)]]-Table13456789101112133456789[[#This Row],[Amount 
Withdrawal 
(RM)]]</f>
        <v>203466.71924299898</v>
      </c>
      <c r="M77" s="5"/>
    </row>
    <row r="78" spans="1:13" ht="12.75" x14ac:dyDescent="0.2">
      <c r="A78" s="25">
        <v>42611</v>
      </c>
      <c r="B78" s="44">
        <f t="shared" si="1"/>
        <v>203466.71924299898</v>
      </c>
      <c r="C78" s="26"/>
      <c r="D78" s="26" t="s">
        <v>20</v>
      </c>
      <c r="E78" s="51">
        <f>(Table13456789101112133456789[[#This Row],[Amount Placement (RM)]]-Table13456789101112133456789[[#This Row],[Amount 
Withdrawal 
(RM)]])*G78/365*1</f>
        <v>11.706304394802681</v>
      </c>
      <c r="F78" s="26">
        <f>F77+Table13456789101112133456789[[#This Row],[Interest   (Daily)]]</f>
        <v>3478.4255473940457</v>
      </c>
      <c r="G78" s="46">
        <v>2.1000000000000001E-2</v>
      </c>
      <c r="H78" s="29">
        <f>H77+Table13456789101112133456789[[#This Row],[Interest   (Daily)]]-Table13456789101112133456789[[#This Row],[Amount 
Withdrawal 
(RM)]]</f>
        <v>203478.4255473938</v>
      </c>
      <c r="M78" s="5"/>
    </row>
    <row r="79" spans="1:13" ht="12.75" x14ac:dyDescent="0.2">
      <c r="A79" s="25">
        <v>42612</v>
      </c>
      <c r="B79" s="44">
        <f t="shared" si="1"/>
        <v>203478.4255473938</v>
      </c>
      <c r="C79" s="26"/>
      <c r="D79" s="26" t="s">
        <v>20</v>
      </c>
      <c r="E79" s="51">
        <f>(Table13456789101112133456789[[#This Row],[Amount Placement (RM)]]-Table13456789101112133456789[[#This Row],[Amount 
Withdrawal 
(RM)]])*G79/365*1</f>
        <v>11.706977908206218</v>
      </c>
      <c r="F79" s="26">
        <f>F78+Table13456789101112133456789[[#This Row],[Interest   (Daily)]]</f>
        <v>3490.1325253022519</v>
      </c>
      <c r="G79" s="46">
        <v>2.1000000000000001E-2</v>
      </c>
      <c r="H79" s="29">
        <f>H78+Table13456789101112133456789[[#This Row],[Interest   (Daily)]]-Table13456789101112133456789[[#This Row],[Amount 
Withdrawal 
(RM)]]</f>
        <v>203490.132525302</v>
      </c>
      <c r="M79" s="5"/>
    </row>
    <row r="80" spans="1:13" ht="12.75" x14ac:dyDescent="0.2">
      <c r="A80" s="25">
        <v>42613</v>
      </c>
      <c r="B80" s="44">
        <f t="shared" si="1"/>
        <v>203490.132525302</v>
      </c>
      <c r="C80" s="26"/>
      <c r="D80" s="26" t="s">
        <v>20</v>
      </c>
      <c r="E80" s="51">
        <f>(Table13456789101112133456789[[#This Row],[Amount Placement (RM)]]-Table13456789101112133456789[[#This Row],[Amount 
Withdrawal 
(RM)]])*G80/365*1</f>
        <v>11.707651460359841</v>
      </c>
      <c r="F80" s="26">
        <f>F79+Table13456789101112133456789[[#This Row],[Interest   (Daily)]]</f>
        <v>3501.8401767626119</v>
      </c>
      <c r="G80" s="46">
        <v>2.1000000000000001E-2</v>
      </c>
      <c r="H80" s="29">
        <f>H79+Table13456789101112133456789[[#This Row],[Interest   (Daily)]]-Table13456789101112133456789[[#This Row],[Amount 
Withdrawal 
(RM)]]</f>
        <v>203501.84017676237</v>
      </c>
      <c r="M80" s="5"/>
    </row>
    <row r="81" spans="1:13" ht="12.75" x14ac:dyDescent="0.2">
      <c r="A81" s="25">
        <v>42614</v>
      </c>
      <c r="B81" s="44">
        <f t="shared" si="1"/>
        <v>203501.84017676237</v>
      </c>
      <c r="C81" s="26"/>
      <c r="D81" s="26" t="s">
        <v>20</v>
      </c>
      <c r="E81" s="51">
        <f>(Table13456789101112133456789[[#This Row],[Amount Placement (RM)]]-Table13456789101112133456789[[#This Row],[Amount 
Withdrawal 
(RM)]])*G81/365*1</f>
        <v>11.708325051265783</v>
      </c>
      <c r="F81" s="26">
        <f>F80+Table13456789101112133456789[[#This Row],[Interest   (Daily)]]</f>
        <v>3513.5485018138779</v>
      </c>
      <c r="G81" s="46">
        <v>2.1000000000000001E-2</v>
      </c>
      <c r="H81" s="29">
        <f>H80+Table13456789101112133456789[[#This Row],[Interest   (Daily)]]-Table13456789101112133456789[[#This Row],[Amount 
Withdrawal 
(RM)]]</f>
        <v>203513.54850181364</v>
      </c>
      <c r="M81" s="5"/>
    </row>
    <row r="82" spans="1:13" ht="12.75" x14ac:dyDescent="0.2">
      <c r="A82" s="25">
        <v>42615</v>
      </c>
      <c r="B82" s="44">
        <f t="shared" si="1"/>
        <v>203513.54850181364</v>
      </c>
      <c r="C82" s="26"/>
      <c r="D82" s="26" t="s">
        <v>20</v>
      </c>
      <c r="E82" s="51">
        <f>(Table13456789101112133456789[[#This Row],[Amount Placement (RM)]]-Table13456789101112133456789[[#This Row],[Amount 
Withdrawal 
(RM)]])*G82/365*1</f>
        <v>11.708998680926264</v>
      </c>
      <c r="F82" s="26">
        <f>F81+Table13456789101112133456789[[#This Row],[Interest   (Daily)]]</f>
        <v>3525.2575004948044</v>
      </c>
      <c r="G82" s="46">
        <v>2.1000000000000001E-2</v>
      </c>
      <c r="H82" s="29">
        <f>H81+Table13456789101112133456789[[#This Row],[Interest   (Daily)]]-Table13456789101112133456789[[#This Row],[Amount 
Withdrawal 
(RM)]]</f>
        <v>203525.25750049457</v>
      </c>
      <c r="M82" s="5"/>
    </row>
    <row r="83" spans="1:13" ht="12.75" x14ac:dyDescent="0.2">
      <c r="A83" s="25">
        <v>42616</v>
      </c>
      <c r="B83" s="44">
        <f t="shared" si="1"/>
        <v>203525.25750049457</v>
      </c>
      <c r="C83" s="26"/>
      <c r="D83" s="26" t="s">
        <v>20</v>
      </c>
      <c r="E83" s="51">
        <f>(Table13456789101112133456789[[#This Row],[Amount Placement (RM)]]-Table13456789101112133456789[[#This Row],[Amount 
Withdrawal 
(RM)]])*G83/365*1</f>
        <v>11.709672349343522</v>
      </c>
      <c r="F83" s="26">
        <f>F82+Table13456789101112133456789[[#This Row],[Interest   (Daily)]]</f>
        <v>3536.9671728441481</v>
      </c>
      <c r="G83" s="46">
        <v>2.1000000000000001E-2</v>
      </c>
      <c r="H83" s="29">
        <f>H82+Table13456789101112133456789[[#This Row],[Interest   (Daily)]]-Table13456789101112133456789[[#This Row],[Amount 
Withdrawal 
(RM)]]</f>
        <v>203536.9671728439</v>
      </c>
      <c r="M83" s="5"/>
    </row>
    <row r="84" spans="1:13" ht="12.75" x14ac:dyDescent="0.2">
      <c r="A84" s="25">
        <v>42617</v>
      </c>
      <c r="B84" s="44">
        <f t="shared" si="1"/>
        <v>203536.9671728439</v>
      </c>
      <c r="C84" s="26"/>
      <c r="D84" s="26" t="s">
        <v>20</v>
      </c>
      <c r="E84" s="51">
        <f>(Table13456789101112133456789[[#This Row],[Amount Placement (RM)]]-Table13456789101112133456789[[#This Row],[Amount 
Withdrawal 
(RM)]])*G84/365*1</f>
        <v>11.710346056519787</v>
      </c>
      <c r="F84" s="26">
        <f>F83+Table13456789101112133456789[[#This Row],[Interest   (Daily)]]</f>
        <v>3548.677518900668</v>
      </c>
      <c r="G84" s="46">
        <v>2.1000000000000001E-2</v>
      </c>
      <c r="H84" s="29">
        <f>H83+Table13456789101112133456789[[#This Row],[Interest   (Daily)]]-Table13456789101112133456789[[#This Row],[Amount 
Withdrawal 
(RM)]]</f>
        <v>203548.67751890043</v>
      </c>
      <c r="M84" s="5"/>
    </row>
    <row r="85" spans="1:13" ht="12.75" x14ac:dyDescent="0.2">
      <c r="A85" s="25">
        <v>42618</v>
      </c>
      <c r="B85" s="44">
        <f t="shared" si="1"/>
        <v>203548.67751890043</v>
      </c>
      <c r="C85" s="31"/>
      <c r="D85" s="26" t="s">
        <v>20</v>
      </c>
      <c r="E85" s="51">
        <f>(Table13456789101112133456789[[#This Row],[Amount Placement (RM)]]-Table13456789101112133456789[[#This Row],[Amount 
Withdrawal 
(RM)]])*G85/365*1</f>
        <v>11.711019802457287</v>
      </c>
      <c r="F85" s="26">
        <f>F84+Table13456789101112133456789[[#This Row],[Interest   (Daily)]]</f>
        <v>3560.3885387031255</v>
      </c>
      <c r="G85" s="46">
        <v>2.1000000000000001E-2</v>
      </c>
      <c r="H85" s="29">
        <f>H84+Table13456789101112133456789[[#This Row],[Interest   (Daily)]]-Table13456789101112133456789[[#This Row],[Amount 
Withdrawal 
(RM)]]</f>
        <v>203560.38853870289</v>
      </c>
      <c r="K85" s="6"/>
      <c r="M85" s="5"/>
    </row>
    <row r="86" spans="1:13" ht="12.75" x14ac:dyDescent="0.2">
      <c r="A86" s="25">
        <v>42619</v>
      </c>
      <c r="B86" s="44">
        <f t="shared" si="1"/>
        <v>203560.38853870289</v>
      </c>
      <c r="C86" s="31"/>
      <c r="D86" s="26" t="s">
        <v>20</v>
      </c>
      <c r="E86" s="51">
        <f>(Table13456789101112133456789[[#This Row],[Amount Placement (RM)]]-Table13456789101112133456789[[#This Row],[Amount 
Withdrawal 
(RM)]])*G86/365*1</f>
        <v>11.711693587158249</v>
      </c>
      <c r="F86" s="26">
        <f>F85+Table13456789101112133456789[[#This Row],[Interest   (Daily)]]</f>
        <v>3572.1002322902837</v>
      </c>
      <c r="G86" s="46">
        <v>2.1000000000000001E-2</v>
      </c>
      <c r="H86" s="29">
        <f>H85+Table13456789101112133456789[[#This Row],[Interest   (Daily)]]-Table13456789101112133456789[[#This Row],[Amount 
Withdrawal 
(RM)]]</f>
        <v>203572.10023229005</v>
      </c>
      <c r="M86" s="5"/>
    </row>
    <row r="87" spans="1:13" ht="12.75" x14ac:dyDescent="0.2">
      <c r="A87" s="25">
        <v>42620</v>
      </c>
      <c r="B87" s="44">
        <f t="shared" si="1"/>
        <v>203572.10023229005</v>
      </c>
      <c r="C87" s="31"/>
      <c r="D87" s="26" t="s">
        <v>20</v>
      </c>
      <c r="E87" s="51">
        <f>(Table13456789101112133456789[[#This Row],[Amount Placement (RM)]]-Table13456789101112133456789[[#This Row],[Amount 
Withdrawal 
(RM)]])*G87/365*1</f>
        <v>11.712367410624909</v>
      </c>
      <c r="F87" s="26">
        <f>F86+Table13456789101112133456789[[#This Row],[Interest   (Daily)]]</f>
        <v>3583.8125997009088</v>
      </c>
      <c r="G87" s="46">
        <v>2.1000000000000001E-2</v>
      </c>
      <c r="H87" s="29">
        <f>H86+Table13456789101112133456789[[#This Row],[Interest   (Daily)]]-Table13456789101112133456789[[#This Row],[Amount 
Withdrawal 
(RM)]]</f>
        <v>203583.81259970067</v>
      </c>
      <c r="M87" s="5"/>
    </row>
    <row r="88" spans="1:13" ht="12.75" x14ac:dyDescent="0.2">
      <c r="A88" s="25">
        <v>42621</v>
      </c>
      <c r="B88" s="44">
        <f t="shared" si="1"/>
        <v>203583.81259970067</v>
      </c>
      <c r="C88" s="31"/>
      <c r="D88" s="26" t="s">
        <v>20</v>
      </c>
      <c r="E88" s="52">
        <f>Table13456789101112133456789[[#This Row],[Amount Placement (RM)]]*Table13456789101112133456789[[#This Row],[Interest rate]]/365</f>
        <v>11.713041272859492</v>
      </c>
      <c r="F88" s="26">
        <f>F87+Table13456789101112133456789[[#This Row],[Interest   (Daily)]]</f>
        <v>3595.5256409737681</v>
      </c>
      <c r="G88" s="46">
        <v>2.1000000000000001E-2</v>
      </c>
      <c r="H88" s="29">
        <f>H87+Table13456789101112133456789[[#This Row],[Interest   (Daily)]]-Table13456789101112133456789[[#This Row],[Amount 
Withdrawal 
(RM)]]</f>
        <v>203595.52564097353</v>
      </c>
      <c r="M88" s="5"/>
    </row>
    <row r="89" spans="1:13" ht="12.75" x14ac:dyDescent="0.2">
      <c r="A89" s="25">
        <v>42622</v>
      </c>
      <c r="B89" s="44">
        <f t="shared" si="1"/>
        <v>203595.52564097353</v>
      </c>
      <c r="C89" s="31"/>
      <c r="D89" s="26" t="s">
        <v>20</v>
      </c>
      <c r="E89" s="52">
        <f>Table13456789101112133456789[[#This Row],[Amount Placement (RM)]]*Table13456789101112133456789[[#This Row],[Interest rate]]/365</f>
        <v>11.71371517386423</v>
      </c>
      <c r="F89" s="26">
        <f>F88+Table13456789101112133456789[[#This Row],[Interest   (Daily)]]</f>
        <v>3607.2393561476324</v>
      </c>
      <c r="G89" s="46">
        <v>2.1000000000000001E-2</v>
      </c>
      <c r="H89" s="29">
        <f>H88+Table13456789101112133456789[[#This Row],[Interest   (Daily)]]-Table13456789101112133456789[[#This Row],[Amount 
Withdrawal 
(RM)]]</f>
        <v>203607.23935614739</v>
      </c>
      <c r="M89" s="5"/>
    </row>
    <row r="90" spans="1:13" ht="12.75" x14ac:dyDescent="0.2">
      <c r="A90" s="25">
        <v>42623</v>
      </c>
      <c r="B90" s="44">
        <f t="shared" si="1"/>
        <v>203607.23935614739</v>
      </c>
      <c r="C90" s="31"/>
      <c r="D90" s="26" t="s">
        <v>20</v>
      </c>
      <c r="E90" s="52">
        <f>Table13456789101112133456789[[#This Row],[Amount Placement (RM)]]*Table13456789101112133456789[[#This Row],[Interest rate]]/365</f>
        <v>11.714389113641358</v>
      </c>
      <c r="F90" s="26">
        <f>F89+Table13456789101112133456789[[#This Row],[Interest   (Daily)]]</f>
        <v>3618.953745261274</v>
      </c>
      <c r="G90" s="46">
        <v>2.1000000000000001E-2</v>
      </c>
      <c r="H90" s="29">
        <f>H89+Table13456789101112133456789[[#This Row],[Interest   (Daily)]]-Table13456789101112133456789[[#This Row],[Amount 
Withdrawal 
(RM)]]</f>
        <v>203618.95374526104</v>
      </c>
      <c r="M90" s="5"/>
    </row>
    <row r="91" spans="1:13" ht="12.75" x14ac:dyDescent="0.2">
      <c r="A91" s="25">
        <v>42624</v>
      </c>
      <c r="B91" s="44">
        <f t="shared" si="1"/>
        <v>203618.95374526104</v>
      </c>
      <c r="C91" s="26"/>
      <c r="D91" s="26" t="s">
        <v>20</v>
      </c>
      <c r="E91" s="52">
        <f>Table13456789101112133456789[[#This Row],[Amount Placement (RM)]]*Table13456789101112133456789[[#This Row],[Interest rate]]/365</f>
        <v>11.715063092193102</v>
      </c>
      <c r="F91" s="26">
        <f>F90+Table13456789101112133456789[[#This Row],[Interest   (Daily)]]</f>
        <v>3630.6688083534673</v>
      </c>
      <c r="G91" s="46">
        <v>2.1000000000000001E-2</v>
      </c>
      <c r="H91" s="29">
        <f>H90+Table13456789101112133456789[[#This Row],[Interest   (Daily)]]-Table13456789101112133456789[[#This Row],[Amount 
Withdrawal 
(RM)]]</f>
        <v>203630.66880835322</v>
      </c>
      <c r="M91" s="5"/>
    </row>
    <row r="92" spans="1:13" ht="12.75" x14ac:dyDescent="0.2">
      <c r="A92" s="25">
        <v>42625</v>
      </c>
      <c r="B92" s="44">
        <f t="shared" si="1"/>
        <v>203630.66880835322</v>
      </c>
      <c r="C92" s="26"/>
      <c r="D92" s="26" t="s">
        <v>20</v>
      </c>
      <c r="E92" s="52">
        <f>Table13456789101112133456789[[#This Row],[Amount Placement (RM)]]*Table13456789101112133456789[[#This Row],[Interest rate]]/365</f>
        <v>11.715737109521692</v>
      </c>
      <c r="F92" s="26">
        <f>F91+Table13456789101112133456789[[#This Row],[Interest   (Daily)]]</f>
        <v>3642.3845454629891</v>
      </c>
      <c r="G92" s="46">
        <v>2.1000000000000001E-2</v>
      </c>
      <c r="H92" s="29">
        <f>H91+Table13456789101112133456789[[#This Row],[Interest   (Daily)]]-Table13456789101112133456789[[#This Row],[Amount 
Withdrawal 
(RM)]]</f>
        <v>203642.38454546273</v>
      </c>
      <c r="M92" s="5"/>
    </row>
    <row r="93" spans="1:13" ht="12.75" x14ac:dyDescent="0.2">
      <c r="A93" s="25">
        <v>42626</v>
      </c>
      <c r="B93" s="44">
        <f t="shared" si="1"/>
        <v>203642.38454546273</v>
      </c>
      <c r="C93" s="31"/>
      <c r="D93" s="26" t="s">
        <v>20</v>
      </c>
      <c r="E93" s="52">
        <f>Table13456789101112133456789[[#This Row],[Amount Placement (RM)]]*Table13456789101112133456789[[#This Row],[Interest rate]]/365</f>
        <v>11.716411165629363</v>
      </c>
      <c r="F93" s="26">
        <f>F92+Table13456789101112133456789[[#This Row],[Interest   (Daily)]]</f>
        <v>3654.1009566286184</v>
      </c>
      <c r="G93" s="46">
        <v>2.1000000000000001E-2</v>
      </c>
      <c r="H93" s="29">
        <f>H92+Table13456789101112133456789[[#This Row],[Interest   (Daily)]]-Table13456789101112133456789[[#This Row],[Amount 
Withdrawal 
(RM)]]</f>
        <v>203654.10095662836</v>
      </c>
      <c r="M93" s="5"/>
    </row>
    <row r="94" spans="1:13" ht="12.75" x14ac:dyDescent="0.2">
      <c r="A94" s="25">
        <v>42627</v>
      </c>
      <c r="B94" s="44">
        <f t="shared" si="1"/>
        <v>203654.10095662836</v>
      </c>
      <c r="C94" s="26"/>
      <c r="D94" s="26" t="s">
        <v>20</v>
      </c>
      <c r="E94" s="52">
        <f>Table13456789101112133456789[[#This Row],[Amount Placement (RM)]]*Table13456789101112133456789[[#This Row],[Interest rate]]/365</f>
        <v>11.717085260518344</v>
      </c>
      <c r="F94" s="26">
        <f>F93+Table13456789101112133456789[[#This Row],[Interest   (Daily)]]</f>
        <v>3665.8180418891366</v>
      </c>
      <c r="G94" s="46">
        <v>2.1000000000000001E-2</v>
      </c>
      <c r="H94" s="29">
        <f>H93+Table13456789101112133456789[[#This Row],[Interest   (Daily)]]-Table13456789101112133456789[[#This Row],[Amount 
Withdrawal 
(RM)]]</f>
        <v>203665.81804188888</v>
      </c>
      <c r="M94" s="5"/>
    </row>
    <row r="95" spans="1:13" ht="12.75" x14ac:dyDescent="0.2">
      <c r="A95" s="25">
        <v>42628</v>
      </c>
      <c r="B95" s="44">
        <f t="shared" si="1"/>
        <v>203665.81804188888</v>
      </c>
      <c r="C95" s="26"/>
      <c r="D95" s="26" t="s">
        <v>20</v>
      </c>
      <c r="E95" s="52">
        <f>Table13456789101112133456789[[#This Row],[Amount Placement (RM)]]*Table13456789101112133456789[[#This Row],[Interest rate]]/365</f>
        <v>11.717759394190869</v>
      </c>
      <c r="F95" s="26">
        <f>F94+Table13456789101112133456789[[#This Row],[Interest   (Daily)]]</f>
        <v>3677.5358012833276</v>
      </c>
      <c r="G95" s="46">
        <v>2.1000000000000001E-2</v>
      </c>
      <c r="H95" s="29">
        <f>H94+Table13456789101112133456789[[#This Row],[Interest   (Daily)]]-Table13456789101112133456789[[#This Row],[Amount 
Withdrawal 
(RM)]]</f>
        <v>203677.53580128308</v>
      </c>
      <c r="M95" s="5"/>
    </row>
    <row r="96" spans="1:13" ht="12.75" x14ac:dyDescent="0.2">
      <c r="A96" s="25">
        <v>42629</v>
      </c>
      <c r="B96" s="44">
        <f t="shared" si="1"/>
        <v>203677.53580128308</v>
      </c>
      <c r="C96" s="31"/>
      <c r="D96" s="26" t="s">
        <v>20</v>
      </c>
      <c r="E96" s="52">
        <f>Table13456789101112133456789[[#This Row],[Amount Placement (RM)]]*Table13456789101112133456789[[#This Row],[Interest rate]]/365</f>
        <v>11.718433566649164</v>
      </c>
      <c r="F96" s="26">
        <f>F95+Table13456789101112133456789[[#This Row],[Interest   (Daily)]]</f>
        <v>3689.2542348499769</v>
      </c>
      <c r="G96" s="46">
        <v>2.1000000000000001E-2</v>
      </c>
      <c r="H96" s="29">
        <f>H95+Table13456789101112133456789[[#This Row],[Interest   (Daily)]]-Table13456789101112133456789[[#This Row],[Amount 
Withdrawal 
(RM)]]</f>
        <v>203689.25423484974</v>
      </c>
      <c r="M96" s="5"/>
    </row>
    <row r="97" spans="1:13" ht="12.75" x14ac:dyDescent="0.2">
      <c r="A97" s="25">
        <v>42630</v>
      </c>
      <c r="B97" s="44">
        <f t="shared" si="1"/>
        <v>203689.25423484974</v>
      </c>
      <c r="C97" s="31"/>
      <c r="D97" s="26" t="s">
        <v>20</v>
      </c>
      <c r="E97" s="52">
        <f>Table13456789101112133456789[[#This Row],[Amount Placement (RM)]]*Table13456789101112133456789[[#This Row],[Interest rate]]/365</f>
        <v>11.719107777895465</v>
      </c>
      <c r="F97" s="26">
        <f>F96+Table13456789101112133456789[[#This Row],[Interest   (Daily)]]</f>
        <v>3700.9733426278722</v>
      </c>
      <c r="G97" s="46">
        <v>2.1000000000000001E-2</v>
      </c>
      <c r="H97" s="29">
        <f>H96+Table13456789101112133456789[[#This Row],[Interest   (Daily)]]-Table13456789101112133456789[[#This Row],[Amount 
Withdrawal 
(RM)]]</f>
        <v>203700.97334262764</v>
      </c>
      <c r="K97" s="6"/>
      <c r="M97" s="5"/>
    </row>
    <row r="98" spans="1:13" ht="12.75" x14ac:dyDescent="0.2">
      <c r="A98" s="25">
        <v>42631</v>
      </c>
      <c r="B98" s="44">
        <f t="shared" si="1"/>
        <v>203700.97334262764</v>
      </c>
      <c r="C98" s="31"/>
      <c r="D98" s="26" t="s">
        <v>20</v>
      </c>
      <c r="E98" s="52">
        <f>Table13456789101112133456789[[#This Row],[Amount Placement (RM)]]*Table13456789101112133456789[[#This Row],[Interest rate]]/365</f>
        <v>11.719782027932</v>
      </c>
      <c r="F98" s="26">
        <f>F97+Table13456789101112133456789[[#This Row],[Interest   (Daily)]]</f>
        <v>3712.6931246558042</v>
      </c>
      <c r="G98" s="46">
        <v>2.1000000000000001E-2</v>
      </c>
      <c r="H98" s="29">
        <f>H97+Table13456789101112133456789[[#This Row],[Interest   (Daily)]]-Table13456789101112133456789[[#This Row],[Amount 
Withdrawal 
(RM)]]</f>
        <v>203712.69312465558</v>
      </c>
      <c r="M98" s="5"/>
    </row>
    <row r="99" spans="1:13" ht="12.75" x14ac:dyDescent="0.2">
      <c r="A99" s="25">
        <v>42632</v>
      </c>
      <c r="B99" s="44">
        <f t="shared" si="1"/>
        <v>203712.69312465558</v>
      </c>
      <c r="C99" s="31"/>
      <c r="D99" s="26" t="s">
        <v>20</v>
      </c>
      <c r="E99" s="52">
        <f>Table13456789101112133456789[[#This Row],[Amount Placement (RM)]]*Table13456789101112133456789[[#This Row],[Interest rate]]/365</f>
        <v>11.720456316761005</v>
      </c>
      <c r="F99" s="26">
        <f>F98+Table13456789101112133456789[[#This Row],[Interest   (Daily)]]</f>
        <v>3724.4135809725653</v>
      </c>
      <c r="G99" s="46">
        <v>2.1000000000000001E-2</v>
      </c>
      <c r="H99" s="29">
        <f>H98+Table13456789101112133456789[[#This Row],[Interest   (Daily)]]-Table13456789101112133456789[[#This Row],[Amount 
Withdrawal 
(RM)]]</f>
        <v>203724.41358097232</v>
      </c>
      <c r="M99" s="5"/>
    </row>
    <row r="100" spans="1:13" ht="12.75" x14ac:dyDescent="0.2">
      <c r="A100" s="25">
        <v>42633</v>
      </c>
      <c r="B100" s="44">
        <f t="shared" si="1"/>
        <v>203724.41358097232</v>
      </c>
      <c r="C100" s="31"/>
      <c r="D100" s="26" t="s">
        <v>20</v>
      </c>
      <c r="E100" s="52">
        <f>Table13456789101112133456789[[#This Row],[Amount Placement (RM)]]*Table13456789101112133456789[[#This Row],[Interest rate]]/365</f>
        <v>11.721130644384711</v>
      </c>
      <c r="F100" s="26">
        <f>F99+Table13456789101112133456789[[#This Row],[Interest   (Daily)]]</f>
        <v>3736.13471161695</v>
      </c>
      <c r="G100" s="46">
        <v>2.1000000000000001E-2</v>
      </c>
      <c r="H100" s="29">
        <f>H99+Table13456789101112133456789[[#This Row],[Interest   (Daily)]]-Table13456789101112133456789[[#This Row],[Amount 
Withdrawal 
(RM)]]</f>
        <v>203736.1347116167</v>
      </c>
      <c r="M100" s="5"/>
    </row>
    <row r="101" spans="1:13" ht="12.75" x14ac:dyDescent="0.2">
      <c r="A101" s="25">
        <v>42634</v>
      </c>
      <c r="B101" s="44">
        <f t="shared" si="1"/>
        <v>203736.1347116167</v>
      </c>
      <c r="C101" s="31"/>
      <c r="D101" s="26" t="s">
        <v>20</v>
      </c>
      <c r="E101" s="52">
        <f>Table13456789101112133456789[[#This Row],[Amount Placement (RM)]]*Table13456789101112133456789[[#This Row],[Interest rate]]/365</f>
        <v>11.721805010805344</v>
      </c>
      <c r="F101" s="26">
        <f>F100+Table13456789101112133456789[[#This Row],[Interest   (Daily)]]</f>
        <v>3747.8565166277554</v>
      </c>
      <c r="G101" s="46">
        <v>2.1000000000000001E-2</v>
      </c>
      <c r="H101" s="29">
        <f>H100+Table13456789101112133456789[[#This Row],[Interest   (Daily)]]-Table13456789101112133456789[[#This Row],[Amount 
Withdrawal 
(RM)]]</f>
        <v>203747.85651662751</v>
      </c>
      <c r="M101" s="5"/>
    </row>
    <row r="102" spans="1:13" ht="12.75" x14ac:dyDescent="0.2">
      <c r="A102" s="25">
        <v>42635</v>
      </c>
      <c r="B102" s="44">
        <f t="shared" si="1"/>
        <v>203747.85651662751</v>
      </c>
      <c r="C102" s="31"/>
      <c r="D102" s="26" t="s">
        <v>20</v>
      </c>
      <c r="E102" s="52">
        <f>Table13456789101112133456789[[#This Row],[Amount Placement (RM)]]*Table13456789101112133456789[[#This Row],[Interest rate]]/365</f>
        <v>11.722479416025145</v>
      </c>
      <c r="F102" s="26">
        <f>F101+Table13456789101112133456789[[#This Row],[Interest   (Daily)]]</f>
        <v>3759.5789960437805</v>
      </c>
      <c r="G102" s="46">
        <v>2.1000000000000001E-2</v>
      </c>
      <c r="H102" s="29">
        <f>H101+Table13456789101112133456789[[#This Row],[Interest   (Daily)]]-Table13456789101112133456789[[#This Row],[Amount 
Withdrawal 
(RM)]]</f>
        <v>203759.57899604354</v>
      </c>
      <c r="M102" s="5"/>
    </row>
    <row r="103" spans="1:13" ht="12.75" x14ac:dyDescent="0.2">
      <c r="A103" s="25">
        <v>42636</v>
      </c>
      <c r="B103" s="44">
        <f t="shared" si="1"/>
        <v>203759.57899604354</v>
      </c>
      <c r="C103" s="31"/>
      <c r="D103" s="26" t="s">
        <v>20</v>
      </c>
      <c r="E103" s="52">
        <f>Table13456789101112133456789[[#This Row],[Amount Placement (RM)]]*Table13456789101112133456789[[#This Row],[Interest rate]]/365</f>
        <v>11.72315386004634</v>
      </c>
      <c r="F103" s="26">
        <f>F102+Table13456789101112133456789[[#This Row],[Interest   (Daily)]]</f>
        <v>3771.3021499038268</v>
      </c>
      <c r="G103" s="46">
        <v>2.1000000000000001E-2</v>
      </c>
      <c r="H103" s="29">
        <f>H102+Table13456789101112133456789[[#This Row],[Interest   (Daily)]]-Table13456789101112133456789[[#This Row],[Amount 
Withdrawal 
(RM)]]</f>
        <v>203771.30214990358</v>
      </c>
      <c r="M103" s="5"/>
    </row>
    <row r="104" spans="1:13" ht="12.75" x14ac:dyDescent="0.2">
      <c r="A104" s="25">
        <v>42637</v>
      </c>
      <c r="B104" s="44">
        <f t="shared" si="1"/>
        <v>203771.30214990358</v>
      </c>
      <c r="C104" s="31"/>
      <c r="D104" s="26" t="s">
        <v>20</v>
      </c>
      <c r="E104" s="52">
        <f>Table13456789101112133456789[[#This Row],[Amount Placement (RM)]]*Table13456789101112133456789[[#This Row],[Interest rate]]/365</f>
        <v>11.723828342871165</v>
      </c>
      <c r="F104" s="26">
        <f>F103+Table13456789101112133456789[[#This Row],[Interest   (Daily)]]</f>
        <v>3783.0259782466978</v>
      </c>
      <c r="G104" s="46">
        <v>2.1000000000000001E-2</v>
      </c>
      <c r="H104" s="29">
        <f>H103+Table13456789101112133456789[[#This Row],[Interest   (Daily)]]-Table13456789101112133456789[[#This Row],[Amount 
Withdrawal 
(RM)]]</f>
        <v>203783.02597824644</v>
      </c>
      <c r="M104" s="5"/>
    </row>
    <row r="105" spans="1:13" ht="12.75" x14ac:dyDescent="0.2">
      <c r="A105" s="25">
        <v>42638</v>
      </c>
      <c r="B105" s="44">
        <f t="shared" si="1"/>
        <v>203783.02597824644</v>
      </c>
      <c r="C105" s="31"/>
      <c r="D105" s="26" t="s">
        <v>20</v>
      </c>
      <c r="E105" s="52">
        <f>Table13456789101112133456789[[#This Row],[Amount Placement (RM)]]*Table13456789101112133456789[[#This Row],[Interest rate]]/365</f>
        <v>11.724502864501851</v>
      </c>
      <c r="F105" s="26">
        <f>F104+Table13456789101112133456789[[#This Row],[Interest   (Daily)]]</f>
        <v>3794.7504811111999</v>
      </c>
      <c r="G105" s="46">
        <v>2.1000000000000001E-2</v>
      </c>
      <c r="H105" s="29">
        <f>H104+Table13456789101112133456789[[#This Row],[Interest   (Daily)]]-Table13456789101112133456789[[#This Row],[Amount 
Withdrawal 
(RM)]]</f>
        <v>203794.75048111094</v>
      </c>
      <c r="M105" s="5"/>
    </row>
    <row r="106" spans="1:13" ht="12.75" x14ac:dyDescent="0.2">
      <c r="A106" s="25">
        <v>42639</v>
      </c>
      <c r="B106" s="44">
        <f t="shared" si="1"/>
        <v>203794.75048111094</v>
      </c>
      <c r="C106" s="31"/>
      <c r="D106" s="26" t="s">
        <v>20</v>
      </c>
      <c r="E106" s="52">
        <f>Table13456789101112133456789[[#This Row],[Amount Placement (RM)]]*Table13456789101112133456789[[#This Row],[Interest rate]]/365</f>
        <v>11.725177424940629</v>
      </c>
      <c r="F106" s="26">
        <f>F105+Table13456789101112133456789[[#This Row],[Interest   (Daily)]]</f>
        <v>3806.4756585361406</v>
      </c>
      <c r="G106" s="46">
        <v>2.1000000000000001E-2</v>
      </c>
      <c r="H106" s="29">
        <f>H105+Table13456789101112133456789[[#This Row],[Interest   (Daily)]]-Table13456789101112133456789[[#This Row],[Amount 
Withdrawal 
(RM)]]</f>
        <v>203806.47565853587</v>
      </c>
      <c r="M106" s="5"/>
    </row>
    <row r="107" spans="1:13" ht="12.75" x14ac:dyDescent="0.2">
      <c r="A107" s="25">
        <v>42640</v>
      </c>
      <c r="B107" s="44">
        <f t="shared" si="1"/>
        <v>203806.47565853587</v>
      </c>
      <c r="C107" s="31"/>
      <c r="D107" s="26" t="s">
        <v>20</v>
      </c>
      <c r="E107" s="52">
        <f>Table13456789101112133456789[[#This Row],[Amount Placement (RM)]]*Table13456789101112133456789[[#This Row],[Interest rate]]/365</f>
        <v>11.725852024189736</v>
      </c>
      <c r="F107" s="26">
        <f>F106+Table13456789101112133456789[[#This Row],[Interest   (Daily)]]</f>
        <v>3818.2015105603305</v>
      </c>
      <c r="G107" s="46">
        <v>2.1000000000000001E-2</v>
      </c>
      <c r="H107" s="29">
        <f>H106+Table13456789101112133456789[[#This Row],[Interest   (Daily)]]-Table13456789101112133456789[[#This Row],[Amount 
Withdrawal 
(RM)]]</f>
        <v>203818.20151056006</v>
      </c>
      <c r="M107" s="5"/>
    </row>
    <row r="108" spans="1:13" ht="12.75" x14ac:dyDescent="0.2">
      <c r="A108" s="25">
        <v>42641</v>
      </c>
      <c r="B108" s="44">
        <f t="shared" si="1"/>
        <v>203818.20151056006</v>
      </c>
      <c r="C108" s="31"/>
      <c r="D108" s="26" t="s">
        <v>20</v>
      </c>
      <c r="E108" s="52">
        <f>Table13456789101112133456789[[#This Row],[Amount Placement (RM)]]*Table13456789101112133456789[[#This Row],[Interest rate]]/365</f>
        <v>11.7265266622514</v>
      </c>
      <c r="F108" s="26">
        <f>F107+Table13456789101112133456789[[#This Row],[Interest   (Daily)]]</f>
        <v>3829.9280372225817</v>
      </c>
      <c r="G108" s="46">
        <v>2.1000000000000001E-2</v>
      </c>
      <c r="H108" s="29">
        <f>H107+Table13456789101112133456789[[#This Row],[Interest   (Daily)]]-Table13456789101112133456789[[#This Row],[Amount 
Withdrawal 
(RM)]]</f>
        <v>203829.9280372223</v>
      </c>
      <c r="M108" s="5"/>
    </row>
    <row r="109" spans="1:13" ht="12.75" x14ac:dyDescent="0.2">
      <c r="A109" s="25">
        <v>42642</v>
      </c>
      <c r="B109" s="44">
        <f t="shared" si="1"/>
        <v>203829.9280372223</v>
      </c>
      <c r="C109" s="31"/>
      <c r="D109" s="26" t="s">
        <v>20</v>
      </c>
      <c r="E109" s="52">
        <f>Table13456789101112133456789[[#This Row],[Amount Placement (RM)]]*Table13456789101112133456789[[#This Row],[Interest rate]]/365</f>
        <v>11.727201339127859</v>
      </c>
      <c r="F109" s="26">
        <f>F108+Table13456789101112133456789[[#This Row],[Interest   (Daily)]]</f>
        <v>3841.6552385617097</v>
      </c>
      <c r="G109" s="46">
        <v>2.1000000000000001E-2</v>
      </c>
      <c r="H109" s="29">
        <f>H108+Table13456789101112133456789[[#This Row],[Interest   (Daily)]]-Table13456789101112133456789[[#This Row],[Amount 
Withdrawal 
(RM)]]</f>
        <v>203841.65523856142</v>
      </c>
      <c r="M109" s="5"/>
    </row>
    <row r="110" spans="1:13" s="35" customFormat="1" ht="12.75" x14ac:dyDescent="0.2">
      <c r="A110" s="25">
        <v>42643</v>
      </c>
      <c r="B110" s="44">
        <f t="shared" si="1"/>
        <v>203841.65523856142</v>
      </c>
      <c r="C110" s="34"/>
      <c r="D110" s="26" t="s">
        <v>20</v>
      </c>
      <c r="E110" s="52">
        <f>Table13456789101112133456789[[#This Row],[Amount Placement (RM)]]*Table13456789101112133456789[[#This Row],[Interest rate]]/365</f>
        <v>11.727876054821342</v>
      </c>
      <c r="F110" s="26">
        <f>F109+Table13456789101112133456789[[#This Row],[Interest   (Daily)]]</f>
        <v>3853.3831146165312</v>
      </c>
      <c r="G110" s="46">
        <v>2.1000000000000001E-2</v>
      </c>
      <c r="H110" s="29">
        <f>H109+Table13456789101112133456789[[#This Row],[Interest   (Daily)]]-Table13456789101112133456789[[#This Row],[Amount 
Withdrawal 
(RM)]]</f>
        <v>203853.38311461624</v>
      </c>
      <c r="J110" s="36"/>
    </row>
    <row r="111" spans="1:13" s="35" customFormat="1" ht="12.75" x14ac:dyDescent="0.2">
      <c r="A111" s="25">
        <v>42644</v>
      </c>
      <c r="B111" s="44">
        <f t="shared" si="1"/>
        <v>203853.38311461624</v>
      </c>
      <c r="C111" s="34"/>
      <c r="D111" s="26" t="s">
        <v>20</v>
      </c>
      <c r="E111" s="52">
        <f>Table13456789101112133456789[[#This Row],[Amount Placement (RM)]]*Table13456789101112133456789[[#This Row],[Interest rate]]/365</f>
        <v>11.728550809334086</v>
      </c>
      <c r="F111" s="26">
        <f>F110+Table13456789101112133456789[[#This Row],[Interest   (Daily)]]</f>
        <v>3865.1116654258653</v>
      </c>
      <c r="G111" s="46">
        <v>2.1000000000000001E-2</v>
      </c>
      <c r="H111" s="29">
        <f>H110+Table13456789101112133456789[[#This Row],[Interest   (Daily)]]-Table13456789101112133456789[[#This Row],[Amount 
Withdrawal 
(RM)]]</f>
        <v>203865.11166542559</v>
      </c>
      <c r="J111" s="36"/>
    </row>
    <row r="112" spans="1:13" s="35" customFormat="1" x14ac:dyDescent="0.25">
      <c r="A112" s="25">
        <v>42645</v>
      </c>
      <c r="B112" s="44">
        <f t="shared" si="1"/>
        <v>203865.11166542559</v>
      </c>
      <c r="C112" s="34"/>
      <c r="D112" s="26" t="s">
        <v>20</v>
      </c>
      <c r="E112" s="52">
        <f>Table13456789101112133456789[[#This Row],[Amount Placement (RM)]]*Table13456789101112133456789[[#This Row],[Interest rate]]/365</f>
        <v>11.729225602668322</v>
      </c>
      <c r="F112" s="26">
        <f>F111+Table13456789101112133456789[[#This Row],[Interest   (Daily)]]</f>
        <v>3876.8408910285339</v>
      </c>
      <c r="G112" s="46">
        <v>2.1000000000000001E-2</v>
      </c>
      <c r="H112" s="29">
        <f>H111+Table13456789101112133456789[[#This Row],[Interest   (Daily)]]-Table13456789101112133456789[[#This Row],[Amount 
Withdrawal 
(RM)]]</f>
        <v>203876.84089102826</v>
      </c>
      <c r="J112" s="36"/>
      <c r="M112" s="37"/>
    </row>
    <row r="113" spans="1:13" s="35" customFormat="1" x14ac:dyDescent="0.25">
      <c r="A113" s="25">
        <v>42646</v>
      </c>
      <c r="B113" s="44">
        <f t="shared" si="1"/>
        <v>203876.84089102826</v>
      </c>
      <c r="C113" s="34"/>
      <c r="D113" s="26" t="s">
        <v>20</v>
      </c>
      <c r="E113" s="52">
        <f>Table13456789101112133456789[[#This Row],[Amount Placement (RM)]]*Table13456789101112133456789[[#This Row],[Interest rate]]/365</f>
        <v>11.729900434826284</v>
      </c>
      <c r="F113" s="26">
        <f>F112+Table13456789101112133456789[[#This Row],[Interest   (Daily)]]</f>
        <v>3888.5707914633604</v>
      </c>
      <c r="G113" s="46">
        <v>2.1000000000000001E-2</v>
      </c>
      <c r="H113" s="29">
        <f>H112+Table13456789101112133456789[[#This Row],[Interest   (Daily)]]-Table13456789101112133456789[[#This Row],[Amount 
Withdrawal 
(RM)]]</f>
        <v>203888.57079146308</v>
      </c>
      <c r="J113" s="36"/>
      <c r="M113" s="37"/>
    </row>
    <row r="114" spans="1:13" s="35" customFormat="1" x14ac:dyDescent="0.25">
      <c r="A114" s="25">
        <v>42647</v>
      </c>
      <c r="B114" s="44">
        <f t="shared" si="1"/>
        <v>203888.57079146308</v>
      </c>
      <c r="C114" s="38"/>
      <c r="D114" s="26" t="s">
        <v>20</v>
      </c>
      <c r="E114" s="52">
        <f>Table13456789101112133456789[[#This Row],[Amount Placement (RM)]]*Table13456789101112133456789[[#This Row],[Interest rate]]/365</f>
        <v>11.730575305810206</v>
      </c>
      <c r="F114" s="26">
        <f>F113+Table13456789101112133456789[[#This Row],[Interest   (Daily)]]</f>
        <v>3900.3013667691707</v>
      </c>
      <c r="G114" s="46">
        <v>2.1000000000000001E-2</v>
      </c>
      <c r="H114" s="29">
        <f>H113+Table13456789101112133456789[[#This Row],[Interest   (Daily)]]-Table13456789101112133456789[[#This Row],[Amount 
Withdrawal 
(RM)]]</f>
        <v>203900.30136676889</v>
      </c>
      <c r="J114" s="36"/>
      <c r="M114" s="37"/>
    </row>
    <row r="115" spans="1:13" s="35" customFormat="1" x14ac:dyDescent="0.25">
      <c r="A115" s="25">
        <v>42648</v>
      </c>
      <c r="B115" s="44">
        <f t="shared" si="1"/>
        <v>203900.30136676889</v>
      </c>
      <c r="C115" s="38"/>
      <c r="D115" s="26" t="s">
        <v>20</v>
      </c>
      <c r="E115" s="52">
        <f>Table13456789101112133456789[[#This Row],[Amount Placement (RM)]]*Table13456789101112133456789[[#This Row],[Interest rate]]/365</f>
        <v>11.731250215622321</v>
      </c>
      <c r="F115" s="26">
        <f>F114+Table13456789101112133456789[[#This Row],[Interest   (Daily)]]</f>
        <v>3912.0326169847931</v>
      </c>
      <c r="G115" s="46">
        <v>2.1000000000000001E-2</v>
      </c>
      <c r="H115" s="29">
        <f>H114+Table13456789101112133456789[[#This Row],[Interest   (Daily)]]-Table13456789101112133456789[[#This Row],[Amount 
Withdrawal 
(RM)]]</f>
        <v>203912.03261698451</v>
      </c>
      <c r="J115" s="36"/>
      <c r="M115" s="37"/>
    </row>
    <row r="116" spans="1:13" s="35" customFormat="1" ht="12.75" x14ac:dyDescent="0.2">
      <c r="A116" s="25">
        <v>42649</v>
      </c>
      <c r="B116" s="44">
        <f t="shared" si="1"/>
        <v>203912.03261698451</v>
      </c>
      <c r="C116" s="34"/>
      <c r="D116" s="26" t="s">
        <v>20</v>
      </c>
      <c r="E116" s="52">
        <f>Table13456789101112133456789[[#This Row],[Amount Placement (RM)]]*Table13456789101112133456789[[#This Row],[Interest rate]]/365</f>
        <v>11.731925164264863</v>
      </c>
      <c r="F116" s="26">
        <f>F115+Table13456789101112133456789[[#This Row],[Interest   (Daily)]]</f>
        <v>3923.7645421490579</v>
      </c>
      <c r="G116" s="46">
        <v>2.1000000000000001E-2</v>
      </c>
      <c r="H116" s="29">
        <f>H115+Table13456789101112133456789[[#This Row],[Interest   (Daily)]]-Table13456789101112133456789[[#This Row],[Amount 
Withdrawal 
(RM)]]</f>
        <v>203923.76454214877</v>
      </c>
      <c r="J116" s="36"/>
    </row>
    <row r="117" spans="1:13" s="35" customFormat="1" x14ac:dyDescent="0.25">
      <c r="A117" s="25">
        <v>42650</v>
      </c>
      <c r="B117" s="44">
        <f t="shared" si="1"/>
        <v>203923.76454214877</v>
      </c>
      <c r="C117" s="38"/>
      <c r="D117" s="26" t="s">
        <v>20</v>
      </c>
      <c r="E117" s="52">
        <f>Table13456789101112133456789[[#This Row],[Amount Placement (RM)]]*Table13456789101112133456789[[#This Row],[Interest rate]]/365</f>
        <v>11.732600151740067</v>
      </c>
      <c r="F117" s="26">
        <f>F116+Table13456789101112133456789[[#This Row],[Interest   (Daily)]]</f>
        <v>3935.4971423007978</v>
      </c>
      <c r="G117" s="46">
        <v>2.1000000000000001E-2</v>
      </c>
      <c r="H117" s="29">
        <f>H116+Table13456789101112133456789[[#This Row],[Interest   (Daily)]]-Table13456789101112133456789[[#This Row],[Amount 
Withdrawal 
(RM)]]</f>
        <v>203935.4971423005</v>
      </c>
      <c r="J117" s="36"/>
      <c r="M117" s="37"/>
    </row>
    <row r="118" spans="1:13" s="35" customFormat="1" x14ac:dyDescent="0.25">
      <c r="A118" s="25">
        <v>42651</v>
      </c>
      <c r="B118" s="44">
        <f t="shared" si="1"/>
        <v>203935.4971423005</v>
      </c>
      <c r="C118" s="38"/>
      <c r="D118" s="26" t="s">
        <v>20</v>
      </c>
      <c r="E118" s="52">
        <f>Table13456789101112133456789[[#This Row],[Amount Placement (RM)]]*Table13456789101112133456789[[#This Row],[Interest rate]]/365</f>
        <v>11.733275178050166</v>
      </c>
      <c r="F118" s="26">
        <f>F117+Table13456789101112133456789[[#This Row],[Interest   (Daily)]]</f>
        <v>3947.2304174788478</v>
      </c>
      <c r="G118" s="46">
        <v>2.1000000000000001E-2</v>
      </c>
      <c r="H118" s="29">
        <f>H117+Table13456789101112133456789[[#This Row],[Interest   (Daily)]]-Table13456789101112133456789[[#This Row],[Amount 
Withdrawal 
(RM)]]</f>
        <v>203947.23041747857</v>
      </c>
      <c r="J118" s="36"/>
      <c r="M118" s="37"/>
    </row>
    <row r="119" spans="1:13" s="35" customFormat="1" x14ac:dyDescent="0.25">
      <c r="A119" s="25">
        <v>42652</v>
      </c>
      <c r="B119" s="44">
        <f t="shared" si="1"/>
        <v>203947.23041747857</v>
      </c>
      <c r="C119" s="38"/>
      <c r="D119" s="26" t="s">
        <v>20</v>
      </c>
      <c r="E119" s="53">
        <f>Table13456789101112133456789[[#This Row],[Amount Placement (RM)]]*Table13456789101112133456789[[#This Row],[Interest rate]]/365</f>
        <v>11.733950243197398</v>
      </c>
      <c r="F119" s="26">
        <f>F118+Table13456789101112133456789[[#This Row],[Interest   (Daily)]]</f>
        <v>3958.9643677220452</v>
      </c>
      <c r="G119" s="46">
        <v>2.1000000000000001E-2</v>
      </c>
      <c r="H119" s="29">
        <f>H118+Table13456789101112133456789[[#This Row],[Interest   (Daily)]]-Table13456789101112133456789[[#This Row],[Amount 
Withdrawal 
(RM)]]</f>
        <v>203958.96436772175</v>
      </c>
      <c r="J119" s="36"/>
      <c r="M119" s="37"/>
    </row>
    <row r="120" spans="1:13" x14ac:dyDescent="0.25">
      <c r="A120" s="25">
        <v>42653</v>
      </c>
      <c r="B120" s="44">
        <f t="shared" si="1"/>
        <v>203958.96436772175</v>
      </c>
      <c r="C120" s="39"/>
      <c r="D120" s="26" t="s">
        <v>20</v>
      </c>
      <c r="E120" s="54">
        <f>Table13456789101112133456789[[#This Row],[Amount Placement (RM)]]*Table13456789101112133456789[[#This Row],[Interest rate]]/365</f>
        <v>11.734625347183993</v>
      </c>
      <c r="F120" s="26">
        <f>F119+Table13456789101112133456789[[#This Row],[Interest   (Daily)]]</f>
        <v>3970.6989930692293</v>
      </c>
      <c r="G120" s="46">
        <v>2.1000000000000001E-2</v>
      </c>
      <c r="H120" s="29">
        <f>H119+Table13456789101112133456789[[#This Row],[Interest   (Daily)]]-Table13456789101112133456789[[#This Row],[Amount 
Withdrawal 
(RM)]]</f>
        <v>203970.69899306895</v>
      </c>
    </row>
    <row r="121" spans="1:13" x14ac:dyDescent="0.25">
      <c r="A121" s="25">
        <v>42654</v>
      </c>
      <c r="B121" s="44">
        <f t="shared" si="1"/>
        <v>203970.69899306895</v>
      </c>
      <c r="C121" s="39"/>
      <c r="D121" s="26" t="s">
        <v>20</v>
      </c>
      <c r="E121" s="54">
        <f>Table13456789101112133456789[[#This Row],[Amount Placement (RM)]]*Table13456789101112133456789[[#This Row],[Interest rate]]/365</f>
        <v>11.735300490012186</v>
      </c>
      <c r="F121" s="26">
        <f>F120+Table13456789101112133456789[[#This Row],[Interest   (Daily)]]</f>
        <v>3982.4342935592417</v>
      </c>
      <c r="G121" s="46">
        <v>2.1000000000000001E-2</v>
      </c>
      <c r="H121" s="29">
        <f>H120+Table13456789101112133456789[[#This Row],[Interest   (Daily)]]-Table13456789101112133456789[[#This Row],[Amount 
Withdrawal 
(RM)]]</f>
        <v>203982.43429355897</v>
      </c>
    </row>
    <row r="122" spans="1:13" x14ac:dyDescent="0.25">
      <c r="A122" s="25">
        <v>42655</v>
      </c>
      <c r="B122" s="44">
        <f t="shared" si="1"/>
        <v>203982.43429355897</v>
      </c>
      <c r="C122" s="39"/>
      <c r="D122" s="26" t="s">
        <v>20</v>
      </c>
      <c r="E122" s="54">
        <f>Table13456789101112133456789[[#This Row],[Amount Placement (RM)]]*Table13456789101112133456789[[#This Row],[Interest rate]]/365</f>
        <v>11.735975671684216</v>
      </c>
      <c r="F122" s="26">
        <f>F121+Table13456789101112133456789[[#This Row],[Interest   (Daily)]]</f>
        <v>3994.1702692309259</v>
      </c>
      <c r="G122" s="46">
        <v>2.1000000000000001E-2</v>
      </c>
      <c r="H122" s="29">
        <f>H121+Table13456789101112133456789[[#This Row],[Interest   (Daily)]]-Table13456789101112133456789[[#This Row],[Amount 
Withdrawal 
(RM)]]</f>
        <v>203994.17026923064</v>
      </c>
    </row>
    <row r="123" spans="1:13" x14ac:dyDescent="0.25">
      <c r="A123" s="25">
        <v>42656</v>
      </c>
      <c r="B123" s="44">
        <f>H122</f>
        <v>203994.17026923064</v>
      </c>
      <c r="C123" s="39"/>
      <c r="D123" s="26" t="s">
        <v>20</v>
      </c>
      <c r="E123" s="54">
        <f>Table13456789101112133456789[[#This Row],[Amount Placement (RM)]]*Table13456789101112133456789[[#This Row],[Interest rate]]/365</f>
        <v>11.736650892202311</v>
      </c>
      <c r="F123" s="26">
        <f>F122+Table13456789101112133456789[[#This Row],[Interest   (Daily)]]</f>
        <v>4005.9069201231282</v>
      </c>
      <c r="G123" s="46">
        <v>2.1000000000000001E-2</v>
      </c>
      <c r="H123" s="29">
        <f>H122+Table13456789101112133456789[[#This Row],[Interest   (Daily)]]-Table13456789101112133456789[[#This Row],[Amount 
Withdrawal 
(RM)]]</f>
        <v>204005.90692012286</v>
      </c>
    </row>
    <row r="124" spans="1:13" x14ac:dyDescent="0.25">
      <c r="A124" s="25">
        <v>42657</v>
      </c>
      <c r="B124" s="44">
        <f t="shared" ref="B124:B131" si="2">H123</f>
        <v>204005.90692012286</v>
      </c>
      <c r="C124" s="39"/>
      <c r="D124" s="26" t="s">
        <v>20</v>
      </c>
      <c r="E124" s="54">
        <f>Table13456789101112133456789[[#This Row],[Amount Placement (RM)]]*Table13456789101112133456789[[#This Row],[Interest rate]]/365</f>
        <v>11.737326151568713</v>
      </c>
      <c r="F124" s="26">
        <f>F123+Table13456789101112133456789[[#This Row],[Interest   (Daily)]]</f>
        <v>4017.6442462746968</v>
      </c>
      <c r="G124" s="46">
        <v>2.1000000000000001E-2</v>
      </c>
      <c r="H124" s="29">
        <f>H123+Table13456789101112133456789[[#This Row],[Interest   (Daily)]]-Table13456789101112133456789[[#This Row],[Amount 
Withdrawal 
(RM)]]</f>
        <v>204017.64424627443</v>
      </c>
    </row>
    <row r="125" spans="1:13" x14ac:dyDescent="0.25">
      <c r="A125" s="25">
        <v>42658</v>
      </c>
      <c r="B125" s="44">
        <f t="shared" si="2"/>
        <v>204017.64424627443</v>
      </c>
      <c r="C125" s="39"/>
      <c r="D125" s="26" t="s">
        <v>20</v>
      </c>
      <c r="E125" s="54">
        <f>Table13456789101112133456789[[#This Row],[Amount Placement (RM)]]*Table13456789101112133456789[[#This Row],[Interest rate]]/365</f>
        <v>11.738001449785653</v>
      </c>
      <c r="F125" s="26">
        <f>F124+Table13456789101112133456789[[#This Row],[Interest   (Daily)]]</f>
        <v>4029.3822477244826</v>
      </c>
      <c r="G125" s="46">
        <v>2.1000000000000001E-2</v>
      </c>
      <c r="H125" s="29">
        <f>H124+Table13456789101112133456789[[#This Row],[Interest   (Daily)]]-Table13456789101112133456789[[#This Row],[Amount 
Withdrawal 
(RM)]]</f>
        <v>204029.38224772422</v>
      </c>
    </row>
    <row r="126" spans="1:13" x14ac:dyDescent="0.25">
      <c r="A126" s="25">
        <v>42659</v>
      </c>
      <c r="B126" s="44">
        <f t="shared" si="2"/>
        <v>204029.38224772422</v>
      </c>
      <c r="C126" s="39"/>
      <c r="D126" s="26" t="s">
        <v>20</v>
      </c>
      <c r="E126" s="54">
        <f>Table13456789101112133456789[[#This Row],[Amount Placement (RM)]]*Table13456789101112133456789[[#This Row],[Interest rate]]/365</f>
        <v>11.738676786855367</v>
      </c>
      <c r="F126" s="26">
        <f>F125+Table13456789101112133456789[[#This Row],[Interest   (Daily)]]</f>
        <v>4041.1209245113378</v>
      </c>
      <c r="G126" s="46">
        <v>2.1000000000000001E-2</v>
      </c>
      <c r="H126" s="29">
        <f>H125+Table13456789101112133456789[[#This Row],[Interest   (Daily)]]-Table13456789101112133456789[[#This Row],[Amount 
Withdrawal 
(RM)]]</f>
        <v>204041.12092451108</v>
      </c>
    </row>
    <row r="127" spans="1:13" x14ac:dyDescent="0.25">
      <c r="A127" s="25">
        <v>42660</v>
      </c>
      <c r="B127" s="44">
        <f t="shared" si="2"/>
        <v>204041.12092451108</v>
      </c>
      <c r="C127" s="39"/>
      <c r="D127" s="26" t="s">
        <v>20</v>
      </c>
      <c r="E127" s="54">
        <f>Table13456789101112133456789[[#This Row],[Amount Placement (RM)]]*Table13456789101112133456789[[#This Row],[Interest rate]]/365</f>
        <v>11.73935216278009</v>
      </c>
      <c r="F127" s="26">
        <f>F126+Table13456789101112133456789[[#This Row],[Interest   (Daily)]]</f>
        <v>4052.8602766741178</v>
      </c>
      <c r="G127" s="46">
        <v>2.1000000000000001E-2</v>
      </c>
      <c r="H127" s="29">
        <f>H126+Table13456789101112133456789[[#This Row],[Interest   (Daily)]]-Table13456789101112133456789[[#This Row],[Amount 
Withdrawal 
(RM)]]</f>
        <v>204052.86027667386</v>
      </c>
    </row>
    <row r="128" spans="1:13" x14ac:dyDescent="0.25">
      <c r="A128" s="25">
        <v>42661</v>
      </c>
      <c r="B128" s="44">
        <f t="shared" si="2"/>
        <v>204052.86027667386</v>
      </c>
      <c r="C128" s="39"/>
      <c r="D128" s="26" t="s">
        <v>20</v>
      </c>
      <c r="E128" s="54">
        <f>Table13456789101112133456789[[#This Row],[Amount Placement (RM)]]*Table13456789101112133456789[[#This Row],[Interest rate]]/365</f>
        <v>11.740027577562058</v>
      </c>
      <c r="F128" s="26">
        <f>F127+Table13456789101112133456789[[#This Row],[Interest   (Daily)]]</f>
        <v>4064.60030425168</v>
      </c>
      <c r="G128" s="46">
        <v>2.1000000000000001E-2</v>
      </c>
      <c r="H128" s="29">
        <f>H127+Table13456789101112133456789[[#This Row],[Interest   (Daily)]]-Table13456789101112133456789[[#This Row],[Amount 
Withdrawal 
(RM)]]</f>
        <v>204064.60030425142</v>
      </c>
    </row>
    <row r="129" spans="1:13" ht="12.75" x14ac:dyDescent="0.2">
      <c r="A129" s="25">
        <v>42662</v>
      </c>
      <c r="B129" s="44">
        <f t="shared" si="2"/>
        <v>204064.60030425142</v>
      </c>
      <c r="C129" s="39"/>
      <c r="D129" s="26" t="s">
        <v>20</v>
      </c>
      <c r="E129" s="54">
        <f>Table13456789101112133456789[[#This Row],[Amount Placement (RM)]]*Table13456789101112133456789[[#This Row],[Interest rate]]/365</f>
        <v>11.740703031203507</v>
      </c>
      <c r="F129" s="26">
        <f>F128+Table13456789101112133456789[[#This Row],[Interest   (Daily)]]</f>
        <v>4076.3410072828833</v>
      </c>
      <c r="G129" s="46">
        <v>2.1000000000000001E-2</v>
      </c>
      <c r="H129" s="29">
        <f>H128+Table13456789101112133456789[[#This Row],[Interest   (Daily)]]-Table13456789101112133456789[[#This Row],[Amount 
Withdrawal 
(RM)]]</f>
        <v>204076.34100728264</v>
      </c>
      <c r="J129" s="5"/>
      <c r="M129" s="5"/>
    </row>
    <row r="130" spans="1:13" ht="12.75" x14ac:dyDescent="0.2">
      <c r="A130" s="25">
        <v>42663</v>
      </c>
      <c r="B130" s="44">
        <f t="shared" si="2"/>
        <v>204076.34100728264</v>
      </c>
      <c r="C130" s="39"/>
      <c r="D130" s="26" t="s">
        <v>20</v>
      </c>
      <c r="E130" s="54">
        <f>Table13456789101112133456789[[#This Row],[Amount Placement (RM)]]*Table13456789101112133456789[[#This Row],[Interest rate]]/365</f>
        <v>11.741378523706674</v>
      </c>
      <c r="F130" s="26">
        <f>F129+Table13456789101112133456789[[#This Row],[Interest   (Daily)]]</f>
        <v>4088.0823858065901</v>
      </c>
      <c r="G130" s="46">
        <v>2.1000000000000001E-2</v>
      </c>
      <c r="H130" s="29">
        <f>H129+Table13456789101112133456789[[#This Row],[Interest   (Daily)]]-Table13456789101112133456789[[#This Row],[Amount 
Withdrawal 
(RM)]]</f>
        <v>204088.08238580634</v>
      </c>
      <c r="J130" s="5"/>
      <c r="M130" s="5"/>
    </row>
    <row r="131" spans="1:13" ht="12.75" x14ac:dyDescent="0.2">
      <c r="A131" s="25">
        <v>42664</v>
      </c>
      <c r="B131" s="44">
        <f t="shared" si="2"/>
        <v>204088.08238580634</v>
      </c>
      <c r="C131" s="39">
        <v>204088.08238580634</v>
      </c>
      <c r="D131" s="26" t="s">
        <v>20</v>
      </c>
      <c r="E131" s="54">
        <f>Table13456789101112133456789[[#This Row],[Amount Placement (RM)]]*Table13456789101112133456789[[#This Row],[Interest rate]]/365</f>
        <v>0</v>
      </c>
      <c r="F131" s="26"/>
      <c r="G131" s="46"/>
      <c r="H131" s="29">
        <f>H130+Table13456789101112133456789[[#This Row],[Interest   (Daily)]]-Table13456789101112133456789[[#This Row],[Amount 
Withdrawal 
(RM)]]</f>
        <v>0</v>
      </c>
      <c r="J131" s="5"/>
      <c r="M131" s="5"/>
    </row>
    <row r="132" spans="1:13" ht="12.75" x14ac:dyDescent="0.2">
      <c r="D132" s="6">
        <f>SUBTOTAL(9, D16:D131)</f>
        <v>0</v>
      </c>
      <c r="G132" s="6">
        <f>SUBTOTAL(9, G16:G111)</f>
        <v>2.0639999999999961</v>
      </c>
      <c r="J132" s="5"/>
      <c r="M132" s="5"/>
    </row>
    <row r="133" spans="1:13" ht="12.75" x14ac:dyDescent="0.2">
      <c r="D133" s="6">
        <f>D132-G132</f>
        <v>-2.0639999999999961</v>
      </c>
      <c r="J133" s="5"/>
      <c r="M133" s="5"/>
    </row>
  </sheetData>
  <conditionalFormatting sqref="H15:H131">
    <cfRule type="cellIs" dxfId="1" priority="5" stopIfTrue="1" operator="lessThan">
      <formula>0</formula>
    </cfRule>
  </conditionalFormatting>
  <conditionalFormatting sqref="H3">
    <cfRule type="cellIs" dxfId="0" priority="3" stopIfTrue="1" operator="lessThan">
      <formula>0</formula>
    </cfRule>
  </conditionalFormatting>
  <dataValidations count="3">
    <dataValidation type="list" allowBlank="1" showInputMessage="1" showErrorMessage="1" sqref="C76:C84 C15 C45:C52 C94:C95 C91:C92 C54:C74">
      <formula1>categoryList</formula1>
    </dataValidation>
    <dataValidation type="list" allowBlank="1" showInputMessage="1" showErrorMessage="1" sqref="A15:A131">
      <formula1>dateList</formula1>
    </dataValidation>
    <dataValidation type="list" allowBlank="1" showInputMessage="1" showErrorMessage="1" sqref="B15:B131">
      <formula1>payeeList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B96BC411-287F-4CA5-AC47-F0C8FC40C7B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8" id="{F707F1AC-3604-4FAD-8189-97D7A712247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H15:H131</xm:sqref>
        </x14:conditionalFormatting>
        <x14:conditionalFormatting xmlns:xm="http://schemas.microsoft.com/office/excel/2006/main">
          <x14:cfRule type="iconSet" priority="9" id="{F52CFFD5-6442-4614-8C28-1BA1D2FB3B2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H21:H131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RHB</vt:lpstr>
      <vt:lpstr>RM1Mil -5.12.16</vt:lpstr>
      <vt:lpstr>RM1Mil -12.10.16</vt:lpstr>
      <vt:lpstr>RM1Mil - 27.6.16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2016-07-29T09:50:16Z</dcterms:created>
  <dcterms:modified xsi:type="dcterms:W3CDTF">2017-05-12T07:53:47Z</dcterms:modified>
</cp:coreProperties>
</file>