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B80B6EF7-2C5F-4934-A6A7-0EDC93852772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  <sheet name="Sheet1" sheetId="6" r:id="rId4"/>
  </sheets>
  <definedNames>
    <definedName name="a">#REF!</definedName>
    <definedName name="CF">#REF!</definedName>
    <definedName name="note2010">#REF!</definedName>
    <definedName name="_xlnm.Print_Area" localSheetId="0">'F10 -BS'!$A$1:$F$40</definedName>
    <definedName name="_xlnm.Print_Area" localSheetId="1">'F20 IS'!$A$1:$F$121</definedName>
    <definedName name="_xlnm.Print_Area" localSheetId="2">NTC!$A$1:$I$90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9" i="4" l="1"/>
  <c r="K66" i="4"/>
  <c r="C10" i="3" l="1"/>
  <c r="I9" i="5"/>
  <c r="G10" i="5"/>
  <c r="E10" i="6" l="1"/>
  <c r="E11" i="6"/>
  <c r="E6" i="6" l="1"/>
  <c r="E7" i="6"/>
  <c r="E8" i="6"/>
  <c r="E9" i="6"/>
  <c r="E5" i="6"/>
  <c r="E36" i="4" l="1"/>
  <c r="K17" i="4" l="1"/>
  <c r="G73" i="5" l="1"/>
  <c r="F73" i="5"/>
  <c r="F66" i="5"/>
  <c r="E90" i="4" l="1"/>
  <c r="E21" i="4"/>
  <c r="E101" i="4" l="1"/>
  <c r="E95" i="4"/>
  <c r="E94" i="4"/>
  <c r="G9" i="5" l="1"/>
  <c r="E55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1" i="4"/>
  <c r="E60" i="4"/>
  <c r="E59" i="4"/>
  <c r="E57" i="4"/>
  <c r="E56" i="4"/>
  <c r="E54" i="4"/>
  <c r="E53" i="4"/>
  <c r="E52" i="4"/>
  <c r="E51" i="4"/>
  <c r="E50" i="4"/>
  <c r="E49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3" i="4"/>
  <c r="E32" i="4"/>
  <c r="E31" i="4"/>
  <c r="E30" i="4"/>
  <c r="E29" i="4"/>
  <c r="E28" i="4"/>
  <c r="F110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I16" i="5" l="1"/>
  <c r="G15" i="5"/>
  <c r="G14" i="5"/>
  <c r="G12" i="5"/>
  <c r="G11" i="5"/>
  <c r="E10" i="3" l="1"/>
  <c r="E11" i="3" s="1"/>
  <c r="F24" i="4"/>
  <c r="F112" i="4" l="1"/>
  <c r="F114" i="4" s="1"/>
  <c r="F116" i="4" s="1"/>
  <c r="F121" i="4" s="1"/>
  <c r="F48" i="5" l="1"/>
  <c r="C34" i="3" s="1"/>
  <c r="F39" i="5" l="1"/>
  <c r="G48" i="5" l="1"/>
  <c r="D34" i="3" s="1"/>
  <c r="E34" i="3" l="1"/>
  <c r="C11" i="3"/>
  <c r="G66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82" i="5" l="1"/>
  <c r="F82" i="5"/>
  <c r="G54" i="5" l="1"/>
  <c r="F54" i="5"/>
  <c r="F76" i="5" s="1"/>
  <c r="C35" i="3" s="1"/>
  <c r="G58" i="5" l="1"/>
  <c r="G61" i="5" s="1"/>
  <c r="G76" i="5"/>
  <c r="K77" i="5"/>
  <c r="F58" i="5"/>
  <c r="F61" i="5" s="1"/>
  <c r="G39" i="5"/>
  <c r="D17" i="3" s="1"/>
  <c r="D19" i="3" s="1"/>
  <c r="D21" i="3" s="1"/>
  <c r="C17" i="3"/>
  <c r="F31" i="5"/>
  <c r="C15" i="3" s="1"/>
  <c r="F22" i="5"/>
  <c r="G22" i="5"/>
  <c r="D16" i="5"/>
  <c r="E16" i="5"/>
  <c r="F16" i="5"/>
  <c r="C30" i="3"/>
  <c r="C26" i="3"/>
  <c r="D35" i="3" l="1"/>
  <c r="D38" i="3" s="1"/>
  <c r="D40" i="3" s="1"/>
  <c r="E15" i="3"/>
  <c r="H16" i="3"/>
  <c r="E17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10" i="4"/>
  <c r="E27" i="4"/>
  <c r="E22" i="4"/>
  <c r="E20" i="4"/>
  <c r="E18" i="4"/>
  <c r="E17" i="4"/>
  <c r="E13" i="4"/>
  <c r="E9" i="4"/>
  <c r="E38" i="3" l="1"/>
  <c r="E40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E48" i="4" l="1"/>
  <c r="E62" i="4"/>
  <c r="E76" i="4"/>
  <c r="C110" i="4"/>
  <c r="C112" i="4" s="1"/>
  <c r="C114" i="4" s="1"/>
  <c r="C116" i="4" s="1"/>
  <c r="C121" i="4" s="1"/>
  <c r="E96" i="4"/>
  <c r="E110" i="4" l="1"/>
</calcChain>
</file>

<file path=xl/sharedStrings.xml><?xml version="1.0" encoding="utf-8"?>
<sst xmlns="http://schemas.openxmlformats.org/spreadsheetml/2006/main" count="251" uniqueCount="228">
  <si>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</si>
  <si>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</si>
  <si>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</si>
  <si>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</si>
  <si>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</si>
  <si>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</si>
  <si>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</si>
  <si>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</si>
  <si>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</si>
  <si>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</si>
  <si>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</si>
  <si>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</si>
  <si>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</si>
  <si>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</si>
  <si>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</si>
  <si>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</si>
  <si>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</si>
  <si>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</si>
  <si>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</si>
  <si>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</si>
  <si>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</si>
  <si>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</si>
  <si>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</si>
  <si>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</si>
  <si>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</si>
  <si>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</si>
  <si>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</si>
  <si>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</si>
  <si>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</si>
  <si>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</si>
  <si>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</si>
  <si>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</si>
  <si>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</si>
  <si>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</si>
  <si>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</si>
  <si>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</si>
  <si>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</si>
  <si>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</si>
  <si>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</si>
  <si>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</si>
  <si>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</si>
  <si>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</si>
  <si>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</si>
  <si>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</si>
  <si>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</si>
  <si>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</si>
  <si>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</si>
  <si>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</si>
  <si>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</si>
  <si>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</si>
  <si>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</si>
  <si>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</si>
  <si>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</si>
  <si>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</si>
  <si>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</si>
  <si>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</si>
  <si>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</si>
  <si>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</si>
  <si>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</si>
  <si>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</si>
  <si>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</si>
  <si>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</si>
  <si>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</si>
  <si>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</si>
  <si>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</si>
  <si>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</si>
  <si>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</si>
  <si>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</si>
  <si>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</si>
  <si>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</si>
  <si>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</si>
  <si>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</si>
  <si>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</si>
  <si>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</si>
  <si>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</si>
  <si>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</si>
  <si>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</si>
  <si>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</si>
  <si>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</si>
  <si>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</si>
  <si>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</si>
  <si>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</si>
  <si>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</si>
  <si>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</si>
  <si>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</si>
  <si>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</si>
  <si>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</si>
  <si>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</si>
  <si>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</si>
  <si>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</si>
  <si>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</si>
  <si>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</si>
  <si>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</si>
  <si>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</si>
  <si>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</si>
  <si>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</si>
  <si>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</si>
  <si>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</si>
  <si>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</si>
  <si>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</si>
  <si>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</si>
  <si>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</si>
  <si>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</si>
  <si>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</si>
  <si>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</si>
  <si>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</si>
  <si>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</si>
  <si>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</si>
  <si>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</si>
  <si>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</si>
  <si>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</si>
  <si>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</si>
  <si>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</si>
  <si>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</si>
  <si>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</si>
  <si>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</si>
  <si>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</si>
  <si>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</si>
  <si>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</si>
  <si>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</si>
  <si>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</si>
  <si>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</si>
  <si>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</si>
  <si>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</si>
  <si>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</si>
  <si>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</si>
  <si>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</si>
  <si>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</si>
  <si>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</si>
  <si>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</si>
  <si>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</si>
  <si>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</si>
  <si>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</si>
  <si>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</si>
  <si>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</si>
  <si>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</si>
  <si>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</si>
  <si>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</si>
  <si>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</si>
  <si>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</si>
  <si>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</si>
  <si>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</si>
  <si>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</si>
  <si>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</si>
  <si>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</si>
  <si>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</si>
  <si>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</si>
  <si>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</si>
  <si>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</si>
  <si>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</si>
  <si>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</si>
  <si>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</si>
  <si>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</si>
  <si>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</si>
  <si>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</si>
  <si>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</si>
  <si>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</si>
  <si>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</si>
  <si>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</si>
  <si>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</si>
  <si>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</si>
  <si>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</si>
  <si>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</si>
  <si>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</si>
  <si>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</si>
  <si>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</si>
  <si>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</si>
  <si>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</si>
  <si>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</si>
  <si>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</si>
  <si>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</si>
  <si>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</si>
  <si>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</si>
  <si>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</si>
  <si>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</si>
  <si>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</si>
  <si>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</si>
  <si>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</si>
  <si>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</si>
  <si>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</si>
  <si>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</si>
  <si>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</si>
  <si>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</si>
  <si>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</si>
  <si>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</si>
  <si>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</si>
  <si>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</si>
  <si>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</si>
  <si>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</si>
  <si>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</si>
  <si>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</si>
  <si>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</si>
  <si>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</si>
  <si>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</si>
  <si>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</si>
  <si>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</si>
  <si>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</si>
  <si>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</si>
  <si>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</si>
  <si>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</si>
  <si>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Unutilized grant refund</t>
  </si>
  <si>
    <t>Gratuity</t>
  </si>
  <si>
    <t>Other Income (SIP-Perkeso)</t>
  </si>
  <si>
    <t>Date Received</t>
  </si>
  <si>
    <t>Description</t>
  </si>
  <si>
    <t>No. of Staff</t>
  </si>
  <si>
    <t>Amount</t>
  </si>
  <si>
    <t>Wage Subsidy Apr'20</t>
  </si>
  <si>
    <t>Wage Subsidy May'20</t>
  </si>
  <si>
    <t>Wage Subsidy June'20</t>
  </si>
  <si>
    <t>Wage Subsidy July'20</t>
  </si>
  <si>
    <t>Wage Subsidy Aug'20</t>
  </si>
  <si>
    <t>Subsidy per staff</t>
  </si>
  <si>
    <t>Total</t>
  </si>
  <si>
    <t>AS AT OCT 31, 2020</t>
  </si>
  <si>
    <t>As at Oct 2020</t>
  </si>
  <si>
    <t>As at Oct 2019</t>
  </si>
  <si>
    <t>FOR THE FINANCIAL PERIOD ENDED OCT 31, 2020</t>
  </si>
  <si>
    <t>Actual YTD 
Oct 2020</t>
  </si>
  <si>
    <t>Actual YTD                Oct 2019</t>
  </si>
  <si>
    <t>Oct 2020</t>
  </si>
  <si>
    <t>Oct 2019</t>
  </si>
  <si>
    <t>Portion of government grant utilised as at 31 Oct 2020</t>
  </si>
  <si>
    <t>Balance as at 31 Oct 2020</t>
  </si>
  <si>
    <t>Interest from RHB STMMD (Oct)</t>
  </si>
  <si>
    <t>Government grant received as at 31 Oct</t>
  </si>
  <si>
    <t>Wage Subsidy Sept'20</t>
  </si>
  <si>
    <t xml:space="preserve">Dev. Of pg Mobile Application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</si>
</sst>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tabSelected="1" view="pageBreakPreview" zoomScale="80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B35" sqref="B35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214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193</v>
      </c>
    </row>
    <row r="7" spans="1:8" ht="18" customHeight="1" x14ac:dyDescent="0.3">
      <c r="A7" s="63"/>
      <c r="B7" s="64"/>
      <c r="C7" s="105" t="s">
        <v>215</v>
      </c>
      <c r="D7" s="17" t="s">
        <v>216</v>
      </c>
      <c r="E7" s="65" t="s">
        <v>13</v>
      </c>
      <c r="F7" s="123" t="s">
        <v>170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104</v>
      </c>
      <c r="B10" s="56">
        <v>1</v>
      </c>
      <c r="C10" s="117">
        <f>NTC!I16</f>
        <v>192802.85</v>
      </c>
      <c r="D10" s="117">
        <v>255112.14</v>
      </c>
      <c r="E10" s="69">
        <f>C10-D10</f>
        <v>-62309.290000000008</v>
      </c>
      <c r="F10" s="69">
        <v>188359.85</v>
      </c>
    </row>
    <row r="11" spans="1:8" ht="18" customHeight="1" x14ac:dyDescent="0.3">
      <c r="A11" s="71"/>
      <c r="C11" s="72">
        <f>SUM(C10:C10)</f>
        <v>192802.85</v>
      </c>
      <c r="D11" s="72">
        <f>SUM(D10:D10)</f>
        <v>255112.14</v>
      </c>
      <c r="E11" s="72">
        <f>SUM(E10:E10)</f>
        <v>-62309.290000000008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185</v>
      </c>
      <c r="C14" s="117">
        <v>0</v>
      </c>
      <c r="D14" s="117">
        <v>0</v>
      </c>
      <c r="E14" s="69">
        <f>C14-D14</f>
        <v>0</v>
      </c>
      <c r="F14" s="69">
        <v>14752.5</v>
      </c>
    </row>
    <row r="15" spans="1:8" ht="18" customHeight="1" x14ac:dyDescent="0.3">
      <c r="A15" s="74" t="s">
        <v>106</v>
      </c>
      <c r="B15" s="56">
        <v>2</v>
      </c>
      <c r="C15" s="117">
        <f>NTC!F31</f>
        <v>49925</v>
      </c>
      <c r="D15" s="69">
        <f>NTC!G31</f>
        <v>46262</v>
      </c>
      <c r="E15" s="69">
        <f t="shared" ref="E15:E17" si="0">C15-D15</f>
        <v>3663</v>
      </c>
      <c r="F15" s="69">
        <v>2937424.88</v>
      </c>
    </row>
    <row r="16" spans="1:8" ht="18" customHeight="1" x14ac:dyDescent="0.3">
      <c r="A16" s="74" t="s">
        <v>107</v>
      </c>
      <c r="C16" s="117">
        <v>2859.01</v>
      </c>
      <c r="D16" s="117">
        <v>1272.6099999999999</v>
      </c>
      <c r="E16" s="69">
        <f t="shared" si="0"/>
        <v>1586.4000000000003</v>
      </c>
      <c r="F16" s="69">
        <v>1533.01</v>
      </c>
      <c r="H16" s="57">
        <f>C15+C16</f>
        <v>52784.01</v>
      </c>
    </row>
    <row r="17" spans="1:6" ht="18" customHeight="1" x14ac:dyDescent="0.3">
      <c r="A17" s="74" t="s">
        <v>105</v>
      </c>
      <c r="B17" s="56">
        <v>3</v>
      </c>
      <c r="C17" s="117">
        <f>NTC!F39</f>
        <v>5813282.3399999999</v>
      </c>
      <c r="D17" s="69">
        <f>NTC!G39</f>
        <v>3670528.1399999997</v>
      </c>
      <c r="E17" s="69">
        <f t="shared" si="0"/>
        <v>2142754.2000000002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5866066.3499999996</v>
      </c>
      <c r="D19" s="72">
        <f>SUM(D14:D18)</f>
        <v>3718062.7499999995</v>
      </c>
      <c r="E19" s="72">
        <f>SUM(E14:E18)</f>
        <v>2148003.6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6058869.1999999993</v>
      </c>
      <c r="D21" s="78">
        <f>D11+D19</f>
        <v>3973174.8899999997</v>
      </c>
      <c r="E21" s="78">
        <f>E11+E19</f>
        <v>2085694.31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102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103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118</v>
      </c>
      <c r="C33" s="117"/>
      <c r="D33" s="117">
        <v>2000</v>
      </c>
      <c r="E33" s="69">
        <f>C33-D33</f>
        <v>-2000</v>
      </c>
      <c r="F33" s="69">
        <v>36000</v>
      </c>
    </row>
    <row r="34" spans="1:8" ht="18" customHeight="1" x14ac:dyDescent="0.3">
      <c r="A34" s="74" t="s">
        <v>130</v>
      </c>
      <c r="B34" s="56">
        <v>4</v>
      </c>
      <c r="C34" s="121">
        <f>NTC!F48</f>
        <v>70767.98</v>
      </c>
      <c r="D34" s="69">
        <f>NTC!G48</f>
        <v>465.2</v>
      </c>
      <c r="E34" s="69">
        <f>C34-D34</f>
        <v>70302.78</v>
      </c>
      <c r="F34" s="69">
        <v>509264.77999999997</v>
      </c>
    </row>
    <row r="35" spans="1:8" ht="18" customHeight="1" x14ac:dyDescent="0.3">
      <c r="A35" s="74" t="s">
        <v>108</v>
      </c>
      <c r="B35" s="56">
        <v>5</v>
      </c>
      <c r="C35" s="117">
        <f>NTC!F76</f>
        <v>5988101.2199999988</v>
      </c>
      <c r="D35" s="69">
        <f>NTC!G76</f>
        <v>3969309.6899999995</v>
      </c>
      <c r="E35" s="69">
        <f t="shared" ref="E35:E37" si="2">C35-D35</f>
        <v>2018791.5299999993</v>
      </c>
      <c r="F35" s="69">
        <v>5460356.0799999982</v>
      </c>
      <c r="G35" s="57">
        <v>5876167.2800000003</v>
      </c>
      <c r="H35" s="57">
        <f>C35-G35</f>
        <v>111933.93999999855</v>
      </c>
    </row>
    <row r="36" spans="1:8" ht="18" customHeight="1" x14ac:dyDescent="0.3">
      <c r="A36" s="102" t="s">
        <v>186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8" ht="18" hidden="1" customHeight="1" x14ac:dyDescent="0.3">
      <c r="A37" s="74" t="s">
        <v>109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6058869.1999999993</v>
      </c>
      <c r="D38" s="72">
        <f>SUM(D33:D37)</f>
        <v>3971774.8899999997</v>
      </c>
      <c r="E38" s="72">
        <f>SUM(E33:E37)</f>
        <v>2087094.3099999994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6058869.1999999993</v>
      </c>
      <c r="D40" s="86">
        <f t="shared" ref="D40:F40" si="3">D26+D38</f>
        <v>3971774.8899999997</v>
      </c>
      <c r="E40" s="86">
        <f t="shared" si="3"/>
        <v>2087094.3099999994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zoomScale="85" zoomScaleNormal="85" zoomScaleSheetLayoutView="85" workbookViewId="0">
      <pane xSplit="2" ySplit="8" topLeftCell="C60" activePane="bottomRight" state="frozen"/>
      <selection activeCell="A14" sqref="A14"/>
      <selection pane="topRight" activeCell="A14" sqref="A14"/>
      <selection pane="bottomLeft" activeCell="A14" sqref="A14"/>
      <selection pane="bottomRight" activeCell="C8" sqref="C8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217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" t="s">
        <v>218</v>
      </c>
      <c r="D6" s="111" t="s">
        <v>219</v>
      </c>
      <c r="E6" s="1" t="s">
        <v>9</v>
      </c>
      <c r="F6" s="1" t="s">
        <v>192</v>
      </c>
      <c r="G6" s="2" t="s">
        <v>160</v>
      </c>
      <c r="I6" s="50" t="s">
        <v>150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1389</v>
      </c>
      <c r="D9" s="26">
        <v>8600.2999999999993</v>
      </c>
      <c r="E9" s="27">
        <f>C9-D9</f>
        <v>-7211.2999999999993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356.79999999999995</v>
      </c>
      <c r="D13" s="29">
        <v>6084.78</v>
      </c>
      <c r="E13" s="30">
        <f>C13-D13</f>
        <v>-5727.98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1032.2</v>
      </c>
      <c r="D14" s="26">
        <f>D9-D13</f>
        <v>2515.5199999999995</v>
      </c>
      <c r="E14" s="25">
        <f t="shared" ref="E14:F14" si="0">E9-E13</f>
        <v>-1483.3199999999997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164</v>
      </c>
      <c r="B17" s="9"/>
      <c r="C17" s="26">
        <v>3426974.8399999994</v>
      </c>
      <c r="D17" s="26">
        <v>6484290.5599999987</v>
      </c>
      <c r="E17" s="27">
        <f>C17-D17</f>
        <v>-3057315.7199999993</v>
      </c>
      <c r="F17" s="26">
        <v>9035368.7100000009</v>
      </c>
      <c r="G17" s="26">
        <v>11127639.580000004</v>
      </c>
      <c r="K17" s="100">
        <f>C17-C91-C92</f>
        <v>3040723.8799999994</v>
      </c>
      <c r="L17" s="109"/>
    </row>
    <row r="18" spans="1:12" ht="18" customHeight="1" x14ac:dyDescent="0.3">
      <c r="A18" s="8" t="s">
        <v>165</v>
      </c>
      <c r="B18" s="9"/>
      <c r="C18" s="26">
        <v>2873354.4</v>
      </c>
      <c r="D18" s="26">
        <v>6846905.0899999999</v>
      </c>
      <c r="E18" s="27">
        <f>C18-D18</f>
        <v>-3973550.69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195</v>
      </c>
      <c r="B19" s="9"/>
      <c r="C19" s="26">
        <v>1821807.01</v>
      </c>
      <c r="D19" s="26"/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/>
      <c r="D20" s="26">
        <v>1.21</v>
      </c>
      <c r="E20" s="27">
        <f>C20-D20</f>
        <v>-1.21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59640.619999999995</v>
      </c>
      <c r="D21" s="26">
        <v>100817.35</v>
      </c>
      <c r="E21" s="27">
        <f>C21-D21</f>
        <v>-41176.73000000001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171</v>
      </c>
      <c r="B22" s="9"/>
      <c r="C22" s="29">
        <v>58800</v>
      </c>
      <c r="D22" s="29">
        <v>7000</v>
      </c>
      <c r="E22" s="30">
        <f>C22-D22</f>
        <v>51800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8240576.8699999992</v>
      </c>
      <c r="D23" s="25">
        <f>SUM(D17:D22)</f>
        <v>13439014.209999999</v>
      </c>
      <c r="E23" s="25">
        <f>SUM(E17:E22)</f>
        <v>-7020244.3499999996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8241609.0699999994</v>
      </c>
      <c r="D24" s="26">
        <f>D23+D14</f>
        <v>13441529.729999999</v>
      </c>
      <c r="E24" s="25">
        <f>E23+E14</f>
        <v>-7021727.6699999999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860123.07000000007</v>
      </c>
      <c r="D27" s="26">
        <v>939705.08000000007</v>
      </c>
      <c r="E27" s="27">
        <f t="shared" ref="E27:E66" si="2">C27-D27</f>
        <v>-79582.010000000009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11540</v>
      </c>
      <c r="D28" s="26">
        <v>10200</v>
      </c>
      <c r="E28" s="27">
        <f t="shared" si="2"/>
        <v>1340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40151.760000000002</v>
      </c>
      <c r="D29" s="26">
        <v>41386.230000000003</v>
      </c>
      <c r="E29" s="27">
        <f t="shared" si="2"/>
        <v>-1234.4700000000012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107101</v>
      </c>
      <c r="D30" s="26">
        <v>113712</v>
      </c>
      <c r="E30" s="27">
        <f t="shared" si="2"/>
        <v>-6611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10284.149999999998</v>
      </c>
      <c r="D31" s="26">
        <v>11609.300000000001</v>
      </c>
      <c r="E31" s="27">
        <f t="shared" si="2"/>
        <v>-1325.1500000000033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162</v>
      </c>
      <c r="B32" s="9"/>
      <c r="C32" s="26">
        <v>1143.9000000000001</v>
      </c>
      <c r="D32" s="26">
        <v>1263.1000000000001</v>
      </c>
      <c r="E32" s="27">
        <f t="shared" si="2"/>
        <v>-119.20000000000005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878</v>
      </c>
      <c r="D33" s="26">
        <v>852</v>
      </c>
      <c r="E33" s="27">
        <f t="shared" si="2"/>
        <v>26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3154</v>
      </c>
      <c r="D34" s="26">
        <v>1900.96</v>
      </c>
      <c r="E34" s="27">
        <f t="shared" si="2"/>
        <v>1253.04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43955.83</v>
      </c>
      <c r="D35" s="26">
        <v>41289.879999999997</v>
      </c>
      <c r="E35" s="27">
        <f t="shared" si="2"/>
        <v>2665.9500000000044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201</v>
      </c>
      <c r="B36" s="9"/>
      <c r="C36" s="26">
        <v>35399.68</v>
      </c>
      <c r="D36" s="26"/>
      <c r="E36" s="27">
        <f t="shared" si="2"/>
        <v>35399.68</v>
      </c>
      <c r="F36" s="26"/>
      <c r="G36" s="26"/>
      <c r="K36" s="53"/>
    </row>
    <row r="37" spans="1:11" ht="18" customHeight="1" x14ac:dyDescent="0.3">
      <c r="A37" s="11" t="s">
        <v>48</v>
      </c>
      <c r="B37" s="9"/>
      <c r="C37" s="26">
        <v>5742.8</v>
      </c>
      <c r="D37" s="26">
        <v>3831.58</v>
      </c>
      <c r="E37" s="27">
        <f t="shared" si="2"/>
        <v>1911.2200000000003</v>
      </c>
      <c r="F37" s="26">
        <v>4689.68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8912.59</v>
      </c>
      <c r="D38" s="26">
        <v>14782.38</v>
      </c>
      <c r="E38" s="27">
        <f t="shared" si="2"/>
        <v>-5869.7899999999991</v>
      </c>
      <c r="F38" s="26">
        <v>18404.37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/>
      <c r="D39" s="26">
        <v>159</v>
      </c>
      <c r="E39" s="27">
        <f t="shared" si="2"/>
        <v>-159</v>
      </c>
      <c r="F39" s="26">
        <v>159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3325</v>
      </c>
      <c r="D40" s="26">
        <v>4000</v>
      </c>
      <c r="E40" s="27">
        <f t="shared" si="2"/>
        <v>-675</v>
      </c>
      <c r="F40" s="26">
        <v>4000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/>
      <c r="D41" s="26"/>
      <c r="E41" s="27">
        <f t="shared" si="2"/>
        <v>0</v>
      </c>
      <c r="F41" s="26"/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3125</v>
      </c>
      <c r="D42" s="26">
        <v>2606.8000000000002</v>
      </c>
      <c r="E42" s="27">
        <f t="shared" si="2"/>
        <v>518.19999999999982</v>
      </c>
      <c r="F42" s="26">
        <v>2606.8000000000002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21055.24</v>
      </c>
      <c r="D43" s="26">
        <v>25086.65</v>
      </c>
      <c r="E43" s="27">
        <f t="shared" si="2"/>
        <v>-4031.41</v>
      </c>
      <c r="F43" s="26">
        <v>29579.99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5266.78</v>
      </c>
      <c r="D44" s="26">
        <v>15617.79</v>
      </c>
      <c r="E44" s="27">
        <f t="shared" si="2"/>
        <v>-10351.010000000002</v>
      </c>
      <c r="F44" s="26">
        <v>18739.5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80512</v>
      </c>
      <c r="D45" s="26">
        <v>100640</v>
      </c>
      <c r="E45" s="27">
        <f t="shared" si="2"/>
        <v>-20128</v>
      </c>
      <c r="F45" s="26">
        <v>120768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2435</v>
      </c>
      <c r="D46" s="26">
        <v>4182.5</v>
      </c>
      <c r="E46" s="27">
        <f t="shared" si="2"/>
        <v>-1747.5</v>
      </c>
      <c r="F46" s="26">
        <v>4571.7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12752.07</v>
      </c>
      <c r="D47" s="128">
        <v>21708.140000000003</v>
      </c>
      <c r="E47" s="27">
        <f t="shared" si="2"/>
        <v>-8956.0700000000033</v>
      </c>
      <c r="F47" s="26">
        <v>27393.06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572</v>
      </c>
      <c r="D48" s="26">
        <v>1182.4000000000001</v>
      </c>
      <c r="E48" s="27">
        <f t="shared" si="2"/>
        <v>-610.40000000000009</v>
      </c>
      <c r="F48" s="26">
        <v>1989.5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28561.9</v>
      </c>
      <c r="D49" s="26">
        <v>20188.05</v>
      </c>
      <c r="E49" s="27">
        <f t="shared" si="2"/>
        <v>8373.8500000000022</v>
      </c>
      <c r="F49" s="26">
        <v>36436.639999999999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3321.25</v>
      </c>
      <c r="D50" s="26">
        <v>4380.51</v>
      </c>
      <c r="E50" s="27">
        <f t="shared" si="2"/>
        <v>-1059.2600000000002</v>
      </c>
      <c r="F50" s="26">
        <v>7483.26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580</v>
      </c>
      <c r="D51" s="26">
        <v>267</v>
      </c>
      <c r="E51" s="27">
        <f t="shared" si="2"/>
        <v>313</v>
      </c>
      <c r="F51" s="26">
        <v>352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1472.6</v>
      </c>
      <c r="D52" s="26">
        <v>681</v>
      </c>
      <c r="E52" s="27">
        <f t="shared" si="2"/>
        <v>791.59999999999991</v>
      </c>
      <c r="F52" s="26">
        <v>2326.9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172</v>
      </c>
      <c r="B53" s="9"/>
      <c r="C53" s="26">
        <v>-0.72</v>
      </c>
      <c r="D53" s="26">
        <v>0.72</v>
      </c>
      <c r="E53" s="27">
        <f t="shared" si="2"/>
        <v>-1.44</v>
      </c>
      <c r="F53" s="26">
        <v>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14744.699999999997</v>
      </c>
      <c r="D54" s="26">
        <v>20193.939999999999</v>
      </c>
      <c r="E54" s="27">
        <f t="shared" si="2"/>
        <v>-5449.2400000000016</v>
      </c>
      <c r="F54" s="26">
        <v>25977.71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191</v>
      </c>
      <c r="B55" s="9"/>
      <c r="C55" s="26">
        <v>1518</v>
      </c>
      <c r="D55" s="26"/>
      <c r="E55" s="27">
        <f t="shared" si="2"/>
        <v>1518</v>
      </c>
      <c r="F55" s="26">
        <v>0</v>
      </c>
      <c r="G55" s="26"/>
      <c r="K55" s="53"/>
    </row>
    <row r="56" spans="1:11" ht="18" customHeight="1" x14ac:dyDescent="0.3">
      <c r="A56" s="11" t="s">
        <v>66</v>
      </c>
      <c r="B56" s="9"/>
      <c r="C56" s="26"/>
      <c r="D56" s="26"/>
      <c r="E56" s="27">
        <f t="shared" si="2"/>
        <v>0</v>
      </c>
      <c r="F56" s="26">
        <v>7850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/>
      <c r="D57" s="26"/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5310</v>
      </c>
      <c r="D58" s="26">
        <v>8607.6</v>
      </c>
      <c r="E58" s="27">
        <f t="shared" si="2"/>
        <v>-3297.6000000000004</v>
      </c>
      <c r="F58" s="26">
        <v>12116.8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1272</v>
      </c>
      <c r="D59" s="26">
        <v>1909.54</v>
      </c>
      <c r="E59" s="27">
        <f t="shared" si="2"/>
        <v>-637.54</v>
      </c>
      <c r="F59" s="26">
        <v>2545.54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3537.22</v>
      </c>
      <c r="D60" s="26">
        <v>4372.5</v>
      </c>
      <c r="E60" s="27">
        <f t="shared" si="2"/>
        <v>-835.2800000000002</v>
      </c>
      <c r="F60" s="26">
        <v>4960.8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522.41000000000008</v>
      </c>
      <c r="D61" s="26">
        <v>822.4</v>
      </c>
      <c r="E61" s="27">
        <f t="shared" si="2"/>
        <v>-299.9899999999999</v>
      </c>
      <c r="F61" s="26">
        <v>1334.86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200</v>
      </c>
      <c r="D62" s="26">
        <v>200</v>
      </c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/>
      <c r="D63" s="26">
        <v>1167.49</v>
      </c>
      <c r="E63" s="27">
        <f t="shared" si="2"/>
        <v>-1167.49</v>
      </c>
      <c r="F63" s="26">
        <v>1167.49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196</v>
      </c>
      <c r="B64" s="9"/>
      <c r="C64" s="139">
        <v>330</v>
      </c>
      <c r="D64" s="26">
        <v>330</v>
      </c>
      <c r="E64" s="27">
        <f t="shared" si="2"/>
        <v>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153</v>
      </c>
      <c r="B65" s="9"/>
      <c r="C65" s="26">
        <v>44</v>
      </c>
      <c r="D65" s="26"/>
      <c r="E65" s="27">
        <f t="shared" si="2"/>
        <v>44</v>
      </c>
      <c r="F65" s="26">
        <v>6310.2</v>
      </c>
      <c r="G65" s="26">
        <v>0</v>
      </c>
    </row>
    <row r="66" spans="1:11" ht="18" customHeight="1" x14ac:dyDescent="0.3">
      <c r="A66" s="11" t="s">
        <v>80</v>
      </c>
      <c r="B66" s="9"/>
      <c r="C66" s="26"/>
      <c r="D66" s="26"/>
      <c r="E66" s="27">
        <f t="shared" si="2"/>
        <v>0</v>
      </c>
      <c r="F66" s="26">
        <v>60442.09</v>
      </c>
      <c r="G66" s="26">
        <v>0</v>
      </c>
      <c r="I66" s="50">
        <v>0</v>
      </c>
      <c r="K66" s="53">
        <f>SUM(C27:C66)</f>
        <v>1318843.2300000002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14654.03</v>
      </c>
      <c r="D69" s="26">
        <v>10743.220000000001</v>
      </c>
      <c r="E69" s="27">
        <f t="shared" ref="E69:E109" si="8">C69-D69</f>
        <v>3910.8099999999995</v>
      </c>
      <c r="F69" s="26">
        <v>11405.22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40">
        <v>357753.73000000004</v>
      </c>
      <c r="D70" s="26">
        <v>790347.19</v>
      </c>
      <c r="E70" s="27">
        <f t="shared" si="8"/>
        <v>-432593.4599999999</v>
      </c>
      <c r="F70" s="26">
        <v>1418620.8599999999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40">
        <v>63784</v>
      </c>
      <c r="D71" s="26">
        <v>244522.25</v>
      </c>
      <c r="E71" s="27">
        <f t="shared" si="8"/>
        <v>-180738.25</v>
      </c>
      <c r="F71" s="26">
        <v>374560.18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40">
        <v>21826.2</v>
      </c>
      <c r="D72" s="26">
        <v>151720.87000000002</v>
      </c>
      <c r="E72" s="27">
        <f t="shared" si="8"/>
        <v>-129894.67000000003</v>
      </c>
      <c r="F72" s="26">
        <v>171683.87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/>
      <c r="D73" s="26">
        <v>11500</v>
      </c>
      <c r="E73" s="27">
        <f t="shared" si="8"/>
        <v>-11500</v>
      </c>
      <c r="F73" s="26">
        <v>11500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1335</v>
      </c>
      <c r="D74" s="26">
        <v>6365.8</v>
      </c>
      <c r="E74" s="27">
        <f t="shared" si="8"/>
        <v>-5030.8</v>
      </c>
      <c r="F74" s="26">
        <v>6365.8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173</v>
      </c>
      <c r="B75" s="9"/>
      <c r="C75" s="26">
        <v>18335.48</v>
      </c>
      <c r="D75" s="26">
        <v>27264.510000000002</v>
      </c>
      <c r="E75" s="27">
        <f t="shared" si="8"/>
        <v>-8929.0300000000025</v>
      </c>
      <c r="F75" s="26">
        <v>32864.51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227</v>
      </c>
      <c r="B76" s="9"/>
      <c r="C76" s="140">
        <v>12720</v>
      </c>
      <c r="D76" s="26">
        <v>12720</v>
      </c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40"/>
      <c r="D77" s="26">
        <v>46784.76</v>
      </c>
      <c r="E77" s="26">
        <f t="shared" si="8"/>
        <v>-46784.76</v>
      </c>
      <c r="F77" s="122">
        <v>46784.76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40">
        <v>3328</v>
      </c>
      <c r="D78" s="26">
        <v>9900</v>
      </c>
      <c r="E78" s="26">
        <f t="shared" si="8"/>
        <v>-6572</v>
      </c>
      <c r="F78" s="122">
        <v>23400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40">
        <v>9885</v>
      </c>
      <c r="D79" s="26">
        <v>12250</v>
      </c>
      <c r="E79" s="26">
        <f t="shared" si="8"/>
        <v>-2365</v>
      </c>
      <c r="F79" s="125">
        <v>14250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40">
        <v>149798.21000000002</v>
      </c>
      <c r="D80" s="26">
        <v>126200</v>
      </c>
      <c r="E80" s="26">
        <f t="shared" si="8"/>
        <v>23598.210000000021</v>
      </c>
      <c r="F80" s="122">
        <v>126200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66010.799999999988</v>
      </c>
      <c r="D81" s="26">
        <v>375254.20000000007</v>
      </c>
      <c r="E81" s="26">
        <f t="shared" si="8"/>
        <v>-309243.40000000008</v>
      </c>
      <c r="F81" s="122">
        <v>498341.3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166</v>
      </c>
      <c r="B82" s="9"/>
      <c r="C82" s="26"/>
      <c r="D82" s="26"/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40">
        <v>37950</v>
      </c>
      <c r="D83" s="26">
        <v>158812.79999999999</v>
      </c>
      <c r="E83" s="27">
        <f t="shared" si="8"/>
        <v>-120862.79999999999</v>
      </c>
      <c r="F83" s="26">
        <v>882673.51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40"/>
      <c r="D84" s="26"/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40">
        <v>65064.950000000004</v>
      </c>
      <c r="D85" s="26">
        <v>107441.31000000001</v>
      </c>
      <c r="E85" s="27">
        <f t="shared" si="8"/>
        <v>-42376.360000000008</v>
      </c>
      <c r="F85" s="26">
        <v>118710.56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237922.18000000002</v>
      </c>
      <c r="D86" s="26">
        <v>527957.57000000007</v>
      </c>
      <c r="E86" s="27">
        <f t="shared" si="8"/>
        <v>-290035.39</v>
      </c>
      <c r="F86" s="26">
        <v>768644.07000000007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312127.26</v>
      </c>
      <c r="D87" s="26">
        <v>774126.85999999987</v>
      </c>
      <c r="E87" s="27">
        <f t="shared" si="8"/>
        <v>-461999.59999999986</v>
      </c>
      <c r="F87" s="26">
        <v>881112.57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174</v>
      </c>
      <c r="B88" s="9"/>
      <c r="C88" s="26">
        <v>2305.87</v>
      </c>
      <c r="D88" s="26">
        <v>1006801.6100000001</v>
      </c>
      <c r="E88" s="27">
        <f t="shared" si="8"/>
        <v>-1004495.7400000001</v>
      </c>
      <c r="F88" s="26">
        <v>1015239.0800000001</v>
      </c>
      <c r="G88" s="26"/>
      <c r="K88" s="53"/>
    </row>
    <row r="89" spans="1:11" ht="18" customHeight="1" x14ac:dyDescent="0.3">
      <c r="A89" s="11" t="s">
        <v>91</v>
      </c>
      <c r="B89" s="9"/>
      <c r="C89" s="140"/>
      <c r="D89" s="26">
        <v>3824.15</v>
      </c>
      <c r="E89" s="27">
        <f t="shared" si="8"/>
        <v>-3824.15</v>
      </c>
      <c r="F89" s="26">
        <v>3824.15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199</v>
      </c>
      <c r="B90" s="9"/>
      <c r="C90" s="140">
        <v>466552.76</v>
      </c>
      <c r="D90" s="26">
        <v>0</v>
      </c>
      <c r="E90" s="27">
        <f t="shared" si="8"/>
        <v>466552.76</v>
      </c>
      <c r="F90" s="26">
        <v>0</v>
      </c>
      <c r="G90" s="26"/>
      <c r="K90" s="53"/>
    </row>
    <row r="91" spans="1:11" ht="18" customHeight="1" x14ac:dyDescent="0.3">
      <c r="A91" s="11" t="s">
        <v>175</v>
      </c>
      <c r="B91" s="9"/>
      <c r="C91" s="140">
        <v>14335.52</v>
      </c>
      <c r="D91" s="26">
        <v>357311</v>
      </c>
      <c r="E91" s="27">
        <f t="shared" si="8"/>
        <v>-342975.48</v>
      </c>
      <c r="F91" s="26">
        <v>497894.96</v>
      </c>
      <c r="G91" s="26"/>
      <c r="K91" s="53"/>
    </row>
    <row r="92" spans="1:11" ht="18" customHeight="1" x14ac:dyDescent="0.3">
      <c r="A92" s="11" t="s">
        <v>176</v>
      </c>
      <c r="B92" s="9"/>
      <c r="C92" s="140">
        <v>371915.44</v>
      </c>
      <c r="D92" s="26">
        <v>413940</v>
      </c>
      <c r="E92" s="27">
        <f t="shared" si="8"/>
        <v>-42024.56</v>
      </c>
      <c r="F92" s="26">
        <v>413940</v>
      </c>
      <c r="G92" s="26"/>
      <c r="K92" s="53"/>
    </row>
    <row r="93" spans="1:11" ht="18" customHeight="1" x14ac:dyDescent="0.3">
      <c r="A93" s="11" t="s">
        <v>188</v>
      </c>
      <c r="B93" s="9"/>
      <c r="C93" s="140">
        <v>137878.21000000002</v>
      </c>
      <c r="D93" s="26"/>
      <c r="E93" s="27">
        <f t="shared" si="8"/>
        <v>137878.21000000002</v>
      </c>
      <c r="F93" s="26">
        <v>0</v>
      </c>
      <c r="G93" s="26"/>
      <c r="K93" s="53"/>
    </row>
    <row r="94" spans="1:11" ht="18" customHeight="1" x14ac:dyDescent="0.3">
      <c r="A94" s="11" t="s">
        <v>197</v>
      </c>
      <c r="B94" s="9"/>
      <c r="C94" s="140">
        <v>641951.16999999993</v>
      </c>
      <c r="D94" s="26"/>
      <c r="E94" s="27">
        <f t="shared" si="8"/>
        <v>641951.16999999993</v>
      </c>
      <c r="F94" s="26">
        <v>0</v>
      </c>
      <c r="G94" s="26"/>
      <c r="K94" s="53"/>
    </row>
    <row r="95" spans="1:11" ht="18" customHeight="1" x14ac:dyDescent="0.3">
      <c r="A95" s="11" t="s">
        <v>198</v>
      </c>
      <c r="B95" s="9"/>
      <c r="C95" s="140">
        <v>1041977.63</v>
      </c>
      <c r="D95" s="26"/>
      <c r="E95" s="27">
        <f t="shared" si="8"/>
        <v>1041977.63</v>
      </c>
      <c r="F95" s="26">
        <v>0</v>
      </c>
      <c r="G95" s="26"/>
      <c r="K95" s="53"/>
    </row>
    <row r="96" spans="1:11" ht="18" customHeight="1" x14ac:dyDescent="0.3">
      <c r="A96" s="11" t="s">
        <v>189</v>
      </c>
      <c r="B96" s="9"/>
      <c r="C96" s="140">
        <v>24411.21</v>
      </c>
      <c r="D96" s="26">
        <v>150077.66</v>
      </c>
      <c r="E96" s="27">
        <f t="shared" si="8"/>
        <v>-125666.45000000001</v>
      </c>
      <c r="F96" s="26">
        <v>493337.85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169</v>
      </c>
      <c r="B97" s="9"/>
      <c r="C97" s="140"/>
      <c r="D97" s="26">
        <v>456499.31</v>
      </c>
      <c r="E97" s="27">
        <f t="shared" si="8"/>
        <v>-456499.31</v>
      </c>
      <c r="F97" s="26">
        <v>500177.58</v>
      </c>
      <c r="G97" s="26"/>
      <c r="K97" s="53"/>
    </row>
    <row r="98" spans="1:12" ht="18" customHeight="1" x14ac:dyDescent="0.3">
      <c r="A98" s="11" t="s">
        <v>194</v>
      </c>
      <c r="B98" s="9"/>
      <c r="C98" s="140">
        <v>548129.05000000005</v>
      </c>
      <c r="D98" s="26">
        <v>609830.69999999995</v>
      </c>
      <c r="E98" s="27">
        <f t="shared" si="8"/>
        <v>-61701.649999999907</v>
      </c>
      <c r="F98" s="26">
        <v>714958.27999999991</v>
      </c>
      <c r="G98" s="26"/>
      <c r="K98" s="53"/>
    </row>
    <row r="99" spans="1:12" ht="18" customHeight="1" x14ac:dyDescent="0.3">
      <c r="A99" s="11" t="s">
        <v>92</v>
      </c>
      <c r="B99" s="9"/>
      <c r="C99" s="140">
        <v>700000</v>
      </c>
      <c r="D99" s="26">
        <v>1500820.22</v>
      </c>
      <c r="E99" s="27">
        <f t="shared" si="8"/>
        <v>-800820.22</v>
      </c>
      <c r="F99" s="26">
        <v>1500820.22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163</v>
      </c>
      <c r="B100" s="9"/>
      <c r="C100" s="26">
        <v>1006965.55</v>
      </c>
      <c r="D100" s="26">
        <v>880802.41999999993</v>
      </c>
      <c r="E100" s="27">
        <f t="shared" si="8"/>
        <v>126163.13000000012</v>
      </c>
      <c r="F100" s="26">
        <v>881702.41999999993</v>
      </c>
      <c r="G100" s="26">
        <v>1000000</v>
      </c>
      <c r="K100" s="53"/>
    </row>
    <row r="101" spans="1:12" ht="18" customHeight="1" x14ac:dyDescent="0.3">
      <c r="A101" s="11" t="s">
        <v>151</v>
      </c>
      <c r="B101" s="9"/>
      <c r="C101" s="140"/>
      <c r="D101" s="26">
        <v>149999.97</v>
      </c>
      <c r="E101" s="27">
        <f t="shared" si="8"/>
        <v>-149999.97</v>
      </c>
      <c r="F101" s="26">
        <v>339873.73</v>
      </c>
      <c r="G101" s="26"/>
      <c r="K101" s="53"/>
    </row>
    <row r="102" spans="1:12" ht="18" customHeight="1" x14ac:dyDescent="0.3">
      <c r="A102" s="11" t="s">
        <v>177</v>
      </c>
      <c r="B102" s="9"/>
      <c r="C102" s="140"/>
      <c r="D102" s="26">
        <v>718241.47000000009</v>
      </c>
      <c r="E102" s="27">
        <f t="shared" si="8"/>
        <v>-718241.47000000009</v>
      </c>
      <c r="F102" s="26">
        <v>731891.3</v>
      </c>
      <c r="G102" s="26"/>
      <c r="K102" s="53"/>
    </row>
    <row r="103" spans="1:12" ht="18" customHeight="1" x14ac:dyDescent="0.3">
      <c r="A103" s="11" t="s">
        <v>93</v>
      </c>
      <c r="B103" s="9"/>
      <c r="C103" s="140"/>
      <c r="D103" s="26">
        <v>374744.49</v>
      </c>
      <c r="E103" s="27">
        <f t="shared" si="8"/>
        <v>-374744.49</v>
      </c>
      <c r="F103" s="26">
        <v>422757.28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167</v>
      </c>
      <c r="B104" s="9"/>
      <c r="C104" s="140"/>
      <c r="D104" s="26">
        <v>112667.16</v>
      </c>
      <c r="E104" s="27">
        <f t="shared" si="8"/>
        <v>-112667.16</v>
      </c>
      <c r="F104" s="26">
        <v>112667.16</v>
      </c>
      <c r="G104" s="26"/>
      <c r="K104" s="53"/>
    </row>
    <row r="105" spans="1:12" ht="18" customHeight="1" x14ac:dyDescent="0.3">
      <c r="A105" s="11" t="s">
        <v>178</v>
      </c>
      <c r="B105" s="9"/>
      <c r="C105" s="140"/>
      <c r="D105" s="26">
        <v>1000035.3</v>
      </c>
      <c r="E105" s="27">
        <f t="shared" si="8"/>
        <v>-1000035.3</v>
      </c>
      <c r="F105" s="26">
        <v>1000035.3</v>
      </c>
      <c r="G105" s="26"/>
      <c r="K105" s="53"/>
    </row>
    <row r="106" spans="1:12" ht="37.5" x14ac:dyDescent="0.3">
      <c r="A106" s="126" t="s">
        <v>179</v>
      </c>
      <c r="B106" s="9"/>
      <c r="C106" s="140">
        <v>199681.56</v>
      </c>
      <c r="D106" s="26">
        <v>142595.74</v>
      </c>
      <c r="E106" s="27">
        <f t="shared" si="8"/>
        <v>57085.820000000007</v>
      </c>
      <c r="F106" s="26">
        <v>304458.07999999996</v>
      </c>
      <c r="G106" s="26"/>
      <c r="K106" s="53"/>
    </row>
    <row r="107" spans="1:12" ht="18" customHeight="1" x14ac:dyDescent="0.3">
      <c r="A107" s="11" t="s">
        <v>180</v>
      </c>
      <c r="B107" s="9"/>
      <c r="C107" s="140">
        <v>360000</v>
      </c>
      <c r="D107" s="26">
        <v>720000</v>
      </c>
      <c r="E107" s="27">
        <f t="shared" si="8"/>
        <v>-360000</v>
      </c>
      <c r="F107" s="26">
        <v>720000</v>
      </c>
      <c r="G107" s="26"/>
      <c r="K107" s="53"/>
    </row>
    <row r="108" spans="1:12" ht="18" customHeight="1" x14ac:dyDescent="0.3">
      <c r="A108" s="11" t="s">
        <v>184</v>
      </c>
      <c r="B108" s="9"/>
      <c r="C108" s="140">
        <v>23940.48</v>
      </c>
      <c r="D108" s="26">
        <v>31494.07</v>
      </c>
      <c r="E108" s="27">
        <f t="shared" si="8"/>
        <v>-7553.59</v>
      </c>
      <c r="F108" s="26">
        <v>44928.27</v>
      </c>
      <c r="G108" s="26"/>
      <c r="K108" s="53"/>
    </row>
    <row r="109" spans="1:12" ht="18" customHeight="1" x14ac:dyDescent="0.3">
      <c r="A109" s="11" t="s">
        <v>168</v>
      </c>
      <c r="B109" s="9"/>
      <c r="C109" s="141">
        <v>10226.550000000003</v>
      </c>
      <c r="D109" s="29">
        <v>-903.42000000000189</v>
      </c>
      <c r="E109" s="30">
        <f t="shared" si="8"/>
        <v>11129.970000000005</v>
      </c>
      <c r="F109" s="29">
        <v>123523.08</v>
      </c>
      <c r="G109" s="26"/>
      <c r="K109" s="53">
        <f>SUM(C69:C109)</f>
        <v>6922765.8399999999</v>
      </c>
    </row>
    <row r="110" spans="1:12" ht="18" customHeight="1" x14ac:dyDescent="0.3">
      <c r="A110" s="22" t="s">
        <v>94</v>
      </c>
      <c r="B110" s="9"/>
      <c r="C110" s="26">
        <f>SUM(C27:C109)</f>
        <v>8241609.0699999994</v>
      </c>
      <c r="D110" s="25">
        <f>SUM(D27:D109)</f>
        <v>13441529.730000002</v>
      </c>
      <c r="E110" s="25">
        <f>SUM(E27:E109)</f>
        <v>-5199920.6600000011</v>
      </c>
      <c r="F110" s="26">
        <f>SUM(F27:F109)</f>
        <v>17051984.279999997</v>
      </c>
      <c r="G110" s="26">
        <f>SUM(G27:G109)</f>
        <v>15696036.379999999</v>
      </c>
      <c r="K110" s="53"/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0</v>
      </c>
      <c r="E112" s="25">
        <v>0</v>
      </c>
      <c r="F112" s="26">
        <f>F24-F110</f>
        <v>3.6000000052154064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0</v>
      </c>
      <c r="E114" s="32">
        <f t="shared" ref="E114:G114" si="11">E112-E113</f>
        <v>0</v>
      </c>
      <c r="F114" s="32">
        <f t="shared" si="11"/>
        <v>3.6000000052154064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>
        <v>3.6000000052154064</v>
      </c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0</v>
      </c>
      <c r="E116" s="25">
        <f t="shared" ref="E116" si="12">E114-E115</f>
        <v>0</v>
      </c>
      <c r="F116" s="26">
        <f>F114-F115</f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-100003</v>
      </c>
      <c r="E121" s="33">
        <f t="shared" si="13"/>
        <v>0</v>
      </c>
      <c r="F121" s="34">
        <f t="shared" si="13"/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56" zoomScale="85" zoomScaleNormal="100" zoomScaleSheetLayoutView="85" workbookViewId="0">
      <selection activeCell="F63" sqref="F63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110</v>
      </c>
    </row>
    <row r="3" spans="1:13" x14ac:dyDescent="0.3">
      <c r="A3" s="18"/>
    </row>
    <row r="4" spans="1:13" x14ac:dyDescent="0.3">
      <c r="A4" s="35" t="s">
        <v>111</v>
      </c>
      <c r="B4" s="35" t="s">
        <v>112</v>
      </c>
    </row>
    <row r="5" spans="1:13" x14ac:dyDescent="0.3">
      <c r="B5" s="35" t="s">
        <v>113</v>
      </c>
      <c r="H5" s="39"/>
    </row>
    <row r="6" spans="1:13" x14ac:dyDescent="0.3">
      <c r="H6" s="39"/>
    </row>
    <row r="7" spans="1:13" x14ac:dyDescent="0.3">
      <c r="D7" s="142" t="s">
        <v>114</v>
      </c>
      <c r="E7" s="142"/>
      <c r="F7" s="142"/>
      <c r="G7" s="142"/>
      <c r="H7" s="40"/>
    </row>
    <row r="8" spans="1:13" ht="93.75" x14ac:dyDescent="0.3">
      <c r="D8" s="36" t="s">
        <v>181</v>
      </c>
      <c r="E8" s="36" t="s">
        <v>115</v>
      </c>
      <c r="F8" s="44" t="s">
        <v>116</v>
      </c>
      <c r="G8" s="113" t="s">
        <v>182</v>
      </c>
      <c r="H8" s="41"/>
      <c r="I8" s="110" t="s">
        <v>183</v>
      </c>
      <c r="J8" s="36"/>
    </row>
    <row r="9" spans="1:13" x14ac:dyDescent="0.3">
      <c r="B9" s="35" t="s">
        <v>95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96</v>
      </c>
      <c r="D10" s="45">
        <v>57885.8</v>
      </c>
      <c r="E10" s="45">
        <v>1907</v>
      </c>
      <c r="F10" s="45">
        <v>220</v>
      </c>
      <c r="G10" s="43">
        <f>D10+E10-F10</f>
        <v>59572.800000000003</v>
      </c>
      <c r="H10" s="106"/>
      <c r="I10" s="107">
        <v>16980.259999999998</v>
      </c>
      <c r="J10" s="42"/>
      <c r="K10" s="38"/>
      <c r="L10" s="103"/>
    </row>
    <row r="11" spans="1:13" x14ac:dyDescent="0.3">
      <c r="B11" s="35" t="s">
        <v>97</v>
      </c>
      <c r="D11" s="45">
        <v>149499.25</v>
      </c>
      <c r="E11" s="45">
        <v>0</v>
      </c>
      <c r="F11" s="45">
        <v>0</v>
      </c>
      <c r="G11" s="43">
        <f t="shared" ref="G10:G15" si="0">D11+E11</f>
        <v>149499.25</v>
      </c>
      <c r="H11" s="106"/>
      <c r="I11" s="107">
        <v>46137.36</v>
      </c>
      <c r="K11" s="38"/>
    </row>
    <row r="12" spans="1:13" x14ac:dyDescent="0.3">
      <c r="B12" s="35" t="s">
        <v>98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99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100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101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4487</v>
      </c>
      <c r="F16" s="46">
        <f t="shared" si="1"/>
        <v>220</v>
      </c>
      <c r="G16" s="46">
        <f t="shared" si="1"/>
        <v>783340.94</v>
      </c>
      <c r="H16" s="106"/>
      <c r="I16" s="108">
        <f>SUM(I9:I15)</f>
        <v>192802.85</v>
      </c>
    </row>
    <row r="17" spans="1:10" x14ac:dyDescent="0.3">
      <c r="H17" s="39"/>
    </row>
    <row r="19" spans="1:10" hidden="1" x14ac:dyDescent="0.3">
      <c r="A19" s="35" t="s">
        <v>117</v>
      </c>
      <c r="B19" s="35" t="s">
        <v>119</v>
      </c>
    </row>
    <row r="20" spans="1:10" hidden="1" x14ac:dyDescent="0.3">
      <c r="F20" s="47" t="s">
        <v>154</v>
      </c>
      <c r="G20" s="114" t="s">
        <v>155</v>
      </c>
    </row>
    <row r="21" spans="1:10" hidden="1" x14ac:dyDescent="0.3">
      <c r="B21" s="35" t="s">
        <v>152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117</v>
      </c>
      <c r="B24" s="35" t="s">
        <v>121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220</v>
      </c>
      <c r="G26" s="114" t="s">
        <v>221</v>
      </c>
    </row>
    <row r="27" spans="1:10" x14ac:dyDescent="0.3">
      <c r="B27" s="35" t="s">
        <v>122</v>
      </c>
      <c r="F27" s="45">
        <v>49925</v>
      </c>
      <c r="G27" s="115">
        <v>46262</v>
      </c>
    </row>
    <row r="28" spans="1:10" hidden="1" x14ac:dyDescent="0.3">
      <c r="B28" s="35" t="s">
        <v>156</v>
      </c>
      <c r="F28" s="45">
        <v>0</v>
      </c>
      <c r="G28" s="115"/>
    </row>
    <row r="29" spans="1:10" hidden="1" x14ac:dyDescent="0.3">
      <c r="B29" s="35" t="s">
        <v>187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49925</v>
      </c>
      <c r="G31" s="48">
        <f>SUM(G27:G30)</f>
        <v>46262</v>
      </c>
    </row>
    <row r="32" spans="1:10" x14ac:dyDescent="0.3">
      <c r="F32" s="45"/>
      <c r="G32" s="115"/>
    </row>
    <row r="33" spans="1:11" x14ac:dyDescent="0.3">
      <c r="A33" s="35" t="s">
        <v>120</v>
      </c>
      <c r="B33" s="35" t="s">
        <v>124</v>
      </c>
      <c r="F33" s="47"/>
      <c r="G33" s="114"/>
    </row>
    <row r="34" spans="1:11" x14ac:dyDescent="0.3">
      <c r="F34" s="47" t="s">
        <v>220</v>
      </c>
      <c r="G34" s="114" t="s">
        <v>221</v>
      </c>
    </row>
    <row r="35" spans="1:11" x14ac:dyDescent="0.3">
      <c r="B35" s="35" t="s">
        <v>126</v>
      </c>
      <c r="F35" s="45">
        <v>955.24</v>
      </c>
      <c r="G35" s="127">
        <v>510.44</v>
      </c>
    </row>
    <row r="36" spans="1:11" x14ac:dyDescent="0.3">
      <c r="B36" s="35" t="s">
        <v>125</v>
      </c>
      <c r="F36" s="45"/>
      <c r="G36" s="45"/>
      <c r="K36" s="37">
        <v>1188785.6100000001</v>
      </c>
    </row>
    <row r="37" spans="1:11" x14ac:dyDescent="0.3">
      <c r="B37" s="35" t="s">
        <v>127</v>
      </c>
      <c r="F37" s="45">
        <v>354332.49</v>
      </c>
      <c r="G37" s="45">
        <v>586225.94999999995</v>
      </c>
    </row>
    <row r="38" spans="1:11" x14ac:dyDescent="0.3">
      <c r="B38" s="35" t="s">
        <v>128</v>
      </c>
      <c r="F38" s="45">
        <v>5457994.6100000003</v>
      </c>
      <c r="G38" s="45">
        <v>3083791.75</v>
      </c>
    </row>
    <row r="39" spans="1:11" ht="19.5" thickBot="1" x14ac:dyDescent="0.35">
      <c r="F39" s="48">
        <f>SUM(F35:F38)</f>
        <v>5813282.3399999999</v>
      </c>
      <c r="G39" s="48">
        <f>SUM(G35:G38)</f>
        <v>3670528.1399999997</v>
      </c>
    </row>
    <row r="41" spans="1:11" x14ac:dyDescent="0.3">
      <c r="A41" s="35" t="s">
        <v>123</v>
      </c>
      <c r="B41" s="35" t="s">
        <v>131</v>
      </c>
    </row>
    <row r="42" spans="1:11" x14ac:dyDescent="0.3">
      <c r="F42" s="47" t="s">
        <v>220</v>
      </c>
      <c r="G42" s="114" t="s">
        <v>221</v>
      </c>
    </row>
    <row r="44" spans="1:11" x14ac:dyDescent="0.3">
      <c r="B44" s="35" t="s">
        <v>132</v>
      </c>
      <c r="F44" s="43">
        <v>476</v>
      </c>
      <c r="G44" s="43">
        <v>465.2</v>
      </c>
    </row>
    <row r="45" spans="1:11" hidden="1" x14ac:dyDescent="0.3">
      <c r="B45" s="35" t="s">
        <v>161</v>
      </c>
      <c r="G45" s="43"/>
    </row>
    <row r="46" spans="1:11" hidden="1" x14ac:dyDescent="0.3">
      <c r="B46" s="35" t="s">
        <v>157</v>
      </c>
      <c r="G46" s="43"/>
    </row>
    <row r="47" spans="1:11" x14ac:dyDescent="0.3">
      <c r="B47" s="35" t="s">
        <v>133</v>
      </c>
      <c r="F47" s="43">
        <v>70291.98</v>
      </c>
      <c r="G47" s="43">
        <v>0</v>
      </c>
    </row>
    <row r="48" spans="1:11" ht="19.5" thickBot="1" x14ac:dyDescent="0.35">
      <c r="F48" s="46">
        <f>SUM(F44:F47)</f>
        <v>70767.98</v>
      </c>
      <c r="G48" s="46">
        <f>SUM(G44:G47)</f>
        <v>465.2</v>
      </c>
    </row>
    <row r="50" spans="1:7" x14ac:dyDescent="0.3">
      <c r="A50" s="35" t="s">
        <v>129</v>
      </c>
      <c r="B50" s="35" t="s">
        <v>135</v>
      </c>
    </row>
    <row r="51" spans="1:7" x14ac:dyDescent="0.3">
      <c r="F51" s="47" t="s">
        <v>220</v>
      </c>
      <c r="G51" s="114" t="s">
        <v>221</v>
      </c>
    </row>
    <row r="52" spans="1:7" x14ac:dyDescent="0.3">
      <c r="B52" s="35" t="s">
        <v>136</v>
      </c>
      <c r="F52" s="43">
        <v>5460356.0800000001</v>
      </c>
      <c r="G52" s="43">
        <v>5843817.2699999996</v>
      </c>
    </row>
    <row r="53" spans="1:7" x14ac:dyDescent="0.3">
      <c r="B53" s="35" t="s">
        <v>225</v>
      </c>
      <c r="F53" s="49">
        <v>9588425</v>
      </c>
      <c r="G53" s="49">
        <v>11455940</v>
      </c>
    </row>
    <row r="54" spans="1:7" x14ac:dyDescent="0.3">
      <c r="B54" s="35" t="s">
        <v>137</v>
      </c>
      <c r="F54" s="43">
        <f>SUM(F52:F53)</f>
        <v>15048781.08</v>
      </c>
      <c r="G54" s="43">
        <f>SUM(G52:G53)</f>
        <v>17299757.27</v>
      </c>
    </row>
    <row r="55" spans="1:7" x14ac:dyDescent="0.3">
      <c r="G55" s="43"/>
    </row>
    <row r="56" spans="1:7" x14ac:dyDescent="0.3">
      <c r="B56" s="35" t="s">
        <v>138</v>
      </c>
      <c r="F56" s="49">
        <v>3480.95</v>
      </c>
      <c r="G56" s="49">
        <v>748.06999999999994</v>
      </c>
    </row>
    <row r="57" spans="1:7" x14ac:dyDescent="0.3">
      <c r="F57" s="106"/>
      <c r="G57" s="106"/>
    </row>
    <row r="58" spans="1:7" x14ac:dyDescent="0.3">
      <c r="B58" s="35" t="s">
        <v>158</v>
      </c>
      <c r="F58" s="106">
        <f>F54+F56</f>
        <v>15052262.029999999</v>
      </c>
      <c r="G58" s="106">
        <f>G54+G56</f>
        <v>17300505.34</v>
      </c>
    </row>
    <row r="59" spans="1:7" x14ac:dyDescent="0.3">
      <c r="F59" s="106"/>
      <c r="G59" s="106"/>
    </row>
    <row r="60" spans="1:7" x14ac:dyDescent="0.3">
      <c r="B60" s="35" t="s">
        <v>200</v>
      </c>
      <c r="F60" s="49">
        <v>942024.56</v>
      </c>
      <c r="G60" s="49">
        <v>0</v>
      </c>
    </row>
    <row r="61" spans="1:7" x14ac:dyDescent="0.3">
      <c r="F61" s="43">
        <f>F58-F60</f>
        <v>14110237.469999999</v>
      </c>
      <c r="G61" s="43">
        <f>G58-G60</f>
        <v>17300505.34</v>
      </c>
    </row>
    <row r="62" spans="1:7" x14ac:dyDescent="0.3">
      <c r="B62" s="35" t="s">
        <v>139</v>
      </c>
      <c r="G62" s="43"/>
    </row>
    <row r="63" spans="1:7" x14ac:dyDescent="0.3">
      <c r="C63" s="35" t="s">
        <v>140</v>
      </c>
      <c r="F63" s="43">
        <v>59640.619999999995</v>
      </c>
      <c r="G63" s="43">
        <v>100817.35</v>
      </c>
    </row>
    <row r="64" spans="1:7" x14ac:dyDescent="0.3">
      <c r="C64" s="35" t="s">
        <v>190</v>
      </c>
      <c r="F64" s="43">
        <v>58800</v>
      </c>
      <c r="G64" s="43">
        <v>7000</v>
      </c>
    </row>
    <row r="65" spans="1:11" x14ac:dyDescent="0.3">
      <c r="C65" s="35" t="s">
        <v>143</v>
      </c>
      <c r="F65" s="49">
        <v>1389</v>
      </c>
      <c r="G65" s="49">
        <v>8600.2999999999993</v>
      </c>
      <c r="J65" s="43"/>
    </row>
    <row r="66" spans="1:11" x14ac:dyDescent="0.3">
      <c r="C66" s="35" t="s">
        <v>141</v>
      </c>
      <c r="F66" s="43">
        <f>SUM(F63:F65)</f>
        <v>119829.62</v>
      </c>
      <c r="G66" s="43">
        <f>SUM(G63:G65)</f>
        <v>116417.65000000001</v>
      </c>
    </row>
    <row r="67" spans="1:11" x14ac:dyDescent="0.3">
      <c r="G67" s="43"/>
    </row>
    <row r="68" spans="1:11" x14ac:dyDescent="0.3">
      <c r="B68" s="35" t="s">
        <v>32</v>
      </c>
      <c r="G68" s="43"/>
    </row>
    <row r="69" spans="1:11" x14ac:dyDescent="0.3">
      <c r="C69" s="35" t="s">
        <v>142</v>
      </c>
      <c r="F69" s="43">
        <v>-356.8</v>
      </c>
      <c r="G69" s="43">
        <v>-6084.78</v>
      </c>
    </row>
    <row r="70" spans="1:11" x14ac:dyDescent="0.3">
      <c r="C70" s="35" t="s">
        <v>144</v>
      </c>
      <c r="F70" s="43">
        <v>-6922765.8399999999</v>
      </c>
      <c r="G70" s="43">
        <v>-12022693.189999999</v>
      </c>
    </row>
    <row r="71" spans="1:11" x14ac:dyDescent="0.3">
      <c r="C71" s="35" t="s">
        <v>145</v>
      </c>
      <c r="F71" s="43">
        <v>-1318843.23</v>
      </c>
      <c r="G71" s="43">
        <v>-1418836.54</v>
      </c>
    </row>
    <row r="72" spans="1:11" x14ac:dyDescent="0.3">
      <c r="C72" s="35" t="s">
        <v>159</v>
      </c>
      <c r="F72" s="49">
        <v>0</v>
      </c>
      <c r="G72" s="49">
        <v>0</v>
      </c>
    </row>
    <row r="73" spans="1:11" x14ac:dyDescent="0.3">
      <c r="C73" s="35" t="s">
        <v>146</v>
      </c>
      <c r="F73" s="43">
        <f>SUM(F69:F72)</f>
        <v>-8241965.8699999992</v>
      </c>
      <c r="G73" s="43">
        <f>SUM(G69:G72)</f>
        <v>-13447614.509999998</v>
      </c>
    </row>
    <row r="74" spans="1:11" x14ac:dyDescent="0.3">
      <c r="G74" s="43"/>
    </row>
    <row r="75" spans="1:11" x14ac:dyDescent="0.3">
      <c r="B75" s="35" t="s">
        <v>222</v>
      </c>
      <c r="F75" s="43">
        <v>-8122136.25</v>
      </c>
      <c r="G75" s="43">
        <v>-13331195.65</v>
      </c>
    </row>
    <row r="76" spans="1:11" ht="19.5" thickBot="1" x14ac:dyDescent="0.35">
      <c r="B76" s="35" t="s">
        <v>223</v>
      </c>
      <c r="F76" s="46">
        <f>F54+F56+F75-F60</f>
        <v>5988101.2199999988</v>
      </c>
      <c r="G76" s="46">
        <f>G54+G56+G75-G60</f>
        <v>3969309.6899999995</v>
      </c>
      <c r="I76" s="42"/>
      <c r="J76" s="103"/>
      <c r="K76" s="37">
        <v>5499247.7000000002</v>
      </c>
    </row>
    <row r="77" spans="1:11" x14ac:dyDescent="0.3">
      <c r="K77" s="37">
        <f>K76-F76</f>
        <v>-488853.51999999862</v>
      </c>
    </row>
    <row r="78" spans="1:11" x14ac:dyDescent="0.3">
      <c r="A78" s="35" t="s">
        <v>134</v>
      </c>
      <c r="B78" s="35" t="s">
        <v>147</v>
      </c>
      <c r="F78" s="47" t="s">
        <v>220</v>
      </c>
      <c r="G78" s="114" t="s">
        <v>221</v>
      </c>
    </row>
    <row r="80" spans="1:11" x14ac:dyDescent="0.3">
      <c r="B80" s="35" t="s">
        <v>224</v>
      </c>
      <c r="E80" s="35" t="s">
        <v>149</v>
      </c>
      <c r="F80" s="43">
        <v>57436.23</v>
      </c>
      <c r="G80" s="43">
        <v>97870.5</v>
      </c>
    </row>
    <row r="81" spans="2:7" x14ac:dyDescent="0.3">
      <c r="B81" s="35" t="s">
        <v>148</v>
      </c>
      <c r="E81" s="35" t="s">
        <v>149</v>
      </c>
      <c r="F81" s="49">
        <v>2204.3900000000003</v>
      </c>
      <c r="G81" s="49">
        <v>2946.9400000000005</v>
      </c>
    </row>
    <row r="82" spans="2:7" ht="19.5" thickBot="1" x14ac:dyDescent="0.35">
      <c r="F82" s="46">
        <f>SUM(F80:F81)</f>
        <v>59640.62</v>
      </c>
      <c r="G82" s="46">
        <f>SUM(G80:G81)</f>
        <v>100817.44</v>
      </c>
    </row>
    <row r="83" spans="2:7" x14ac:dyDescent="0.3">
      <c r="B83" s="129"/>
    </row>
    <row r="88" spans="2:7" x14ac:dyDescent="0.3">
      <c r="E88" s="42"/>
    </row>
    <row r="89" spans="2:7" x14ac:dyDescent="0.3">
      <c r="E89" s="42"/>
    </row>
    <row r="91" spans="2:7" x14ac:dyDescent="0.3">
      <c r="E91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2E52-9C83-4CE3-A1B9-5222BD834CD0}">
  <dimension ref="A1:E12"/>
  <sheetViews>
    <sheetView workbookViewId="0">
      <selection activeCell="A10" sqref="A10"/>
    </sheetView>
  </sheetViews>
  <sheetFormatPr defaultRowHeight="12.75" x14ac:dyDescent="0.2"/>
  <cols>
    <col min="1" max="1" width="14.5703125" style="130" customWidth="1"/>
    <col min="2" max="2" width="29.42578125" style="130" customWidth="1"/>
    <col min="3" max="3" width="12.5703125" style="130" customWidth="1"/>
    <col min="4" max="4" width="13.42578125" style="130" customWidth="1"/>
    <col min="5" max="5" width="15.7109375" style="130" customWidth="1"/>
    <col min="6" max="16384" width="9.140625" style="130"/>
  </cols>
  <sheetData>
    <row r="1" spans="1:5" ht="18.75" x14ac:dyDescent="0.3">
      <c r="A1" s="104" t="s">
        <v>30</v>
      </c>
    </row>
    <row r="2" spans="1:5" ht="18.75" x14ac:dyDescent="0.3">
      <c r="A2" s="104" t="s">
        <v>202</v>
      </c>
    </row>
    <row r="4" spans="1:5" s="137" customFormat="1" ht="31.5" customHeight="1" x14ac:dyDescent="0.2">
      <c r="A4" s="135" t="s">
        <v>203</v>
      </c>
      <c r="B4" s="135" t="s">
        <v>204</v>
      </c>
      <c r="C4" s="138" t="s">
        <v>212</v>
      </c>
      <c r="D4" s="135" t="s">
        <v>205</v>
      </c>
      <c r="E4" s="135" t="s">
        <v>206</v>
      </c>
    </row>
    <row r="5" spans="1:5" s="132" customFormat="1" ht="18.75" customHeight="1" x14ac:dyDescent="0.2">
      <c r="A5" s="133">
        <v>43949</v>
      </c>
      <c r="B5" s="131" t="s">
        <v>207</v>
      </c>
      <c r="C5" s="134">
        <v>1200</v>
      </c>
      <c r="D5" s="131">
        <v>11</v>
      </c>
      <c r="E5" s="134">
        <f>C5*D5</f>
        <v>13200</v>
      </c>
    </row>
    <row r="6" spans="1:5" s="132" customFormat="1" ht="18.75" customHeight="1" x14ac:dyDescent="0.2">
      <c r="A6" s="133">
        <v>43978</v>
      </c>
      <c r="B6" s="131" t="s">
        <v>208</v>
      </c>
      <c r="C6" s="134">
        <v>1200</v>
      </c>
      <c r="D6" s="131">
        <v>11</v>
      </c>
      <c r="E6" s="134">
        <f t="shared" ref="E6:E10" si="0">C6*D6</f>
        <v>13200</v>
      </c>
    </row>
    <row r="7" spans="1:5" s="132" customFormat="1" ht="18.75" customHeight="1" x14ac:dyDescent="0.2">
      <c r="A7" s="133">
        <v>44014</v>
      </c>
      <c r="B7" s="131" t="s">
        <v>209</v>
      </c>
      <c r="C7" s="134">
        <v>1200</v>
      </c>
      <c r="D7" s="131">
        <v>11</v>
      </c>
      <c r="E7" s="134">
        <f t="shared" si="0"/>
        <v>13200</v>
      </c>
    </row>
    <row r="8" spans="1:5" s="132" customFormat="1" ht="18.75" customHeight="1" x14ac:dyDescent="0.2">
      <c r="A8" s="133">
        <v>44040</v>
      </c>
      <c r="B8" s="131" t="s">
        <v>210</v>
      </c>
      <c r="C8" s="134">
        <v>600</v>
      </c>
      <c r="D8" s="131">
        <v>11</v>
      </c>
      <c r="E8" s="134">
        <f t="shared" si="0"/>
        <v>6600</v>
      </c>
    </row>
    <row r="9" spans="1:5" s="132" customFormat="1" ht="18.75" customHeight="1" x14ac:dyDescent="0.2">
      <c r="A9" s="133">
        <v>44077</v>
      </c>
      <c r="B9" s="131" t="s">
        <v>211</v>
      </c>
      <c r="C9" s="134">
        <v>600</v>
      </c>
      <c r="D9" s="131">
        <v>10</v>
      </c>
      <c r="E9" s="134">
        <f t="shared" si="0"/>
        <v>6000</v>
      </c>
    </row>
    <row r="10" spans="1:5" s="132" customFormat="1" ht="18.75" customHeight="1" x14ac:dyDescent="0.2">
      <c r="A10" s="133"/>
      <c r="B10" s="131" t="s">
        <v>226</v>
      </c>
      <c r="C10" s="134">
        <v>600</v>
      </c>
      <c r="D10" s="131">
        <v>11</v>
      </c>
      <c r="E10" s="134">
        <f t="shared" si="0"/>
        <v>6600</v>
      </c>
    </row>
    <row r="11" spans="1:5" s="137" customFormat="1" ht="18.75" customHeight="1" x14ac:dyDescent="0.2">
      <c r="A11" s="135"/>
      <c r="B11" s="135" t="s">
        <v>213</v>
      </c>
      <c r="C11" s="136"/>
      <c r="D11" s="135"/>
      <c r="E11" s="136">
        <f>SUM(E5:E10)</f>
        <v>58800</v>
      </c>
    </row>
    <row r="12" spans="1:5" s="132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F10 -BS</vt:lpstr>
      <vt:lpstr>F20 IS</vt:lpstr>
      <vt:lpstr>NTC</vt:lpstr>
      <vt:lpstr>Sheet1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2020-10-14T07:45:55Z</cp:lastPrinted>
  <dcterms:created xsi:type="dcterms:W3CDTF">2010-03-24T00:51:31Z</dcterms:created>
  <dcterms:modified xsi:type="dcterms:W3CDTF">2020-11-10T07:44:22Z</dcterms:modified>
</cp:coreProperties>
</file>