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5647711C-A02F-4362-B2FD-475568B5DC95}" xr6:coauthVersionLast="45" xr6:coauthVersionMax="45" xr10:uidLastSave="{00000000-0000-0000-0000-000000000000}"/>
  <bookViews>
    <workbookView xWindow="-120" yWindow="-120" windowWidth="20730" windowHeight="11160" tabRatio="402" activeTab="1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NTC!$A$1:$I$82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2" i="4" l="1"/>
  <c r="M16" i="4"/>
  <c r="M113" i="4"/>
  <c r="M114" i="4"/>
  <c r="F115" i="4" l="1"/>
  <c r="N79" i="4"/>
  <c r="C23" i="4" l="1"/>
  <c r="G66" i="5" l="1"/>
  <c r="F66" i="5"/>
  <c r="M37" i="4" l="1"/>
  <c r="N71" i="4"/>
  <c r="C129" i="4" l="1"/>
  <c r="F73" i="5"/>
  <c r="F76" i="5"/>
  <c r="G15" i="5" l="1"/>
  <c r="G14" i="5"/>
  <c r="G13" i="5"/>
  <c r="G10" i="5"/>
  <c r="G11" i="5"/>
  <c r="G12" i="5"/>
  <c r="C115" i="4" l="1"/>
  <c r="G27" i="4" l="1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114" i="4"/>
  <c r="G113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68" i="4"/>
  <c r="F32" i="5" l="1"/>
  <c r="C15" i="3" s="1"/>
  <c r="E34" i="3" l="1"/>
  <c r="C11" i="3" l="1"/>
  <c r="L90" i="4" l="1"/>
  <c r="G21" i="4"/>
  <c r="G20" i="4"/>
  <c r="F39" i="3"/>
  <c r="F20" i="3" l="1"/>
  <c r="F31" i="3"/>
  <c r="F41" i="3"/>
  <c r="F11" i="3"/>
  <c r="H115" i="4"/>
  <c r="H23" i="4"/>
  <c r="F22" i="3" l="1"/>
  <c r="E14" i="3" l="1"/>
  <c r="I16" i="5"/>
  <c r="G9" i="5"/>
  <c r="D115" i="4" l="1"/>
  <c r="H24" i="4"/>
  <c r="H117" i="4" l="1"/>
  <c r="H119" i="4" s="1"/>
  <c r="H121" i="4" s="1"/>
  <c r="H126" i="4" s="1"/>
  <c r="E115" i="4"/>
  <c r="F49" i="5" l="1"/>
  <c r="F40" i="5" l="1"/>
  <c r="C18" i="3" s="1"/>
  <c r="G49" i="5" l="1"/>
  <c r="D35" i="3" s="1"/>
  <c r="G32" i="5" l="1"/>
  <c r="D15" i="3" s="1"/>
  <c r="F14" i="4"/>
  <c r="F23" i="4"/>
  <c r="N16" i="4" l="1"/>
  <c r="N18" i="4" s="1"/>
  <c r="F24" i="4"/>
  <c r="G73" i="5"/>
  <c r="D14" i="4" l="1"/>
  <c r="F117" i="4" l="1"/>
  <c r="F119" i="4" s="1"/>
  <c r="F121" i="4" s="1"/>
  <c r="I23" i="4" l="1"/>
  <c r="L77" i="4" l="1"/>
  <c r="L76" i="4"/>
  <c r="L73" i="4"/>
  <c r="L74" i="4"/>
  <c r="L72" i="4"/>
  <c r="L96" i="4"/>
  <c r="L86" i="4"/>
  <c r="L87" i="4"/>
  <c r="L88" i="4"/>
  <c r="L89" i="4"/>
  <c r="L83" i="4"/>
  <c r="L85" i="4"/>
  <c r="L80" i="4"/>
  <c r="L81" i="4"/>
  <c r="L82" i="4"/>
  <c r="L79" i="4"/>
  <c r="L64" i="4"/>
  <c r="L62" i="4"/>
  <c r="L60" i="4"/>
  <c r="L61" i="4"/>
  <c r="L59" i="4"/>
  <c r="L50" i="4"/>
  <c r="L51" i="4"/>
  <c r="L52" i="4"/>
  <c r="L54" i="4"/>
  <c r="L46" i="4"/>
  <c r="L47" i="4"/>
  <c r="L48" i="4"/>
  <c r="L49" i="4"/>
  <c r="L45" i="4"/>
  <c r="L44" i="4"/>
  <c r="L43" i="4"/>
  <c r="L41" i="4"/>
  <c r="L40" i="4"/>
  <c r="L39" i="4"/>
  <c r="L71" i="4"/>
  <c r="L38" i="4"/>
  <c r="L37" i="4"/>
  <c r="L34" i="4"/>
  <c r="L35" i="4"/>
  <c r="L28" i="4"/>
  <c r="L29" i="4"/>
  <c r="L30" i="4"/>
  <c r="L31" i="4"/>
  <c r="L33" i="4"/>
  <c r="L27" i="4"/>
  <c r="G82" i="5" l="1"/>
  <c r="F82" i="5"/>
  <c r="G55" i="5" l="1"/>
  <c r="G59" i="5" s="1"/>
  <c r="F55" i="5"/>
  <c r="F59" i="5" l="1"/>
  <c r="G76" i="5"/>
  <c r="C35" i="3"/>
  <c r="G40" i="5"/>
  <c r="D18" i="3" s="1"/>
  <c r="C20" i="3"/>
  <c r="C22" i="3" s="1"/>
  <c r="F22" i="5"/>
  <c r="G22" i="5"/>
  <c r="D16" i="5"/>
  <c r="E16" i="5"/>
  <c r="F16" i="5"/>
  <c r="E26" i="3"/>
  <c r="E25" i="3"/>
  <c r="E16" i="3"/>
  <c r="E10" i="3"/>
  <c r="E11" i="3" s="1"/>
  <c r="D31" i="3"/>
  <c r="E31" i="3"/>
  <c r="C31" i="3"/>
  <c r="D27" i="3"/>
  <c r="C27" i="3"/>
  <c r="D11" i="3"/>
  <c r="C36" i="3" l="1"/>
  <c r="C39" i="3" s="1"/>
  <c r="C41" i="3" s="1"/>
  <c r="C44" i="3" s="1"/>
  <c r="D36" i="3"/>
  <c r="D39" i="3" s="1"/>
  <c r="D41" i="3" s="1"/>
  <c r="E35" i="3"/>
  <c r="E15" i="3"/>
  <c r="E27" i="3"/>
  <c r="G16" i="5"/>
  <c r="E36" i="3" l="1"/>
  <c r="E39" i="3" s="1"/>
  <c r="E41" i="3" s="1"/>
  <c r="D20" i="3"/>
  <c r="D22" i="3" s="1"/>
  <c r="D44" i="3" s="1"/>
  <c r="E18" i="3"/>
  <c r="I14" i="4"/>
  <c r="I24" i="4" s="1"/>
  <c r="I115" i="4"/>
  <c r="G71" i="4"/>
  <c r="G22" i="4"/>
  <c r="G19" i="4"/>
  <c r="G18" i="4"/>
  <c r="G17" i="4"/>
  <c r="G13" i="4"/>
  <c r="G9" i="4"/>
  <c r="E20" i="3" l="1"/>
  <c r="E22" i="3" s="1"/>
  <c r="I117" i="4"/>
  <c r="I119" i="4" s="1"/>
  <c r="I121" i="4" s="1"/>
  <c r="G23" i="4"/>
  <c r="D23" i="4" l="1"/>
  <c r="G14" i="4"/>
  <c r="G24" i="4" s="1"/>
  <c r="C14" i="4"/>
  <c r="M18" i="4" l="1"/>
  <c r="C24" i="4"/>
  <c r="D24" i="4"/>
  <c r="D117" i="4" s="1"/>
  <c r="F126" i="4"/>
  <c r="I126" i="4"/>
  <c r="E14" i="4"/>
  <c r="E23" i="4"/>
  <c r="D119" i="4" l="1"/>
  <c r="D121" i="4" s="1"/>
  <c r="D126" i="4" s="1"/>
  <c r="E24" i="4"/>
  <c r="E117" i="4" s="1"/>
  <c r="E119" i="4" l="1"/>
  <c r="E121" i="4" s="1"/>
  <c r="E126" i="4" s="1"/>
  <c r="G119" i="4" l="1"/>
  <c r="G121" i="4" s="1"/>
  <c r="G126" i="4" s="1"/>
  <c r="C117" i="4" l="1"/>
  <c r="C119" i="4" s="1"/>
  <c r="C121" i="4" s="1"/>
  <c r="C126" i="4" s="1"/>
  <c r="G115" i="4" l="1"/>
</calcChain>
</file>

<file path=xl/sharedStrings.xml><?xml version="1.0" encoding="utf-8"?>
<sst xmlns="http://schemas.openxmlformats.org/spreadsheetml/2006/main" count="249" uniqueCount="225">
  <si>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</si>
  <si>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</si>
  <si>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</si>
  <si>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</si>
  <si>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</si>
  <si>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</si>
  <si>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</si>
  <si>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</si>
  <si>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</si>
  <si>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</si>
  <si>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</si>
  <si>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</si>
  <si>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</si>
  <si>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</si>
  <si>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</si>
  <si>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</si>
  <si>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</si>
  <si>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</si>
  <si>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</si>
  <si>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</si>
  <si>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</si>
  <si>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</si>
  <si>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</si>
  <si>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</si>
  <si>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</si>
  <si>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</si>
  <si>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</si>
  <si>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</si>
  <si>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</si>
  <si>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</si>
  <si>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</si>
  <si>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</si>
  <si>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</si>
  <si>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</si>
  <si>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</si>
  <si>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</si>
  <si>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</si>
  <si>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</si>
  <si>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</si>
  <si>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</si>
  <si>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</si>
  <si>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</si>
  <si>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</si>
  <si>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</si>
  <si>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</si>
  <si>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</si>
  <si>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</si>
  <si>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</si>
  <si>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</si>
  <si>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</si>
  <si>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</si>
  <si>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</si>
  <si>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</si>
  <si>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</si>
  <si>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</si>
  <si>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</si>
  <si>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</si>
  <si>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</si>
  <si>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</si>
  <si>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</si>
  <si>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</si>
  <si>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</si>
  <si>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</si>
  <si>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</si>
  <si>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</si>
  <si>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</si>
  <si>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</si>
  <si>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</si>
  <si>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</si>
  <si>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</si>
  <si>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</si>
  <si>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</si>
  <si>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</si>
  <si>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</si>
  <si>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</si>
  <si>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</si>
  <si>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</si>
  <si>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</si>
  <si>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</si>
  <si>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</si>
  <si>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</si>
  <si>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</si>
  <si>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</si>
  <si>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</si>
  <si>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</si>
  <si>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</si>
  <si>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</si>
  <si>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</si>
  <si>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</si>
  <si>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</si>
  <si>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</si>
  <si>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</si>
  <si>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</si>
  <si>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</si>
  <si>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</si>
  <si>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</si>
  <si>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</si>
  <si>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</si>
  <si>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</si>
  <si>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</si>
  <si>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</si>
  <si>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</si>
  <si>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</si>
  <si>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</si>
  <si>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</si>
  <si>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</si>
  <si>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</si>
  <si>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</si>
  <si>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</si>
  <si>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</si>
  <si>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</si>
  <si>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</si>
  <si>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</si>
  <si>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</si>
  <si>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</si>
  <si>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</si>
  <si>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</si>
  <si>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</si>
  <si>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</si>
  <si>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</si>
  <si>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</si>
  <si>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</si>
  <si>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</si>
  <si>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</si>
  <si>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</si>
  <si>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</si>
  <si>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</si>
  <si>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</si>
  <si>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</si>
  <si>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</si>
  <si>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</si>
  <si>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</si>
  <si>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</si>
  <si>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</si>
  <si>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</si>
  <si>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</si>
  <si>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</si>
  <si>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</si>
  <si>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</si>
  <si>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</si>
  <si>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</si>
  <si>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</si>
  <si>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</si>
  <si>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</si>
  <si>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</si>
  <si>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</si>
  <si>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</si>
  <si>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</si>
  <si>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</si>
  <si>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</si>
  <si>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</si>
  <si>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</si>
  <si>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</si>
  <si>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</si>
  <si>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</si>
  <si>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</si>
  <si>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</si>
  <si>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</si>
  <si>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</si>
  <si>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</si>
  <si>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Nov 2017</t>
  </si>
  <si>
    <t>Nov 2016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</si>
  <si>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</si>
  <si>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</si>
  <si>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</si>
  <si>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</si>
  <si>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</si>
  <si>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</si>
  <si>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</si>
  <si>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</si>
  <si>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</si>
  <si>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Int Wedding Expo</t>
  </si>
  <si>
    <t>Local Govt Fee - Pg Hot Air Balloon Fiesta</t>
  </si>
  <si>
    <t>Interest Receicvable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</si>
  <si>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</si>
  <si>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</si>
  <si>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</si>
  <si>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</si>
  <si>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</si>
  <si>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</si>
  <si>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</si>
  <si>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</si>
  <si>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</si>
  <si>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</si>
  <si>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</si>
  <si>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>Balance as of 31 Dec 2019
(RM)</t>
  </si>
  <si>
    <t>Balance as of 1  Jan 2019 
(RM)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</si>
  <si>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</si>
  <si>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</si>
  <si>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</si>
  <si>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Local Govt Fee - China Roadshow</t>
  </si>
  <si>
    <t>Audited      FYE 2018</t>
  </si>
  <si>
    <t xml:space="preserve"> Audited</t>
  </si>
  <si>
    <t>Other Income</t>
  </si>
  <si>
    <t>Local Govt Fee - China Tactical Campaign</t>
  </si>
  <si>
    <t>Other income</t>
  </si>
  <si>
    <t>Brochure Distribution Fee</t>
  </si>
  <si>
    <t>Local Govt Fee - In-flight Magazine (Qatar, Qantas, Wesmile &amp; Citilink</t>
  </si>
  <si>
    <t xml:space="preserve">Income </t>
  </si>
  <si>
    <t xml:space="preserve">Bonus/Incentive/BKK                </t>
  </si>
  <si>
    <t>Local Govt Fee - Asian Food &amp; Cultural Festival</t>
  </si>
  <si>
    <t>AS AT JULY 31, 2019</t>
  </si>
  <si>
    <t xml:space="preserve">Local Govt Fee - Penang Esports </t>
  </si>
  <si>
    <t>Penang Asian Comic Museum (Lot Rental) **</t>
  </si>
  <si>
    <t>Tourism Master Plan **</t>
  </si>
  <si>
    <t xml:space="preserve"> </t>
  </si>
  <si>
    <t xml:space="preserve">Miscellaneous Expenses             </t>
  </si>
  <si>
    <t>Local Govt Fee - Pg Int Container Art Festival</t>
  </si>
  <si>
    <t>FOR THE FINANCIAL PERIOD ENDED DEC 31, 2019</t>
  </si>
  <si>
    <t xml:space="preserve">Actual YTD  
Dec 2019               </t>
  </si>
  <si>
    <t>Actual YTD                 Dec 2018</t>
  </si>
  <si>
    <t>As at Dec 2019</t>
  </si>
  <si>
    <t>As at Dec 2018</t>
  </si>
  <si>
    <t>Dec 2019</t>
  </si>
  <si>
    <t>Dec 2018</t>
  </si>
  <si>
    <t>Government grant received as at 31 Dec</t>
  </si>
  <si>
    <t>Portion of government grant utilised as at 31 Dec 2019</t>
  </si>
  <si>
    <t>Balance as at 31 Dec 2019</t>
  </si>
  <si>
    <t>Interest from RHB STMMD (Dec)</t>
  </si>
  <si>
    <t xml:space="preserve">Amount owing to PDC </t>
  </si>
  <si>
    <t>Debtors &amp; Other Debtors</t>
  </si>
  <si>
    <t>Gain on disposal of property, plant &amp; equipment</t>
  </si>
  <si>
    <t xml:space="preserve">Local Govt Fee - Tactical Campaign                       </t>
  </si>
  <si>
    <t xml:space="preserve">Local Govt Fee - Tourism Promotion (Trade Show)          </t>
  </si>
  <si>
    <t>Local Govt Fee - Experience Penang 2020 (Roadshow)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</si>
</sst>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164" fontId="4" fillId="2" borderId="3" xfId="1" quotePrefix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8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3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3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2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1" xfId="4" applyFont="1" applyFill="1" applyBorder="1" applyAlignment="1"/>
    <xf numFmtId="41" fontId="10" fillId="0" borderId="0" xfId="4" applyFont="1" applyFill="1" applyAlignment="1"/>
    <xf numFmtId="41" fontId="10" fillId="0" borderId="12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1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2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3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3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3" xfId="1" applyNumberFormat="1" applyFont="1" applyBorder="1"/>
    <xf numFmtId="41" fontId="10" fillId="0" borderId="12" xfId="4" applyNumberFormat="1" applyFont="1" applyFill="1" applyBorder="1"/>
    <xf numFmtId="41" fontId="10" fillId="0" borderId="11" xfId="4" applyNumberFormat="1" applyFont="1" applyFill="1" applyBorder="1" applyAlignment="1"/>
    <xf numFmtId="41" fontId="10" fillId="0" borderId="12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2" xfId="0" applyNumberFormat="1" applyFont="1" applyBorder="1"/>
    <xf numFmtId="164" fontId="5" fillId="0" borderId="14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14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/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6" xfId="1" applyNumberFormat="1" applyFont="1" applyBorder="1" applyAlignment="1" applyProtection="1">
      <alignment horizontal="left"/>
    </xf>
    <xf numFmtId="164" fontId="4" fillId="2" borderId="3" xfId="1" applyNumberFormat="1" applyFont="1" applyFill="1" applyBorder="1" applyAlignment="1">
      <alignment horizontal="center" wrapText="1"/>
    </xf>
    <xf numFmtId="164" fontId="5" fillId="0" borderId="0" xfId="1" applyNumberFormat="1" applyFont="1" applyAlignment="1">
      <alignment horizontal="left"/>
    </xf>
    <xf numFmtId="17" fontId="8" fillId="0" borderId="0" xfId="0" quotePrefix="1" applyNumberFormat="1" applyFont="1" applyAlignment="1">
      <alignment horizontal="center"/>
    </xf>
    <xf numFmtId="164" fontId="5" fillId="0" borderId="12" xfId="3" applyNumberFormat="1" applyFont="1" applyBorder="1" applyAlignment="1">
      <alignment horizontal="right"/>
    </xf>
    <xf numFmtId="164" fontId="5" fillId="0" borderId="0" xfId="0" quotePrefix="1" applyNumberFormat="1" applyFont="1" applyAlignment="1">
      <alignment horizontal="center"/>
    </xf>
    <xf numFmtId="164" fontId="5" fillId="3" borderId="12" xfId="1" applyNumberFormat="1" applyFont="1" applyFill="1" applyBorder="1" applyAlignment="1">
      <alignment horizontal="right"/>
    </xf>
    <xf numFmtId="164" fontId="5" fillId="3" borderId="14" xfId="1" applyNumberFormat="1" applyFont="1" applyFill="1" applyBorder="1" applyAlignment="1" applyProtection="1">
      <alignment horizontal="left"/>
    </xf>
    <xf numFmtId="164" fontId="5" fillId="3" borderId="14" xfId="1" applyNumberFormat="1" applyFont="1" applyFill="1" applyBorder="1" applyAlignment="1">
      <alignment horizontal="right"/>
    </xf>
    <xf numFmtId="164" fontId="5" fillId="3" borderId="10" xfId="1" applyNumberFormat="1" applyFont="1" applyFill="1" applyBorder="1" applyAlignment="1" applyProtection="1">
      <alignment horizontal="left"/>
    </xf>
    <xf numFmtId="164" fontId="5" fillId="4" borderId="12" xfId="1" applyNumberFormat="1" applyFont="1" applyFill="1" applyBorder="1" applyAlignment="1">
      <alignment horizontal="right"/>
    </xf>
    <xf numFmtId="164" fontId="5" fillId="4" borderId="14" xfId="1" applyNumberFormat="1" applyFont="1" applyFill="1" applyBorder="1" applyAlignment="1" applyProtection="1">
      <alignment horizontal="left"/>
    </xf>
    <xf numFmtId="164" fontId="5" fillId="5" borderId="14" xfId="1" applyNumberFormat="1" applyFont="1" applyFill="1" applyBorder="1" applyAlignment="1" applyProtection="1">
      <alignment horizontal="left"/>
    </xf>
    <xf numFmtId="164" fontId="5" fillId="5" borderId="12" xfId="1" applyNumberFormat="1" applyFont="1" applyFill="1" applyBorder="1" applyAlignment="1">
      <alignment horizontal="right"/>
    </xf>
    <xf numFmtId="164" fontId="5" fillId="6" borderId="12" xfId="1" applyNumberFormat="1" applyFont="1" applyFill="1" applyBorder="1" applyAlignment="1">
      <alignment horizontal="right"/>
    </xf>
    <xf numFmtId="164" fontId="5" fillId="7" borderId="12" xfId="1" applyNumberFormat="1" applyFont="1" applyFill="1" applyBorder="1" applyAlignment="1">
      <alignment horizontal="right"/>
    </xf>
    <xf numFmtId="164" fontId="5" fillId="8" borderId="12" xfId="1" applyNumberFormat="1" applyFont="1" applyFill="1" applyBorder="1" applyAlignment="1">
      <alignment horizontal="right"/>
    </xf>
    <xf numFmtId="43" fontId="6" fillId="0" borderId="0" xfId="1" applyNumberFormat="1" applyFont="1" applyAlignme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left"/>
    </xf>
    <xf numFmtId="41" fontId="5" fillId="0" borderId="0" xfId="4" applyFont="1" applyFill="1" applyAlignment="1">
      <alignment vertical="top" wrapText="1"/>
    </xf>
    <xf numFmtId="164" fontId="5" fillId="0" borderId="14" xfId="1" applyNumberFormat="1" applyFont="1" applyFill="1" applyBorder="1" applyAlignment="1" applyProtection="1">
      <alignment horizontal="left"/>
    </xf>
    <xf numFmtId="164" fontId="5" fillId="0" borderId="12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164" fontId="5" fillId="0" borderId="0" xfId="1" applyNumberFormat="1" applyFont="1" applyFill="1" applyAlignment="1"/>
    <xf numFmtId="43" fontId="5" fillId="0" borderId="0" xfId="1" applyFont="1" applyFill="1" applyAlignment="1"/>
    <xf numFmtId="164" fontId="5" fillId="0" borderId="0" xfId="0" applyNumberFormat="1" applyFont="1" applyFill="1" applyAlignment="1"/>
    <xf numFmtId="0" fontId="5" fillId="0" borderId="0" xfId="0" applyFont="1" applyFill="1" applyAlignment="1"/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6"/>
  <sheetViews>
    <sheetView zoomScale="85" zoomScaleNormal="85" zoomScaleSheetLayoutView="80" workbookViewId="0">
      <pane xSplit="1" ySplit="8" topLeftCell="B9" activePane="bottomRight" state="frozen"/>
      <selection activeCell="M1" sqref="M1:P1048576"/>
      <selection pane="topRight" activeCell="M1" sqref="M1:P1048576"/>
      <selection pane="bottomLeft" activeCell="M1" sqref="M1:P1048576"/>
      <selection pane="bottomRight" activeCell="F13" sqref="F13"/>
    </sheetView>
  </sheetViews>
  <sheetFormatPr defaultColWidth="7.85546875" defaultRowHeight="18" customHeight="1" x14ac:dyDescent="0.3"/>
  <cols>
    <col min="1" max="1" width="42.140625" style="58" customWidth="1"/>
    <col min="2" max="2" width="6.7109375" style="57" customWidth="1"/>
    <col min="3" max="3" width="21.28515625" style="58" bestFit="1" customWidth="1"/>
    <col min="4" max="4" width="20.85546875" style="58" customWidth="1"/>
    <col min="5" max="5" width="17" style="58" customWidth="1"/>
    <col min="6" max="14" width="18.42578125" style="58" customWidth="1"/>
    <col min="15" max="16384" width="7.85546875" style="58"/>
  </cols>
  <sheetData>
    <row r="1" spans="1:6" ht="18" hidden="1" customHeight="1" x14ac:dyDescent="0.3">
      <c r="A1" s="56" t="s">
        <v>29</v>
      </c>
    </row>
    <row r="2" spans="1:6" ht="18" hidden="1" customHeight="1" x14ac:dyDescent="0.3">
      <c r="A2" s="56" t="s">
        <v>17</v>
      </c>
    </row>
    <row r="3" spans="1:6" ht="18" hidden="1" customHeight="1" x14ac:dyDescent="0.3">
      <c r="A3" s="105" t="s">
        <v>201</v>
      </c>
    </row>
    <row r="4" spans="1:6" ht="18" hidden="1" customHeight="1" x14ac:dyDescent="0.3">
      <c r="A4" s="56"/>
    </row>
    <row r="5" spans="1:6" ht="18" customHeight="1" x14ac:dyDescent="0.3">
      <c r="A5" s="59"/>
    </row>
    <row r="6" spans="1:6" ht="18" customHeight="1" x14ac:dyDescent="0.3">
      <c r="A6" s="59"/>
      <c r="B6" s="60"/>
      <c r="C6" s="61"/>
      <c r="D6" s="62"/>
      <c r="E6" s="63" t="s">
        <v>12</v>
      </c>
      <c r="F6" s="131" t="s">
        <v>192</v>
      </c>
    </row>
    <row r="7" spans="1:6" ht="18" customHeight="1" x14ac:dyDescent="0.3">
      <c r="A7" s="64"/>
      <c r="B7" s="65"/>
      <c r="C7" s="106" t="s">
        <v>211</v>
      </c>
      <c r="D7" s="17" t="s">
        <v>212</v>
      </c>
      <c r="E7" s="66" t="s">
        <v>13</v>
      </c>
      <c r="F7" s="130" t="s">
        <v>187</v>
      </c>
    </row>
    <row r="8" spans="1:6" s="68" customFormat="1" ht="18" customHeight="1" x14ac:dyDescent="0.3">
      <c r="A8" s="67"/>
      <c r="B8" s="65" t="s">
        <v>0</v>
      </c>
      <c r="C8" s="63" t="s">
        <v>10</v>
      </c>
      <c r="D8" s="63" t="s">
        <v>10</v>
      </c>
      <c r="E8" s="63" t="s">
        <v>10</v>
      </c>
      <c r="F8" s="63" t="s">
        <v>10</v>
      </c>
    </row>
    <row r="9" spans="1:6" ht="18" customHeight="1" x14ac:dyDescent="0.3">
      <c r="A9" s="69" t="s">
        <v>21</v>
      </c>
      <c r="C9" s="70"/>
      <c r="D9" s="57"/>
      <c r="E9" s="70"/>
      <c r="F9" s="70"/>
    </row>
    <row r="10" spans="1:6" ht="18" customHeight="1" x14ac:dyDescent="0.3">
      <c r="A10" s="71" t="s">
        <v>108</v>
      </c>
      <c r="B10" s="57">
        <v>1</v>
      </c>
      <c r="C10" s="118">
        <v>188359.85</v>
      </c>
      <c r="D10" s="70">
        <v>94182.94</v>
      </c>
      <c r="E10" s="70">
        <f>C10-D10</f>
        <v>94176.91</v>
      </c>
      <c r="F10" s="70">
        <v>94182.939999999988</v>
      </c>
    </row>
    <row r="11" spans="1:6" ht="18" customHeight="1" x14ac:dyDescent="0.3">
      <c r="A11" s="72"/>
      <c r="C11" s="73">
        <f>SUM(C10:C10)</f>
        <v>188359.85</v>
      </c>
      <c r="D11" s="73">
        <f>SUM(D10:D10)</f>
        <v>94182.94</v>
      </c>
      <c r="E11" s="73">
        <f>SUM(E10:E10)</f>
        <v>94176.91</v>
      </c>
      <c r="F11" s="73">
        <f>SUM(F10:F10)</f>
        <v>94182.939999999988</v>
      </c>
    </row>
    <row r="12" spans="1:6" ht="18" customHeight="1" x14ac:dyDescent="0.3">
      <c r="A12" s="72"/>
      <c r="C12" s="118"/>
      <c r="D12" s="57"/>
      <c r="E12" s="70"/>
      <c r="F12" s="70"/>
    </row>
    <row r="13" spans="1:6" ht="18" customHeight="1" x14ac:dyDescent="0.3">
      <c r="A13" s="74" t="s">
        <v>22</v>
      </c>
      <c r="C13" s="118"/>
      <c r="D13" s="57"/>
      <c r="E13" s="70"/>
      <c r="F13" s="70"/>
    </row>
    <row r="14" spans="1:6" ht="18" customHeight="1" x14ac:dyDescent="0.3">
      <c r="A14" s="103" t="s">
        <v>220</v>
      </c>
      <c r="C14" s="118">
        <v>14752.5</v>
      </c>
      <c r="D14" s="118">
        <v>15000</v>
      </c>
      <c r="E14" s="70">
        <f>C14-D14</f>
        <v>-247.5</v>
      </c>
      <c r="F14" s="70">
        <v>2000</v>
      </c>
    </row>
    <row r="15" spans="1:6" ht="18" customHeight="1" x14ac:dyDescent="0.3">
      <c r="A15" s="103" t="s">
        <v>110</v>
      </c>
      <c r="B15" s="57">
        <v>2</v>
      </c>
      <c r="C15" s="118">
        <f>NTC!F32</f>
        <v>2937424.88</v>
      </c>
      <c r="D15" s="70">
        <f>NTC!G32</f>
        <v>581785.29</v>
      </c>
      <c r="E15" s="70">
        <f t="shared" ref="E15:E18" si="0">C15-D15</f>
        <v>2355639.59</v>
      </c>
      <c r="F15" s="70">
        <v>638570.05000000005</v>
      </c>
    </row>
    <row r="16" spans="1:6" ht="18" customHeight="1" x14ac:dyDescent="0.3">
      <c r="A16" s="75" t="s">
        <v>111</v>
      </c>
      <c r="C16" s="118">
        <v>1533.01</v>
      </c>
      <c r="D16" s="118">
        <v>1742.25</v>
      </c>
      <c r="E16" s="70">
        <f t="shared" si="0"/>
        <v>-209.24</v>
      </c>
      <c r="F16" s="70">
        <v>2437.77</v>
      </c>
    </row>
    <row r="17" spans="1:6" ht="18" hidden="1" customHeight="1" x14ac:dyDescent="0.3">
      <c r="A17" s="103" t="s">
        <v>173</v>
      </c>
      <c r="C17" s="118">
        <v>0</v>
      </c>
      <c r="D17" s="118"/>
      <c r="E17" s="70">
        <v>0</v>
      </c>
      <c r="F17" s="70">
        <v>0</v>
      </c>
    </row>
    <row r="18" spans="1:6" ht="18" customHeight="1" x14ac:dyDescent="0.3">
      <c r="A18" s="75" t="s">
        <v>109</v>
      </c>
      <c r="B18" s="57">
        <v>3</v>
      </c>
      <c r="C18" s="118">
        <f>NTC!F40</f>
        <v>2864186.62</v>
      </c>
      <c r="D18" s="70">
        <f>NTC!G40</f>
        <v>5766222.1900000004</v>
      </c>
      <c r="E18" s="70">
        <f t="shared" si="0"/>
        <v>-2902035.5700000003</v>
      </c>
      <c r="F18" s="70">
        <v>5766122.1900000004</v>
      </c>
    </row>
    <row r="19" spans="1:6" ht="18" customHeight="1" x14ac:dyDescent="0.3">
      <c r="A19" s="76"/>
      <c r="C19" s="118"/>
      <c r="D19" s="70"/>
      <c r="E19" s="70"/>
      <c r="F19" s="70"/>
    </row>
    <row r="20" spans="1:6" ht="18" customHeight="1" x14ac:dyDescent="0.3">
      <c r="A20" s="72" t="s">
        <v>18</v>
      </c>
      <c r="C20" s="112">
        <f>SUM(C14:C19)</f>
        <v>5817897.0099999998</v>
      </c>
      <c r="D20" s="73">
        <f>SUM(D14:D19)</f>
        <v>6364749.7300000004</v>
      </c>
      <c r="E20" s="73">
        <f>SUM(E14:E19)</f>
        <v>-546852.72000000067</v>
      </c>
      <c r="F20" s="73">
        <f>SUM(F14:F19)</f>
        <v>6409130.0100000007</v>
      </c>
    </row>
    <row r="21" spans="1:6" ht="18" customHeight="1" x14ac:dyDescent="0.3">
      <c r="A21" s="77"/>
      <c r="C21" s="118"/>
      <c r="D21" s="57"/>
      <c r="E21" s="70"/>
      <c r="F21" s="70"/>
    </row>
    <row r="22" spans="1:6" s="80" customFormat="1" ht="18" customHeight="1" thickBot="1" x14ac:dyDescent="0.35">
      <c r="A22" s="59" t="s">
        <v>27</v>
      </c>
      <c r="B22" s="78"/>
      <c r="C22" s="119">
        <f>C11+C20</f>
        <v>6006256.8599999994</v>
      </c>
      <c r="D22" s="79">
        <f>D11+D20</f>
        <v>6458932.6700000009</v>
      </c>
      <c r="E22" s="79">
        <f>E11+E20</f>
        <v>-452675.81000000064</v>
      </c>
      <c r="F22" s="79">
        <f>F11+F20</f>
        <v>6503312.9500000011</v>
      </c>
    </row>
    <row r="23" spans="1:6" s="80" customFormat="1" ht="18" customHeight="1" thickTop="1" x14ac:dyDescent="0.3">
      <c r="A23" s="59"/>
      <c r="B23" s="78"/>
      <c r="C23" s="120"/>
      <c r="D23" s="78"/>
      <c r="E23" s="81"/>
      <c r="F23" s="81"/>
    </row>
    <row r="24" spans="1:6" ht="18" customHeight="1" x14ac:dyDescent="0.3">
      <c r="A24" s="82" t="s">
        <v>23</v>
      </c>
      <c r="C24" s="118"/>
      <c r="D24" s="70"/>
      <c r="E24" s="70"/>
      <c r="F24" s="70"/>
    </row>
    <row r="25" spans="1:6" ht="18" customHeight="1" x14ac:dyDescent="0.3">
      <c r="A25" s="83" t="s">
        <v>106</v>
      </c>
      <c r="C25" s="70">
        <v>100003</v>
      </c>
      <c r="D25" s="70">
        <v>100003</v>
      </c>
      <c r="E25" s="70">
        <f>C25-D25</f>
        <v>0</v>
      </c>
      <c r="F25" s="70">
        <v>100003</v>
      </c>
    </row>
    <row r="26" spans="1:6" ht="18" customHeight="1" x14ac:dyDescent="0.3">
      <c r="A26" s="83" t="s">
        <v>107</v>
      </c>
      <c r="C26" s="70">
        <v>-100003</v>
      </c>
      <c r="D26" s="70">
        <v>-100003</v>
      </c>
      <c r="E26" s="70">
        <f>C26-D26</f>
        <v>0</v>
      </c>
      <c r="F26" s="70">
        <v>-100003</v>
      </c>
    </row>
    <row r="27" spans="1:6" ht="18" customHeight="1" x14ac:dyDescent="0.3">
      <c r="A27" s="83" t="s">
        <v>19</v>
      </c>
      <c r="C27" s="112">
        <f>SUM(C25:C26)</f>
        <v>0</v>
      </c>
      <c r="D27" s="73">
        <f t="shared" ref="D27:E27" si="1">SUM(D25:D26)</f>
        <v>0</v>
      </c>
      <c r="E27" s="73">
        <f t="shared" si="1"/>
        <v>0</v>
      </c>
      <c r="F27" s="73">
        <v>0</v>
      </c>
    </row>
    <row r="28" spans="1:6" ht="18" customHeight="1" x14ac:dyDescent="0.3">
      <c r="A28" s="82"/>
      <c r="C28" s="118"/>
      <c r="D28" s="57"/>
      <c r="E28" s="70"/>
      <c r="F28" s="70"/>
    </row>
    <row r="29" spans="1:6" ht="18" customHeight="1" x14ac:dyDescent="0.3">
      <c r="A29" s="82" t="s">
        <v>24</v>
      </c>
      <c r="C29" s="118">
        <v>0</v>
      </c>
      <c r="D29" s="57">
        <v>0</v>
      </c>
      <c r="E29" s="70">
        <v>0</v>
      </c>
      <c r="F29" s="70">
        <v>0</v>
      </c>
    </row>
    <row r="30" spans="1:6" ht="18" customHeight="1" x14ac:dyDescent="0.3">
      <c r="A30" s="83"/>
      <c r="C30" s="118"/>
      <c r="D30" s="57"/>
      <c r="E30" s="70"/>
      <c r="F30" s="70"/>
    </row>
    <row r="31" spans="1:6" ht="18" customHeight="1" x14ac:dyDescent="0.3">
      <c r="A31" s="84" t="s">
        <v>20</v>
      </c>
      <c r="C31" s="112">
        <f>SUM(C30:C30)</f>
        <v>0</v>
      </c>
      <c r="D31" s="73">
        <f>SUM(D30:D30)</f>
        <v>0</v>
      </c>
      <c r="E31" s="73">
        <f>SUM(E30:E30)</f>
        <v>0</v>
      </c>
      <c r="F31" s="73">
        <f>SUM(F30:F30)</f>
        <v>0</v>
      </c>
    </row>
    <row r="32" spans="1:6" ht="18" customHeight="1" x14ac:dyDescent="0.3">
      <c r="A32" s="84"/>
      <c r="C32" s="121"/>
      <c r="D32" s="57"/>
      <c r="E32" s="70"/>
      <c r="F32" s="70"/>
    </row>
    <row r="33" spans="1:6" ht="18" customHeight="1" x14ac:dyDescent="0.3">
      <c r="A33" s="74" t="s">
        <v>25</v>
      </c>
      <c r="C33" s="118"/>
      <c r="D33" s="57"/>
      <c r="E33" s="70"/>
      <c r="F33" s="70"/>
    </row>
    <row r="34" spans="1:6" ht="18" customHeight="1" x14ac:dyDescent="0.3">
      <c r="A34" s="103" t="s">
        <v>122</v>
      </c>
      <c r="C34" s="118">
        <v>36000</v>
      </c>
      <c r="D34" s="118">
        <v>9000</v>
      </c>
      <c r="E34" s="70">
        <f>C34-D34</f>
        <v>27000</v>
      </c>
      <c r="F34" s="70">
        <v>6000</v>
      </c>
    </row>
    <row r="35" spans="1:6" ht="18" customHeight="1" x14ac:dyDescent="0.3">
      <c r="A35" s="75" t="s">
        <v>134</v>
      </c>
      <c r="B35" s="57">
        <v>4</v>
      </c>
      <c r="C35" s="122">
        <f>NTC!F49</f>
        <v>509264.77999999997</v>
      </c>
      <c r="D35" s="70">
        <f>NTC!G49</f>
        <v>653450.07999999996</v>
      </c>
      <c r="E35" s="70">
        <f>C35-D35</f>
        <v>-144185.29999999999</v>
      </c>
      <c r="F35" s="70">
        <v>653495.68000000005</v>
      </c>
    </row>
    <row r="36" spans="1:6" ht="18" customHeight="1" x14ac:dyDescent="0.3">
      <c r="A36" s="75" t="s">
        <v>112</v>
      </c>
      <c r="B36" s="57">
        <v>5</v>
      </c>
      <c r="C36" s="118">
        <f>NTC!F76</f>
        <v>5460356.0799999982</v>
      </c>
      <c r="D36" s="70">
        <f>NTC!G76</f>
        <v>5843817.2700000014</v>
      </c>
      <c r="E36" s="70">
        <f t="shared" ref="E36" si="2">C36-D36</f>
        <v>-383461.1900000032</v>
      </c>
      <c r="F36" s="70">
        <v>5843817.2699999996</v>
      </c>
    </row>
    <row r="37" spans="1:6" ht="18" customHeight="1" x14ac:dyDescent="0.3">
      <c r="A37" s="103" t="s">
        <v>219</v>
      </c>
      <c r="C37" s="118">
        <v>636</v>
      </c>
      <c r="D37" s="70">
        <v>0</v>
      </c>
      <c r="E37" s="70"/>
      <c r="F37" s="70"/>
    </row>
    <row r="38" spans="1:6" ht="18" customHeight="1" x14ac:dyDescent="0.3">
      <c r="A38" s="75" t="s">
        <v>113</v>
      </c>
      <c r="C38" s="118">
        <v>0</v>
      </c>
      <c r="D38" s="70">
        <v>0</v>
      </c>
      <c r="E38" s="70"/>
      <c r="F38" s="70"/>
    </row>
    <row r="39" spans="1:6" ht="18" customHeight="1" x14ac:dyDescent="0.3">
      <c r="A39" s="85" t="s">
        <v>1</v>
      </c>
      <c r="C39" s="112">
        <f>SUM(C34:C38)</f>
        <v>6006256.8599999985</v>
      </c>
      <c r="D39" s="73">
        <f>SUM(D34:D38)</f>
        <v>6506267.3500000015</v>
      </c>
      <c r="E39" s="73">
        <f>SUM(E34:E38)</f>
        <v>-500646.49000000319</v>
      </c>
      <c r="F39" s="73">
        <f>SUM(F34:F38)</f>
        <v>6503312.9499999993</v>
      </c>
    </row>
    <row r="40" spans="1:6" ht="18" customHeight="1" x14ac:dyDescent="0.3">
      <c r="A40" s="86"/>
      <c r="C40" s="70"/>
      <c r="D40" s="57"/>
      <c r="E40" s="70"/>
      <c r="F40" s="70"/>
    </row>
    <row r="41" spans="1:6" ht="18" customHeight="1" thickBot="1" x14ac:dyDescent="0.35">
      <c r="A41" s="86" t="s">
        <v>26</v>
      </c>
      <c r="C41" s="87">
        <f>C27+C39</f>
        <v>6006256.8599999985</v>
      </c>
      <c r="D41" s="87">
        <f>D27+D39</f>
        <v>6506267.3500000015</v>
      </c>
      <c r="E41" s="87">
        <f t="shared" ref="E41:F41" si="3">E27+E39</f>
        <v>-500646.49000000319</v>
      </c>
      <c r="F41" s="87">
        <f t="shared" si="3"/>
        <v>6503312.9499999993</v>
      </c>
    </row>
    <row r="42" spans="1:6" ht="18" customHeight="1" thickTop="1" x14ac:dyDescent="0.3">
      <c r="A42" s="72"/>
    </row>
    <row r="43" spans="1:6" ht="18" customHeight="1" x14ac:dyDescent="0.3">
      <c r="A43" s="72"/>
    </row>
    <row r="44" spans="1:6" ht="18" customHeight="1" x14ac:dyDescent="0.3">
      <c r="A44" s="72"/>
      <c r="C44" s="58">
        <f>C41-C22</f>
        <v>0</v>
      </c>
      <c r="D44" s="58">
        <f>D41-D22</f>
        <v>47334.680000000633</v>
      </c>
    </row>
    <row r="45" spans="1:6" ht="18" customHeight="1" x14ac:dyDescent="0.3">
      <c r="A45" s="88"/>
    </row>
    <row r="46" spans="1:6" ht="18" customHeight="1" x14ac:dyDescent="0.3">
      <c r="A46" s="88"/>
    </row>
    <row r="47" spans="1:6" ht="18" customHeight="1" x14ac:dyDescent="0.3">
      <c r="A47" s="88"/>
    </row>
    <row r="48" spans="1:6" ht="18" customHeight="1" x14ac:dyDescent="0.3">
      <c r="A48" s="88"/>
    </row>
    <row r="49" spans="1:1" ht="18" customHeight="1" x14ac:dyDescent="0.3">
      <c r="A49" s="72"/>
    </row>
    <row r="50" spans="1:1" ht="18" customHeight="1" x14ac:dyDescent="0.3">
      <c r="A50" s="72"/>
    </row>
    <row r="51" spans="1:1" ht="18" customHeight="1" x14ac:dyDescent="0.3">
      <c r="A51" s="72"/>
    </row>
    <row r="52" spans="1:1" ht="18" customHeight="1" x14ac:dyDescent="0.3">
      <c r="A52" s="72"/>
    </row>
    <row r="53" spans="1:1" ht="18" customHeight="1" x14ac:dyDescent="0.3">
      <c r="A53" s="72"/>
    </row>
    <row r="54" spans="1:1" ht="18" customHeight="1" x14ac:dyDescent="0.3">
      <c r="A54" s="83"/>
    </row>
    <row r="55" spans="1:1" ht="18" customHeight="1" x14ac:dyDescent="0.3">
      <c r="A55" s="89"/>
    </row>
    <row r="56" spans="1:1" ht="18" customHeight="1" x14ac:dyDescent="0.3">
      <c r="A56" s="89"/>
    </row>
    <row r="57" spans="1:1" ht="18" customHeight="1" x14ac:dyDescent="0.3">
      <c r="A57" s="89"/>
    </row>
    <row r="58" spans="1:1" ht="18" customHeight="1" x14ac:dyDescent="0.3">
      <c r="A58" s="89"/>
    </row>
    <row r="59" spans="1:1" ht="18" customHeight="1" x14ac:dyDescent="0.3">
      <c r="A59" s="89"/>
    </row>
    <row r="60" spans="1:1" ht="18" customHeight="1" x14ac:dyDescent="0.3">
      <c r="A60" s="89"/>
    </row>
    <row r="61" spans="1:1" ht="18" customHeight="1" x14ac:dyDescent="0.3">
      <c r="A61" s="89"/>
    </row>
    <row r="62" spans="1:1" ht="18" customHeight="1" x14ac:dyDescent="0.3">
      <c r="A62" s="89"/>
    </row>
    <row r="63" spans="1:1" ht="18" customHeight="1" x14ac:dyDescent="0.3">
      <c r="A63" s="89"/>
    </row>
    <row r="64" spans="1:1" ht="18" customHeight="1" x14ac:dyDescent="0.3">
      <c r="A64" s="89"/>
    </row>
    <row r="65" spans="1:1" ht="18" customHeight="1" x14ac:dyDescent="0.3">
      <c r="A65" s="89"/>
    </row>
    <row r="66" spans="1:1" ht="18" customHeight="1" x14ac:dyDescent="0.3">
      <c r="A66" s="89"/>
    </row>
    <row r="67" spans="1:1" ht="18" customHeight="1" x14ac:dyDescent="0.3">
      <c r="A67" s="90"/>
    </row>
    <row r="68" spans="1:1" ht="18" customHeight="1" x14ac:dyDescent="0.3">
      <c r="A68" s="90"/>
    </row>
    <row r="69" spans="1:1" ht="18" customHeight="1" x14ac:dyDescent="0.3">
      <c r="A69" s="90"/>
    </row>
    <row r="70" spans="1:1" ht="18" customHeight="1" x14ac:dyDescent="0.3">
      <c r="A70" s="90"/>
    </row>
    <row r="149" spans="1:1" ht="18" customHeight="1" x14ac:dyDescent="0.3">
      <c r="A149" s="91"/>
    </row>
    <row r="150" spans="1:1" ht="18" customHeight="1" x14ac:dyDescent="0.3">
      <c r="A150" s="91"/>
    </row>
    <row r="151" spans="1:1" ht="18" customHeight="1" x14ac:dyDescent="0.3">
      <c r="A151" s="91"/>
    </row>
    <row r="152" spans="1:1" ht="18" customHeight="1" x14ac:dyDescent="0.3">
      <c r="A152" s="91"/>
    </row>
    <row r="153" spans="1:1" ht="18" customHeight="1" x14ac:dyDescent="0.3">
      <c r="A153" s="91"/>
    </row>
    <row r="154" spans="1:1" ht="18" customHeight="1" x14ac:dyDescent="0.3">
      <c r="A154" s="91"/>
    </row>
    <row r="155" spans="1:1" ht="18" customHeight="1" x14ac:dyDescent="0.3">
      <c r="A155" s="92"/>
    </row>
    <row r="192" spans="1:1" ht="18" customHeight="1" x14ac:dyDescent="0.3">
      <c r="A192" s="93"/>
    </row>
    <row r="193" spans="1:1" ht="18" customHeight="1" x14ac:dyDescent="0.3">
      <c r="A193" s="94"/>
    </row>
    <row r="194" spans="1:1" ht="18" customHeight="1" x14ac:dyDescent="0.3">
      <c r="A194" s="94"/>
    </row>
    <row r="195" spans="1:1" ht="18" customHeight="1" x14ac:dyDescent="0.3">
      <c r="A195" s="95"/>
    </row>
    <row r="196" spans="1:1" ht="18" customHeight="1" x14ac:dyDescent="0.3">
      <c r="A196" s="91"/>
    </row>
    <row r="237" spans="1:1" ht="18" customHeight="1" x14ac:dyDescent="0.3">
      <c r="A237" s="94"/>
    </row>
    <row r="238" spans="1:1" ht="18" customHeight="1" x14ac:dyDescent="0.3">
      <c r="A238" s="95"/>
    </row>
    <row r="239" spans="1:1" ht="18" customHeight="1" x14ac:dyDescent="0.3">
      <c r="A239" s="91"/>
    </row>
    <row r="240" spans="1:1" ht="18" customHeight="1" x14ac:dyDescent="0.3">
      <c r="A240" s="91"/>
    </row>
    <row r="241" spans="1:1" ht="18" customHeight="1" x14ac:dyDescent="0.3">
      <c r="A241" s="96"/>
    </row>
    <row r="242" spans="1:1" ht="18" customHeight="1" x14ac:dyDescent="0.3">
      <c r="A242" s="97"/>
    </row>
    <row r="243" spans="1:1" ht="18" customHeight="1" x14ac:dyDescent="0.3">
      <c r="A243" s="98"/>
    </row>
    <row r="244" spans="1:1" ht="18" customHeight="1" x14ac:dyDescent="0.3">
      <c r="A244" s="98"/>
    </row>
    <row r="245" spans="1:1" ht="18" customHeight="1" x14ac:dyDescent="0.3">
      <c r="A245" s="98"/>
    </row>
    <row r="246" spans="1:1" ht="18" customHeight="1" x14ac:dyDescent="0.3">
      <c r="A246" s="99"/>
    </row>
    <row r="247" spans="1:1" ht="18" customHeight="1" x14ac:dyDescent="0.3">
      <c r="A247" s="98"/>
    </row>
    <row r="248" spans="1:1" ht="18" customHeight="1" x14ac:dyDescent="0.3">
      <c r="A248" s="98"/>
    </row>
    <row r="249" spans="1:1" ht="18" customHeight="1" x14ac:dyDescent="0.3">
      <c r="A249" s="98"/>
    </row>
    <row r="250" spans="1:1" ht="18" customHeight="1" x14ac:dyDescent="0.3">
      <c r="A250" s="100"/>
    </row>
    <row r="251" spans="1:1" ht="18" customHeight="1" x14ac:dyDescent="0.3">
      <c r="A251" s="100"/>
    </row>
    <row r="252" spans="1:1" ht="18" customHeight="1" x14ac:dyDescent="0.3">
      <c r="A252" s="98"/>
    </row>
    <row r="253" spans="1:1" ht="18" customHeight="1" x14ac:dyDescent="0.3">
      <c r="A253" s="98"/>
    </row>
    <row r="254" spans="1:1" ht="18" customHeight="1" x14ac:dyDescent="0.3">
      <c r="A254" s="98"/>
    </row>
    <row r="255" spans="1:1" ht="18" customHeight="1" x14ac:dyDescent="0.3">
      <c r="A255" s="98"/>
    </row>
    <row r="256" spans="1:1" ht="18" customHeight="1" x14ac:dyDescent="0.3">
      <c r="A256" s="98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9"/>
  <sheetViews>
    <sheetView tabSelected="1" zoomScale="85" zoomScaleNormal="85" zoomScaleSheetLayoutView="85" workbookViewId="0">
      <pane xSplit="2" ySplit="8" topLeftCell="C15" activePane="bottomRight" state="frozen"/>
      <selection activeCell="M1" sqref="M1:P1048576"/>
      <selection pane="topRight" activeCell="M1" sqref="M1:P1048576"/>
      <selection pane="bottomLeft" activeCell="M1" sqref="M1:P1048576"/>
      <selection pane="bottomRight" activeCell="M22" sqref="M22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4" customWidth="1"/>
    <col min="4" max="4" width="18.42578125" style="24" hidden="1" customWidth="1"/>
    <col min="5" max="5" width="10" style="24" hidden="1" customWidth="1"/>
    <col min="6" max="6" width="19.42578125" style="24" customWidth="1"/>
    <col min="7" max="7" width="19.7109375" style="24" customWidth="1"/>
    <col min="8" max="8" width="18.7109375" style="24" customWidth="1"/>
    <col min="9" max="9" width="24" style="24" hidden="1" customWidth="1"/>
    <col min="10" max="10" width="10.7109375" style="24" customWidth="1"/>
    <col min="11" max="12" width="18.42578125" style="51" hidden="1" customWidth="1"/>
    <col min="13" max="15" width="18.42578125" style="3" customWidth="1"/>
    <col min="16" max="16384" width="7.85546875" style="3"/>
  </cols>
  <sheetData>
    <row r="1" spans="1:14" ht="18" hidden="1" customHeight="1" x14ac:dyDescent="0.3">
      <c r="A1" s="19" t="s">
        <v>29</v>
      </c>
    </row>
    <row r="2" spans="1:14" ht="18" hidden="1" customHeight="1" x14ac:dyDescent="0.3">
      <c r="A2" s="19" t="s">
        <v>11</v>
      </c>
      <c r="B2" s="4"/>
    </row>
    <row r="3" spans="1:14" ht="18" hidden="1" customHeight="1" x14ac:dyDescent="0.3">
      <c r="A3" s="19" t="s">
        <v>208</v>
      </c>
      <c r="B3" s="4"/>
    </row>
    <row r="4" spans="1:14" ht="18" hidden="1" customHeight="1" x14ac:dyDescent="0.3">
      <c r="A4" s="4"/>
      <c r="B4" s="4"/>
    </row>
    <row r="5" spans="1:14" ht="18" customHeight="1" x14ac:dyDescent="0.3">
      <c r="A5" s="4"/>
      <c r="B5" s="4"/>
    </row>
    <row r="6" spans="1:14" ht="36.75" customHeight="1" x14ac:dyDescent="0.3">
      <c r="C6" s="133" t="s">
        <v>209</v>
      </c>
      <c r="D6" s="1" t="s">
        <v>154</v>
      </c>
      <c r="E6" s="1" t="s">
        <v>155</v>
      </c>
      <c r="F6" s="133" t="s">
        <v>210</v>
      </c>
      <c r="G6" s="133" t="s">
        <v>9</v>
      </c>
      <c r="H6" s="133" t="s">
        <v>191</v>
      </c>
      <c r="I6" s="2" t="s">
        <v>168</v>
      </c>
      <c r="K6" s="51" t="s">
        <v>156</v>
      </c>
    </row>
    <row r="7" spans="1:14" s="5" customFormat="1" ht="23.25" customHeight="1" x14ac:dyDescent="0.3">
      <c r="A7" s="6"/>
      <c r="B7" s="7" t="s">
        <v>0</v>
      </c>
      <c r="C7" s="17" t="s">
        <v>10</v>
      </c>
      <c r="D7" s="20" t="s">
        <v>10</v>
      </c>
      <c r="E7" s="18" t="s">
        <v>10</v>
      </c>
      <c r="F7" s="20" t="s">
        <v>10</v>
      </c>
      <c r="G7" s="21" t="s">
        <v>10</v>
      </c>
      <c r="H7" s="106" t="s">
        <v>10</v>
      </c>
      <c r="I7" s="20" t="s">
        <v>10</v>
      </c>
      <c r="J7" s="25"/>
      <c r="K7" s="52"/>
      <c r="L7" s="52"/>
    </row>
    <row r="8" spans="1:14" ht="18" customHeight="1" x14ac:dyDescent="0.3">
      <c r="A8" s="10" t="s">
        <v>198</v>
      </c>
      <c r="B8" s="9"/>
      <c r="C8" s="33"/>
      <c r="D8" s="123"/>
      <c r="E8" s="28"/>
      <c r="F8" s="27"/>
      <c r="G8" s="28"/>
      <c r="H8" s="27"/>
      <c r="I8" s="27"/>
    </row>
    <row r="9" spans="1:14" ht="18" customHeight="1" x14ac:dyDescent="0.3">
      <c r="A9" s="8" t="s">
        <v>30</v>
      </c>
      <c r="B9" s="9"/>
      <c r="C9" s="27">
        <v>9413.1999999999989</v>
      </c>
      <c r="D9" s="123"/>
      <c r="E9" s="28"/>
      <c r="F9" s="27">
        <v>15423.9</v>
      </c>
      <c r="G9" s="28">
        <f>C9-F9</f>
        <v>-6010.7000000000007</v>
      </c>
      <c r="H9" s="27">
        <v>15423.9</v>
      </c>
      <c r="I9" s="27">
        <v>15320.8</v>
      </c>
    </row>
    <row r="10" spans="1:14" ht="18" customHeight="1" x14ac:dyDescent="0.3">
      <c r="A10" s="8"/>
      <c r="B10" s="9"/>
      <c r="C10" s="27"/>
      <c r="D10" s="123"/>
      <c r="E10" s="28"/>
      <c r="F10" s="27"/>
      <c r="G10" s="28"/>
      <c r="H10" s="27"/>
      <c r="I10" s="27"/>
    </row>
    <row r="11" spans="1:14" ht="18" customHeight="1" x14ac:dyDescent="0.3">
      <c r="A11" s="8" t="s">
        <v>31</v>
      </c>
      <c r="B11" s="9"/>
      <c r="C11" s="27"/>
      <c r="D11" s="123"/>
      <c r="E11" s="28"/>
      <c r="F11" s="27"/>
      <c r="G11" s="28"/>
      <c r="H11" s="27"/>
      <c r="I11" s="27"/>
    </row>
    <row r="12" spans="1:14" ht="18" customHeight="1" x14ac:dyDescent="0.3">
      <c r="A12" s="8" t="s">
        <v>32</v>
      </c>
      <c r="B12" s="9"/>
      <c r="C12" s="27"/>
      <c r="D12" s="123"/>
      <c r="E12" s="28"/>
      <c r="F12" s="27"/>
      <c r="G12" s="28"/>
      <c r="H12" s="27"/>
      <c r="I12" s="27"/>
    </row>
    <row r="13" spans="1:14" ht="18" customHeight="1" x14ac:dyDescent="0.3">
      <c r="A13" s="8" t="s">
        <v>33</v>
      </c>
      <c r="B13" s="9"/>
      <c r="C13" s="30">
        <v>6305.38</v>
      </c>
      <c r="D13" s="124"/>
      <c r="E13" s="31"/>
      <c r="F13" s="30">
        <v>8472.15</v>
      </c>
      <c r="G13" s="31">
        <f>C13-F13</f>
        <v>-2166.7699999999995</v>
      </c>
      <c r="H13" s="30">
        <v>8472.15</v>
      </c>
      <c r="I13" s="30">
        <v>5369.9</v>
      </c>
      <c r="M13" s="51"/>
      <c r="N13" s="110"/>
    </row>
    <row r="14" spans="1:14" ht="18" customHeight="1" x14ac:dyDescent="0.3">
      <c r="A14" s="10" t="s">
        <v>2</v>
      </c>
      <c r="B14" s="9"/>
      <c r="C14" s="27">
        <f>C9-C13</f>
        <v>3107.8199999999988</v>
      </c>
      <c r="D14" s="28">
        <f>D9-D13</f>
        <v>0</v>
      </c>
      <c r="E14" s="26">
        <f t="shared" ref="E14:F14" si="0">E9-E13</f>
        <v>0</v>
      </c>
      <c r="F14" s="26">
        <f t="shared" si="0"/>
        <v>6951.75</v>
      </c>
      <c r="G14" s="26">
        <f t="shared" ref="G14" si="1">G9-G13</f>
        <v>-3843.9300000000012</v>
      </c>
      <c r="H14" s="27">
        <v>6951.75</v>
      </c>
      <c r="I14" s="27">
        <f>I9-I13</f>
        <v>9950.9</v>
      </c>
      <c r="M14" s="54"/>
    </row>
    <row r="15" spans="1:14" ht="18" customHeight="1" x14ac:dyDescent="0.3">
      <c r="A15" s="8"/>
      <c r="B15" s="9"/>
      <c r="C15" s="27"/>
      <c r="D15" s="123"/>
      <c r="E15" s="28"/>
      <c r="F15" s="27"/>
      <c r="G15" s="28"/>
      <c r="H15" s="27"/>
      <c r="I15" s="27"/>
      <c r="N15" s="54"/>
    </row>
    <row r="16" spans="1:14" ht="18" customHeight="1" x14ac:dyDescent="0.3">
      <c r="A16" s="10" t="s">
        <v>38</v>
      </c>
      <c r="B16" s="9"/>
      <c r="C16" s="27"/>
      <c r="D16" s="123"/>
      <c r="E16" s="28"/>
      <c r="F16" s="27"/>
      <c r="G16" s="28"/>
      <c r="H16" s="27"/>
      <c r="I16" s="27"/>
      <c r="M16" s="54">
        <f>C19+C20+C21+C14</f>
        <v>125488.62000000001</v>
      </c>
      <c r="N16" s="54">
        <f>F14+F19+F20+F22</f>
        <v>129127.67999999999</v>
      </c>
    </row>
    <row r="17" spans="1:15" ht="18" customHeight="1" x14ac:dyDescent="0.3">
      <c r="A17" s="8" t="s">
        <v>174</v>
      </c>
      <c r="B17" s="9"/>
      <c r="C17" s="27">
        <v>6860774.1799999997</v>
      </c>
      <c r="D17" s="123"/>
      <c r="E17" s="28"/>
      <c r="F17" s="27">
        <v>7486008.7300000004</v>
      </c>
      <c r="G17" s="28">
        <f t="shared" ref="G17:G22" si="2">C17-F17</f>
        <v>-625234.55000000075</v>
      </c>
      <c r="H17" s="27">
        <v>7486008.7300000004</v>
      </c>
      <c r="I17" s="27">
        <v>11127639.580000004</v>
      </c>
      <c r="M17" s="51">
        <v>16542290</v>
      </c>
      <c r="N17" s="110">
        <v>16469900</v>
      </c>
    </row>
    <row r="18" spans="1:15" ht="18" customHeight="1" x14ac:dyDescent="0.3">
      <c r="A18" s="8" t="s">
        <v>175</v>
      </c>
      <c r="B18" s="9"/>
      <c r="C18" s="27">
        <v>10065721.48</v>
      </c>
      <c r="D18" s="123"/>
      <c r="E18" s="28"/>
      <c r="F18" s="27">
        <v>6266227.4200000009</v>
      </c>
      <c r="G18" s="28">
        <f t="shared" si="2"/>
        <v>3799494.0599999996</v>
      </c>
      <c r="H18" s="27">
        <v>6266227.4199999999</v>
      </c>
      <c r="I18" s="27">
        <v>4980000</v>
      </c>
      <c r="M18" s="149">
        <f>M16+M17</f>
        <v>16667778.619999999</v>
      </c>
      <c r="N18" s="149">
        <f>N16+N17</f>
        <v>16599027.68</v>
      </c>
    </row>
    <row r="19" spans="1:15" ht="18" customHeight="1" x14ac:dyDescent="0.3">
      <c r="A19" s="8" t="s">
        <v>34</v>
      </c>
      <c r="B19" s="9"/>
      <c r="C19" s="27">
        <v>1.21</v>
      </c>
      <c r="D19" s="123"/>
      <c r="E19" s="28"/>
      <c r="F19" s="27">
        <v>14.329999999999998</v>
      </c>
      <c r="G19" s="28">
        <f t="shared" si="2"/>
        <v>-13.119999999999997</v>
      </c>
      <c r="H19" s="27">
        <v>14.33</v>
      </c>
      <c r="I19" s="27">
        <v>14.88</v>
      </c>
      <c r="M19" s="101"/>
      <c r="N19" s="110"/>
      <c r="O19" s="110"/>
    </row>
    <row r="20" spans="1:15" ht="18" customHeight="1" x14ac:dyDescent="0.3">
      <c r="A20" s="8" t="s">
        <v>35</v>
      </c>
      <c r="B20" s="9">
        <v>6</v>
      </c>
      <c r="C20" s="27">
        <v>115379.59000000001</v>
      </c>
      <c r="D20" s="123"/>
      <c r="E20" s="28"/>
      <c r="F20" s="27">
        <v>112162.59999999999</v>
      </c>
      <c r="G20" s="28">
        <f t="shared" si="2"/>
        <v>3216.9900000000198</v>
      </c>
      <c r="H20" s="27">
        <v>112162.6</v>
      </c>
      <c r="I20" s="27">
        <v>97331.020000000019</v>
      </c>
      <c r="M20" s="51">
        <v>17058289</v>
      </c>
      <c r="N20" s="51">
        <v>13890532</v>
      </c>
    </row>
    <row r="21" spans="1:15" ht="18" customHeight="1" x14ac:dyDescent="0.3">
      <c r="A21" s="8" t="s">
        <v>193</v>
      </c>
      <c r="B21" s="9"/>
      <c r="C21" s="27">
        <v>7000</v>
      </c>
      <c r="D21" s="123"/>
      <c r="E21" s="28"/>
      <c r="F21" s="27">
        <v>0</v>
      </c>
      <c r="G21" s="28">
        <f t="shared" si="2"/>
        <v>7000</v>
      </c>
      <c r="H21" s="27">
        <v>0</v>
      </c>
      <c r="I21" s="27"/>
      <c r="M21" s="51"/>
      <c r="N21" s="51"/>
      <c r="O21" s="110"/>
    </row>
    <row r="22" spans="1:15" ht="18" customHeight="1" x14ac:dyDescent="0.3">
      <c r="A22" s="8" t="s">
        <v>176</v>
      </c>
      <c r="B22" s="9"/>
      <c r="C22" s="30">
        <v>0</v>
      </c>
      <c r="D22" s="124"/>
      <c r="E22" s="31"/>
      <c r="F22" s="30">
        <v>9999</v>
      </c>
      <c r="G22" s="31">
        <f t="shared" si="2"/>
        <v>-9999</v>
      </c>
      <c r="H22" s="30">
        <v>9999</v>
      </c>
      <c r="I22" s="30">
        <v>97331.020000000019</v>
      </c>
      <c r="M22" s="51">
        <f>C17-C91-C92+M16</f>
        <v>6074427.8399999999</v>
      </c>
      <c r="N22" s="51"/>
    </row>
    <row r="23" spans="1:15" ht="18" customHeight="1" x14ac:dyDescent="0.3">
      <c r="A23" s="8" t="s">
        <v>36</v>
      </c>
      <c r="B23" s="9"/>
      <c r="C23" s="27">
        <f>SUM(C17:C22)</f>
        <v>17048876.460000001</v>
      </c>
      <c r="D23" s="28">
        <f t="shared" ref="D23:I23" si="3">SUM(D17:D22)</f>
        <v>0</v>
      </c>
      <c r="E23" s="26">
        <f t="shared" si="3"/>
        <v>0</v>
      </c>
      <c r="F23" s="26">
        <f t="shared" si="3"/>
        <v>13874412.080000002</v>
      </c>
      <c r="G23" s="26">
        <f>SUM(G17:G22)</f>
        <v>3174464.379999999</v>
      </c>
      <c r="H23" s="27">
        <f>SUM(H17:H22)</f>
        <v>13874412.08</v>
      </c>
      <c r="I23" s="27">
        <f t="shared" si="3"/>
        <v>16302316.500000004</v>
      </c>
      <c r="M23" s="51"/>
      <c r="N23" s="51"/>
    </row>
    <row r="24" spans="1:15" ht="18" customHeight="1" x14ac:dyDescent="0.3">
      <c r="A24" s="8" t="s">
        <v>37</v>
      </c>
      <c r="B24" s="9"/>
      <c r="C24" s="27">
        <f>C23+C14</f>
        <v>17051984.280000001</v>
      </c>
      <c r="D24" s="28">
        <f>D23+D14</f>
        <v>0</v>
      </c>
      <c r="E24" s="26">
        <f t="shared" ref="E24:F24" si="4">E23+E14</f>
        <v>0</v>
      </c>
      <c r="F24" s="26">
        <f t="shared" si="4"/>
        <v>13881363.830000002</v>
      </c>
      <c r="G24" s="26">
        <f>G23+G14</f>
        <v>3170620.4499999988</v>
      </c>
      <c r="H24" s="27">
        <f>H23+H14</f>
        <v>13881363.83</v>
      </c>
      <c r="I24" s="27">
        <f>I23+I14</f>
        <v>16312267.400000004</v>
      </c>
      <c r="M24" s="101"/>
    </row>
    <row r="25" spans="1:15" ht="18" customHeight="1" x14ac:dyDescent="0.3">
      <c r="A25" s="22"/>
      <c r="B25" s="9"/>
      <c r="C25" s="27"/>
      <c r="D25" s="123"/>
      <c r="E25" s="28"/>
      <c r="F25" s="27"/>
      <c r="G25" s="28"/>
      <c r="H25" s="27"/>
      <c r="I25" s="27"/>
      <c r="M25" s="101"/>
    </row>
    <row r="26" spans="1:15" ht="18" customHeight="1" x14ac:dyDescent="0.3">
      <c r="A26" s="23" t="s">
        <v>28</v>
      </c>
      <c r="B26" s="9"/>
      <c r="C26" s="27"/>
      <c r="D26" s="123"/>
      <c r="E26" s="28"/>
      <c r="F26" s="27"/>
      <c r="G26" s="28"/>
      <c r="H26" s="27"/>
      <c r="I26" s="27"/>
      <c r="M26" s="101"/>
    </row>
    <row r="27" spans="1:15" ht="18" customHeight="1" x14ac:dyDescent="0.3">
      <c r="A27" s="11" t="s">
        <v>39</v>
      </c>
      <c r="B27" s="9"/>
      <c r="C27" s="148">
        <v>1125397.6600000001</v>
      </c>
      <c r="D27" s="123"/>
      <c r="E27" s="28"/>
      <c r="F27" s="27">
        <v>1108403.83</v>
      </c>
      <c r="G27" s="28">
        <f>C27-F27</f>
        <v>16993.830000000075</v>
      </c>
      <c r="H27" s="27">
        <v>1108403.83</v>
      </c>
      <c r="I27" s="27">
        <v>1324860</v>
      </c>
      <c r="K27" s="51">
        <v>1200060</v>
      </c>
      <c r="L27" s="51">
        <f>K27/12*7</f>
        <v>700035</v>
      </c>
      <c r="M27" s="54"/>
    </row>
    <row r="28" spans="1:15" ht="18" customHeight="1" x14ac:dyDescent="0.3">
      <c r="A28" s="11" t="s">
        <v>40</v>
      </c>
      <c r="B28" s="9"/>
      <c r="C28" s="146">
        <v>13900</v>
      </c>
      <c r="D28" s="123"/>
      <c r="E28" s="28"/>
      <c r="F28" s="27">
        <v>8400</v>
      </c>
      <c r="G28" s="28">
        <f t="shared" ref="G28:G67" si="5">C28-F28</f>
        <v>5500</v>
      </c>
      <c r="H28" s="27">
        <v>15100</v>
      </c>
      <c r="I28" s="27">
        <v>8400</v>
      </c>
      <c r="K28" s="51">
        <v>8400</v>
      </c>
      <c r="L28" s="51">
        <f t="shared" ref="L28:L35" si="6">K28/12*7</f>
        <v>4900</v>
      </c>
      <c r="M28" s="54"/>
    </row>
    <row r="29" spans="1:15" ht="18" customHeight="1" x14ac:dyDescent="0.3">
      <c r="A29" s="11" t="s">
        <v>199</v>
      </c>
      <c r="B29" s="9"/>
      <c r="C29" s="27">
        <v>85486.23</v>
      </c>
      <c r="D29" s="123"/>
      <c r="E29" s="28"/>
      <c r="F29" s="27">
        <v>62214.7</v>
      </c>
      <c r="G29" s="28">
        <f t="shared" si="5"/>
        <v>23271.53</v>
      </c>
      <c r="H29" s="27">
        <v>62214.7</v>
      </c>
      <c r="I29" s="27">
        <v>220810</v>
      </c>
      <c r="K29" s="51">
        <v>200010</v>
      </c>
      <c r="L29" s="51">
        <f t="shared" si="6"/>
        <v>116672.5</v>
      </c>
      <c r="M29" s="54"/>
    </row>
    <row r="30" spans="1:15" ht="18" customHeight="1" x14ac:dyDescent="0.3">
      <c r="A30" s="11" t="s">
        <v>41</v>
      </c>
      <c r="B30" s="9"/>
      <c r="C30" s="27">
        <v>136071</v>
      </c>
      <c r="D30" s="123"/>
      <c r="E30" s="28"/>
      <c r="F30" s="27">
        <v>135644</v>
      </c>
      <c r="G30" s="28">
        <f t="shared" si="5"/>
        <v>427</v>
      </c>
      <c r="H30" s="27">
        <v>135644</v>
      </c>
      <c r="I30" s="27">
        <v>200937.09999999995</v>
      </c>
      <c r="K30" s="51">
        <v>182009.1</v>
      </c>
      <c r="L30" s="51">
        <f t="shared" si="6"/>
        <v>106171.97500000001</v>
      </c>
      <c r="M30" s="54"/>
    </row>
    <row r="31" spans="1:15" ht="18" customHeight="1" x14ac:dyDescent="0.3">
      <c r="A31" s="11" t="s">
        <v>42</v>
      </c>
      <c r="B31" s="9"/>
      <c r="C31" s="27">
        <v>13881.7</v>
      </c>
      <c r="D31" s="123"/>
      <c r="E31" s="28"/>
      <c r="F31" s="27">
        <v>13923.25</v>
      </c>
      <c r="G31" s="28">
        <f t="shared" si="5"/>
        <v>-41.549999999999272</v>
      </c>
      <c r="H31" s="27">
        <v>13923.25</v>
      </c>
      <c r="I31" s="27">
        <v>14999.999999999998</v>
      </c>
      <c r="K31" s="51">
        <v>15000</v>
      </c>
      <c r="L31" s="51">
        <f t="shared" si="6"/>
        <v>8750</v>
      </c>
      <c r="M31" s="54"/>
    </row>
    <row r="32" spans="1:15" ht="18" customHeight="1" x14ac:dyDescent="0.3">
      <c r="A32" s="11" t="s">
        <v>170</v>
      </c>
      <c r="B32" s="9"/>
      <c r="C32" s="27">
        <v>1506.9</v>
      </c>
      <c r="D32" s="123"/>
      <c r="E32" s="28"/>
      <c r="F32" s="27">
        <v>1498.9</v>
      </c>
      <c r="G32" s="28">
        <f t="shared" si="5"/>
        <v>8</v>
      </c>
      <c r="H32" s="27">
        <v>1498.9</v>
      </c>
      <c r="I32" s="27">
        <v>1579.1999999999996</v>
      </c>
      <c r="M32" s="54"/>
    </row>
    <row r="33" spans="1:13" ht="18" customHeight="1" x14ac:dyDescent="0.3">
      <c r="A33" s="11" t="s">
        <v>43</v>
      </c>
      <c r="B33" s="9"/>
      <c r="C33" s="27">
        <v>1496</v>
      </c>
      <c r="D33" s="123"/>
      <c r="E33" s="28"/>
      <c r="F33" s="27">
        <v>2476</v>
      </c>
      <c r="G33" s="28">
        <f t="shared" si="5"/>
        <v>-980</v>
      </c>
      <c r="H33" s="27">
        <v>2476</v>
      </c>
      <c r="I33" s="27">
        <v>8240</v>
      </c>
      <c r="K33" s="51">
        <v>8240</v>
      </c>
      <c r="L33" s="51">
        <f t="shared" si="6"/>
        <v>4806.6666666666661</v>
      </c>
      <c r="M33" s="54"/>
    </row>
    <row r="34" spans="1:13" ht="18" customHeight="1" x14ac:dyDescent="0.3">
      <c r="A34" s="11" t="s">
        <v>44</v>
      </c>
      <c r="B34" s="9"/>
      <c r="C34" s="148">
        <v>2775.89</v>
      </c>
      <c r="D34" s="27"/>
      <c r="E34" s="28"/>
      <c r="F34" s="27">
        <v>2173.38</v>
      </c>
      <c r="G34" s="28">
        <f t="shared" si="5"/>
        <v>602.50999999999976</v>
      </c>
      <c r="H34" s="27">
        <v>2173.38</v>
      </c>
      <c r="I34" s="27">
        <v>2400</v>
      </c>
      <c r="K34" s="51">
        <v>2400</v>
      </c>
      <c r="L34" s="51">
        <f>K34/12*7</f>
        <v>1400</v>
      </c>
      <c r="M34" s="54"/>
    </row>
    <row r="35" spans="1:13" ht="18" customHeight="1" x14ac:dyDescent="0.3">
      <c r="A35" s="11" t="s">
        <v>45</v>
      </c>
      <c r="B35" s="9"/>
      <c r="C35" s="27">
        <v>41866.339999999997</v>
      </c>
      <c r="D35" s="27"/>
      <c r="E35" s="28"/>
      <c r="F35" s="27">
        <v>48746.1</v>
      </c>
      <c r="G35" s="28">
        <f t="shared" si="5"/>
        <v>-6879.760000000002</v>
      </c>
      <c r="H35" s="27">
        <v>48746.1</v>
      </c>
      <c r="I35" s="27">
        <v>47000</v>
      </c>
      <c r="K35" s="51">
        <v>45000</v>
      </c>
      <c r="L35" s="51">
        <f t="shared" si="6"/>
        <v>26250</v>
      </c>
      <c r="M35" s="54">
        <v>17090</v>
      </c>
    </row>
    <row r="36" spans="1:13" ht="18" customHeight="1" x14ac:dyDescent="0.3">
      <c r="A36" s="11" t="s">
        <v>46</v>
      </c>
      <c r="B36" s="9"/>
      <c r="C36" s="27">
        <v>0</v>
      </c>
      <c r="D36" s="129"/>
      <c r="E36" s="28"/>
      <c r="F36" s="27">
        <v>0</v>
      </c>
      <c r="G36" s="28">
        <f t="shared" si="5"/>
        <v>0</v>
      </c>
      <c r="H36" s="27">
        <v>0</v>
      </c>
      <c r="I36" s="27">
        <v>9600</v>
      </c>
      <c r="K36" s="51">
        <v>20000</v>
      </c>
      <c r="L36" s="51">
        <v>0</v>
      </c>
      <c r="M36" s="54">
        <v>18590</v>
      </c>
    </row>
    <row r="37" spans="1:13" ht="18" customHeight="1" x14ac:dyDescent="0.3">
      <c r="A37" s="11" t="s">
        <v>47</v>
      </c>
      <c r="B37" s="9"/>
      <c r="C37" s="146">
        <v>4689.68</v>
      </c>
      <c r="D37" s="27"/>
      <c r="E37" s="28"/>
      <c r="F37" s="27">
        <v>2100</v>
      </c>
      <c r="G37" s="28">
        <f t="shared" si="5"/>
        <v>2589.6800000000003</v>
      </c>
      <c r="H37" s="27">
        <v>2100</v>
      </c>
      <c r="I37" s="27">
        <v>0</v>
      </c>
      <c r="K37" s="51">
        <v>10000</v>
      </c>
      <c r="L37" s="51">
        <f t="shared" ref="L37:L41" si="7">K37/12*7</f>
        <v>5833.3333333333339</v>
      </c>
      <c r="M37" s="54">
        <f>M35-M36</f>
        <v>-1500</v>
      </c>
    </row>
    <row r="38" spans="1:13" ht="18" customHeight="1" x14ac:dyDescent="0.3">
      <c r="A38" s="11" t="s">
        <v>48</v>
      </c>
      <c r="B38" s="9"/>
      <c r="C38" s="27">
        <v>18404.37</v>
      </c>
      <c r="D38" s="27"/>
      <c r="E38" s="28"/>
      <c r="F38" s="27">
        <v>16668.399999999998</v>
      </c>
      <c r="G38" s="28">
        <f t="shared" si="5"/>
        <v>1735.9700000000012</v>
      </c>
      <c r="H38" s="27">
        <v>16668.400000000001</v>
      </c>
      <c r="I38" s="27">
        <v>18000.000000000004</v>
      </c>
      <c r="K38" s="51">
        <v>21000</v>
      </c>
      <c r="L38" s="51">
        <f t="shared" si="7"/>
        <v>12250</v>
      </c>
      <c r="M38" s="54"/>
    </row>
    <row r="39" spans="1:13" ht="18" customHeight="1" x14ac:dyDescent="0.3">
      <c r="A39" s="11" t="s">
        <v>50</v>
      </c>
      <c r="B39" s="9"/>
      <c r="C39" s="27">
        <v>159</v>
      </c>
      <c r="D39" s="27"/>
      <c r="E39" s="28"/>
      <c r="F39" s="27">
        <v>886</v>
      </c>
      <c r="G39" s="28">
        <f t="shared" si="5"/>
        <v>-727</v>
      </c>
      <c r="H39" s="27">
        <v>886</v>
      </c>
      <c r="I39" s="27">
        <v>24000.000000000007</v>
      </c>
      <c r="K39" s="51">
        <v>25000</v>
      </c>
      <c r="L39" s="51">
        <f t="shared" si="7"/>
        <v>14583.333333333334</v>
      </c>
      <c r="M39" s="54"/>
    </row>
    <row r="40" spans="1:13" ht="18" customHeight="1" x14ac:dyDescent="0.3">
      <c r="A40" s="11" t="s">
        <v>51</v>
      </c>
      <c r="B40" s="9"/>
      <c r="C40" s="138">
        <v>4000</v>
      </c>
      <c r="D40" s="123"/>
      <c r="E40" s="28"/>
      <c r="F40" s="27">
        <v>4711.5</v>
      </c>
      <c r="G40" s="28">
        <f t="shared" si="5"/>
        <v>-711.5</v>
      </c>
      <c r="H40" s="27">
        <v>4711.5</v>
      </c>
      <c r="I40" s="27">
        <v>4000</v>
      </c>
      <c r="K40" s="51">
        <v>4000</v>
      </c>
      <c r="L40" s="51">
        <f t="shared" si="7"/>
        <v>2333.333333333333</v>
      </c>
      <c r="M40" s="54"/>
    </row>
    <row r="41" spans="1:13" ht="18" customHeight="1" x14ac:dyDescent="0.3">
      <c r="A41" s="11" t="s">
        <v>52</v>
      </c>
      <c r="B41" s="9"/>
      <c r="C41" s="27">
        <v>0</v>
      </c>
      <c r="D41" s="123"/>
      <c r="E41" s="28"/>
      <c r="F41" s="27">
        <v>424</v>
      </c>
      <c r="G41" s="28">
        <f t="shared" si="5"/>
        <v>-424</v>
      </c>
      <c r="H41" s="27">
        <v>424</v>
      </c>
      <c r="I41" s="27">
        <v>7200</v>
      </c>
      <c r="K41" s="51">
        <v>6800</v>
      </c>
      <c r="L41" s="51">
        <f t="shared" si="7"/>
        <v>3966.6666666666665</v>
      </c>
      <c r="M41" s="54"/>
    </row>
    <row r="42" spans="1:13" ht="18" customHeight="1" x14ac:dyDescent="0.3">
      <c r="A42" s="11" t="s">
        <v>53</v>
      </c>
      <c r="B42" s="9"/>
      <c r="C42" s="27">
        <v>2606.8000000000002</v>
      </c>
      <c r="D42" s="123"/>
      <c r="E42" s="28"/>
      <c r="F42" s="27">
        <v>0</v>
      </c>
      <c r="G42" s="28">
        <f t="shared" si="5"/>
        <v>2606.8000000000002</v>
      </c>
      <c r="H42" s="27">
        <v>0</v>
      </c>
      <c r="I42" s="27">
        <v>9000</v>
      </c>
      <c r="K42" s="51">
        <v>12000</v>
      </c>
      <c r="L42" s="51">
        <v>0</v>
      </c>
      <c r="M42" s="54"/>
    </row>
    <row r="43" spans="1:13" ht="18" customHeight="1" x14ac:dyDescent="0.3">
      <c r="A43" s="11" t="s">
        <v>54</v>
      </c>
      <c r="B43" s="9"/>
      <c r="C43" s="27">
        <v>29579.99</v>
      </c>
      <c r="D43" s="123"/>
      <c r="E43" s="28"/>
      <c r="F43" s="27">
        <v>29252.889999999996</v>
      </c>
      <c r="G43" s="28">
        <f t="shared" si="5"/>
        <v>327.10000000000582</v>
      </c>
      <c r="H43" s="27">
        <v>22552.89</v>
      </c>
      <c r="I43" s="27">
        <v>42636.000000000007</v>
      </c>
      <c r="K43" s="51">
        <v>42636</v>
      </c>
      <c r="L43" s="51">
        <f>K43/12*7</f>
        <v>24871</v>
      </c>
      <c r="M43" s="54">
        <v>29580</v>
      </c>
    </row>
    <row r="44" spans="1:13" ht="18" customHeight="1" x14ac:dyDescent="0.3">
      <c r="A44" s="11" t="s">
        <v>55</v>
      </c>
      <c r="B44" s="9"/>
      <c r="C44" s="134">
        <v>18739.5</v>
      </c>
      <c r="D44" s="123"/>
      <c r="E44" s="28"/>
      <c r="F44" s="27">
        <v>13714.07</v>
      </c>
      <c r="G44" s="28">
        <f t="shared" si="5"/>
        <v>5025.43</v>
      </c>
      <c r="H44" s="27">
        <v>13714.07</v>
      </c>
      <c r="I44" s="27">
        <v>20000.000000000007</v>
      </c>
      <c r="K44" s="51">
        <v>20000</v>
      </c>
      <c r="L44" s="51">
        <f>K44/12*7</f>
        <v>11666.666666666668</v>
      </c>
      <c r="M44" s="54"/>
    </row>
    <row r="45" spans="1:13" ht="18" customHeight="1" x14ac:dyDescent="0.3">
      <c r="A45" s="11" t="s">
        <v>56</v>
      </c>
      <c r="B45" s="9"/>
      <c r="C45" s="27">
        <v>120768</v>
      </c>
      <c r="D45" s="123"/>
      <c r="E45" s="28"/>
      <c r="F45" s="27">
        <v>123787.2</v>
      </c>
      <c r="G45" s="28">
        <f t="shared" si="5"/>
        <v>-3019.1999999999971</v>
      </c>
      <c r="H45" s="27">
        <v>123787.2</v>
      </c>
      <c r="I45" s="27">
        <v>128014.07999999997</v>
      </c>
      <c r="K45" s="51">
        <v>136300</v>
      </c>
      <c r="L45" s="51">
        <f>K45/12*7</f>
        <v>79508.333333333343</v>
      </c>
      <c r="M45" s="54"/>
    </row>
    <row r="46" spans="1:13" ht="18" customHeight="1" x14ac:dyDescent="0.3">
      <c r="A46" s="11" t="s">
        <v>57</v>
      </c>
      <c r="B46" s="9"/>
      <c r="C46" s="27">
        <v>4571.7</v>
      </c>
      <c r="D46" s="123"/>
      <c r="E46" s="28"/>
      <c r="F46" s="27">
        <v>10564.369999999999</v>
      </c>
      <c r="G46" s="28">
        <f t="shared" si="5"/>
        <v>-5992.6699999999992</v>
      </c>
      <c r="H46" s="27">
        <v>10564.37</v>
      </c>
      <c r="I46" s="27">
        <v>6000</v>
      </c>
      <c r="K46" s="51">
        <v>6000</v>
      </c>
      <c r="L46" s="51">
        <f t="shared" ref="L46:L54" si="8">K46/12*7</f>
        <v>3500</v>
      </c>
      <c r="M46" s="54"/>
    </row>
    <row r="47" spans="1:13" ht="18" customHeight="1" x14ac:dyDescent="0.3">
      <c r="A47" s="11" t="s">
        <v>58</v>
      </c>
      <c r="B47" s="9"/>
      <c r="C47" s="147">
        <v>27393.06</v>
      </c>
      <c r="D47" s="123"/>
      <c r="E47" s="28"/>
      <c r="F47" s="27">
        <v>25970.260000000002</v>
      </c>
      <c r="G47" s="28">
        <f t="shared" si="5"/>
        <v>1422.7999999999993</v>
      </c>
      <c r="H47" s="27">
        <v>25970.260000000002</v>
      </c>
      <c r="I47" s="27">
        <v>20000.000000000004</v>
      </c>
      <c r="K47" s="51">
        <v>20000</v>
      </c>
      <c r="L47" s="51">
        <f t="shared" si="8"/>
        <v>11666.666666666668</v>
      </c>
      <c r="M47" s="54"/>
    </row>
    <row r="48" spans="1:13" ht="18" customHeight="1" x14ac:dyDescent="0.3">
      <c r="A48" s="11" t="s">
        <v>59</v>
      </c>
      <c r="B48" s="9"/>
      <c r="C48" s="147">
        <v>1989.5</v>
      </c>
      <c r="D48" s="123"/>
      <c r="E48" s="28"/>
      <c r="F48" s="136">
        <v>1847.1999999999998</v>
      </c>
      <c r="G48" s="28">
        <f t="shared" si="5"/>
        <v>142.30000000000018</v>
      </c>
      <c r="H48" s="27">
        <v>1847.1999999999998</v>
      </c>
      <c r="I48" s="27">
        <v>1999.9999999999995</v>
      </c>
      <c r="K48" s="51">
        <v>2000</v>
      </c>
      <c r="L48" s="51">
        <f t="shared" si="8"/>
        <v>1166.6666666666665</v>
      </c>
      <c r="M48" s="54"/>
    </row>
    <row r="49" spans="1:13" ht="18" customHeight="1" x14ac:dyDescent="0.3">
      <c r="A49" s="11" t="s">
        <v>60</v>
      </c>
      <c r="B49" s="9"/>
      <c r="C49" s="27">
        <v>36436.639999999999</v>
      </c>
      <c r="D49" s="123"/>
      <c r="E49" s="28"/>
      <c r="F49" s="27">
        <v>42757.57</v>
      </c>
      <c r="G49" s="28">
        <f t="shared" si="5"/>
        <v>-6320.93</v>
      </c>
      <c r="H49" s="27">
        <v>42757.57</v>
      </c>
      <c r="I49" s="27">
        <v>33500</v>
      </c>
      <c r="K49" s="51">
        <v>31000</v>
      </c>
      <c r="L49" s="51">
        <f t="shared" si="8"/>
        <v>18083.333333333336</v>
      </c>
      <c r="M49" s="54"/>
    </row>
    <row r="50" spans="1:13" ht="18" customHeight="1" x14ac:dyDescent="0.3">
      <c r="A50" s="11" t="s">
        <v>61</v>
      </c>
      <c r="B50" s="9"/>
      <c r="C50" s="138">
        <v>7483.26</v>
      </c>
      <c r="D50" s="123"/>
      <c r="E50" s="28"/>
      <c r="F50" s="27">
        <v>4747.05</v>
      </c>
      <c r="G50" s="28">
        <f t="shared" si="5"/>
        <v>2736.21</v>
      </c>
      <c r="H50" s="27">
        <v>4747.05</v>
      </c>
      <c r="I50" s="27">
        <v>8200.0000000000018</v>
      </c>
      <c r="K50" s="51">
        <v>2100</v>
      </c>
      <c r="L50" s="51">
        <f t="shared" si="8"/>
        <v>1225</v>
      </c>
      <c r="M50" s="54"/>
    </row>
    <row r="51" spans="1:13" ht="18" customHeight="1" x14ac:dyDescent="0.3">
      <c r="A51" s="11" t="s">
        <v>62</v>
      </c>
      <c r="B51" s="9"/>
      <c r="C51" s="27">
        <v>352</v>
      </c>
      <c r="D51" s="123"/>
      <c r="E51" s="28"/>
      <c r="F51" s="27">
        <v>215.8</v>
      </c>
      <c r="G51" s="28">
        <f t="shared" si="5"/>
        <v>136.19999999999999</v>
      </c>
      <c r="H51" s="27">
        <v>215.8</v>
      </c>
      <c r="I51" s="27">
        <v>1500.0000000000005</v>
      </c>
      <c r="K51" s="51">
        <v>1500</v>
      </c>
      <c r="L51" s="51">
        <f t="shared" si="8"/>
        <v>875</v>
      </c>
      <c r="M51" s="54"/>
    </row>
    <row r="52" spans="1:13" ht="18" customHeight="1" x14ac:dyDescent="0.3">
      <c r="A52" s="11" t="s">
        <v>63</v>
      </c>
      <c r="B52" s="9"/>
      <c r="C52" s="27">
        <v>2326.9</v>
      </c>
      <c r="D52" s="123"/>
      <c r="E52" s="28"/>
      <c r="F52" s="27">
        <v>4835.1499999999987</v>
      </c>
      <c r="G52" s="28">
        <f t="shared" si="5"/>
        <v>-2508.2499999999986</v>
      </c>
      <c r="H52" s="27">
        <v>4835.1499999999996</v>
      </c>
      <c r="I52" s="27">
        <v>5499.9999999999991</v>
      </c>
      <c r="K52" s="51">
        <v>5500</v>
      </c>
      <c r="L52" s="51">
        <f t="shared" si="8"/>
        <v>3208.333333333333</v>
      </c>
      <c r="M52" s="54"/>
    </row>
    <row r="53" spans="1:13" ht="18" customHeight="1" x14ac:dyDescent="0.3">
      <c r="A53" s="11" t="s">
        <v>206</v>
      </c>
      <c r="B53" s="9"/>
      <c r="C53" s="27">
        <v>0.72</v>
      </c>
      <c r="D53" s="123"/>
      <c r="E53" s="28"/>
      <c r="F53" s="27">
        <v>0</v>
      </c>
      <c r="G53" s="28">
        <f t="shared" si="5"/>
        <v>0.72</v>
      </c>
      <c r="H53" s="27"/>
      <c r="I53" s="27"/>
      <c r="M53" s="54"/>
    </row>
    <row r="54" spans="1:13" ht="18" customHeight="1" x14ac:dyDescent="0.3">
      <c r="A54" s="11" t="s">
        <v>64</v>
      </c>
      <c r="B54" s="9"/>
      <c r="C54" s="27">
        <v>25977.71</v>
      </c>
      <c r="D54" s="123"/>
      <c r="E54" s="28"/>
      <c r="F54" s="27">
        <v>26943.440000000002</v>
      </c>
      <c r="G54" s="28">
        <f t="shared" si="5"/>
        <v>-965.7300000000032</v>
      </c>
      <c r="H54" s="27">
        <v>26943.439999999999</v>
      </c>
      <c r="I54" s="27">
        <v>31000.000000000004</v>
      </c>
      <c r="K54" s="51">
        <v>31000</v>
      </c>
      <c r="L54" s="51">
        <f t="shared" si="8"/>
        <v>18083.333333333336</v>
      </c>
      <c r="M54" s="54"/>
    </row>
    <row r="55" spans="1:13" ht="18" customHeight="1" x14ac:dyDescent="0.3">
      <c r="A55" s="11" t="s">
        <v>65</v>
      </c>
      <c r="B55" s="9"/>
      <c r="C55" s="27">
        <v>0</v>
      </c>
      <c r="D55" s="123"/>
      <c r="E55" s="28"/>
      <c r="F55" s="27">
        <v>0</v>
      </c>
      <c r="G55" s="28">
        <f t="shared" si="5"/>
        <v>0</v>
      </c>
      <c r="H55" s="27">
        <v>0</v>
      </c>
      <c r="I55" s="27">
        <v>5300</v>
      </c>
      <c r="K55" s="51">
        <v>5300</v>
      </c>
      <c r="L55" s="51">
        <v>0</v>
      </c>
      <c r="M55" s="54"/>
    </row>
    <row r="56" spans="1:13" ht="18" customHeight="1" x14ac:dyDescent="0.3">
      <c r="A56" s="11" t="s">
        <v>66</v>
      </c>
      <c r="B56" s="9"/>
      <c r="C56" s="27">
        <v>0</v>
      </c>
      <c r="D56" s="123"/>
      <c r="E56" s="28"/>
      <c r="F56" s="27">
        <v>0</v>
      </c>
      <c r="G56" s="28">
        <f t="shared" si="5"/>
        <v>0</v>
      </c>
      <c r="H56" s="27">
        <v>0</v>
      </c>
      <c r="I56" s="27">
        <v>3000</v>
      </c>
      <c r="K56" s="51">
        <v>3000</v>
      </c>
      <c r="L56" s="51">
        <v>0</v>
      </c>
      <c r="M56" s="54"/>
    </row>
    <row r="57" spans="1:13" ht="18" customHeight="1" x14ac:dyDescent="0.3">
      <c r="A57" s="11" t="s">
        <v>67</v>
      </c>
      <c r="B57" s="9"/>
      <c r="C57" s="27">
        <v>7850</v>
      </c>
      <c r="D57" s="123"/>
      <c r="E57" s="28"/>
      <c r="F57" s="27">
        <v>4350</v>
      </c>
      <c r="G57" s="28">
        <f t="shared" si="5"/>
        <v>3500</v>
      </c>
      <c r="H57" s="27">
        <v>4350</v>
      </c>
      <c r="I57" s="27">
        <v>12250</v>
      </c>
      <c r="K57" s="51">
        <v>12250</v>
      </c>
      <c r="L57" s="51">
        <v>0</v>
      </c>
      <c r="M57" s="54"/>
    </row>
    <row r="58" spans="1:13" ht="18" customHeight="1" x14ac:dyDescent="0.3">
      <c r="A58" s="11" t="s">
        <v>68</v>
      </c>
      <c r="B58" s="9"/>
      <c r="C58" s="27">
        <v>5000</v>
      </c>
      <c r="D58" s="123"/>
      <c r="E58" s="28"/>
      <c r="F58" s="27">
        <v>5000</v>
      </c>
      <c r="G58" s="28">
        <f t="shared" si="5"/>
        <v>0</v>
      </c>
      <c r="H58" s="27">
        <v>5000</v>
      </c>
      <c r="I58" s="27">
        <v>5000</v>
      </c>
      <c r="K58" s="51">
        <v>5000</v>
      </c>
      <c r="L58" s="51">
        <v>0</v>
      </c>
      <c r="M58" s="54"/>
    </row>
    <row r="59" spans="1:13" ht="18" customHeight="1" x14ac:dyDescent="0.3">
      <c r="A59" s="11" t="s">
        <v>69</v>
      </c>
      <c r="B59" s="9"/>
      <c r="C59" s="27">
        <v>12116.8</v>
      </c>
      <c r="D59" s="123"/>
      <c r="E59" s="28"/>
      <c r="F59" s="27">
        <v>9743.2000000000007</v>
      </c>
      <c r="G59" s="28">
        <f t="shared" si="5"/>
        <v>2373.5999999999985</v>
      </c>
      <c r="H59" s="27">
        <v>9743.2000000000007</v>
      </c>
      <c r="I59" s="27">
        <v>9900</v>
      </c>
      <c r="K59" s="51">
        <v>9900</v>
      </c>
      <c r="L59" s="51">
        <f>K59/12*7</f>
        <v>5775</v>
      </c>
      <c r="M59" s="54"/>
    </row>
    <row r="60" spans="1:13" ht="18" customHeight="1" x14ac:dyDescent="0.3">
      <c r="A60" s="11" t="s">
        <v>70</v>
      </c>
      <c r="B60" s="9"/>
      <c r="C60" s="27">
        <v>2545.54</v>
      </c>
      <c r="D60" s="123"/>
      <c r="E60" s="28"/>
      <c r="F60" s="27">
        <v>1599.3</v>
      </c>
      <c r="G60" s="28">
        <f t="shared" si="5"/>
        <v>946.24</v>
      </c>
      <c r="H60" s="27">
        <v>2212.08</v>
      </c>
      <c r="I60" s="27">
        <v>3000</v>
      </c>
      <c r="K60" s="51">
        <v>3000</v>
      </c>
      <c r="L60" s="51">
        <f t="shared" ref="L60:L61" si="9">K60/12*7</f>
        <v>1750</v>
      </c>
      <c r="M60" s="54"/>
    </row>
    <row r="61" spans="1:13" ht="18" customHeight="1" x14ac:dyDescent="0.3">
      <c r="A61" s="11" t="s">
        <v>71</v>
      </c>
      <c r="B61" s="9"/>
      <c r="C61" s="27">
        <v>4960.8</v>
      </c>
      <c r="D61" s="123"/>
      <c r="E61" s="28"/>
      <c r="F61" s="27">
        <v>3895.7799999999997</v>
      </c>
      <c r="G61" s="28">
        <f t="shared" si="5"/>
        <v>1065.0200000000004</v>
      </c>
      <c r="H61" s="27">
        <v>3283</v>
      </c>
      <c r="I61" s="27">
        <v>4500</v>
      </c>
      <c r="K61" s="51">
        <v>3000</v>
      </c>
      <c r="L61" s="51">
        <f t="shared" si="9"/>
        <v>1750</v>
      </c>
      <c r="M61" s="54"/>
    </row>
    <row r="62" spans="1:13" ht="18" customHeight="1" x14ac:dyDescent="0.3">
      <c r="A62" s="11" t="s">
        <v>72</v>
      </c>
      <c r="B62" s="9"/>
      <c r="C62" s="27">
        <v>1334.86</v>
      </c>
      <c r="D62" s="123"/>
      <c r="E62" s="28"/>
      <c r="F62" s="27">
        <v>1210.54</v>
      </c>
      <c r="G62" s="28">
        <f t="shared" si="5"/>
        <v>124.31999999999994</v>
      </c>
      <c r="H62" s="27">
        <v>1210.54</v>
      </c>
      <c r="I62" s="27">
        <v>1000.0000000000002</v>
      </c>
      <c r="K62" s="51">
        <v>1000</v>
      </c>
      <c r="L62" s="51">
        <f>K62/12*7</f>
        <v>583.33333333333326</v>
      </c>
      <c r="M62" s="54"/>
    </row>
    <row r="63" spans="1:13" ht="18" customHeight="1" x14ac:dyDescent="0.3">
      <c r="A63" s="11" t="s">
        <v>73</v>
      </c>
      <c r="B63" s="9"/>
      <c r="C63" s="27">
        <v>200</v>
      </c>
      <c r="D63" s="123"/>
      <c r="E63" s="28"/>
      <c r="F63" s="27">
        <v>200</v>
      </c>
      <c r="G63" s="28">
        <f t="shared" si="5"/>
        <v>0</v>
      </c>
      <c r="H63" s="27">
        <v>200</v>
      </c>
      <c r="I63" s="27">
        <v>180</v>
      </c>
      <c r="K63" s="51">
        <v>180</v>
      </c>
      <c r="L63" s="51">
        <v>180</v>
      </c>
      <c r="M63" s="54"/>
    </row>
    <row r="64" spans="1:13" ht="18" customHeight="1" x14ac:dyDescent="0.3">
      <c r="A64" s="11" t="s">
        <v>74</v>
      </c>
      <c r="B64" s="9"/>
      <c r="C64" s="27">
        <v>1167.49</v>
      </c>
      <c r="D64" s="123"/>
      <c r="E64" s="28"/>
      <c r="F64" s="27">
        <v>0</v>
      </c>
      <c r="G64" s="28">
        <f t="shared" si="5"/>
        <v>1167.49</v>
      </c>
      <c r="H64" s="27">
        <v>0</v>
      </c>
      <c r="I64" s="27">
        <v>999.99999999999977</v>
      </c>
      <c r="K64" s="51">
        <v>1000</v>
      </c>
      <c r="L64" s="51">
        <f t="shared" ref="L64" si="10">K64/12*7</f>
        <v>583.33333333333326</v>
      </c>
      <c r="M64" s="54"/>
    </row>
    <row r="65" spans="1:14" ht="18" customHeight="1" x14ac:dyDescent="0.3">
      <c r="A65" s="11" t="s">
        <v>75</v>
      </c>
      <c r="B65" s="9"/>
      <c r="C65" s="27">
        <v>330</v>
      </c>
      <c r="D65" s="123"/>
      <c r="E65" s="28"/>
      <c r="F65" s="136">
        <v>330</v>
      </c>
      <c r="G65" s="28">
        <f t="shared" si="5"/>
        <v>0</v>
      </c>
      <c r="H65" s="27">
        <v>330</v>
      </c>
      <c r="I65" s="27">
        <v>330</v>
      </c>
      <c r="K65" s="51">
        <v>330</v>
      </c>
      <c r="L65" s="51">
        <v>330</v>
      </c>
      <c r="M65" s="54"/>
    </row>
    <row r="66" spans="1:14" ht="18" customHeight="1" x14ac:dyDescent="0.3">
      <c r="A66" s="11" t="s">
        <v>76</v>
      </c>
      <c r="B66" s="9"/>
      <c r="C66" s="27">
        <v>0</v>
      </c>
      <c r="D66" s="27"/>
      <c r="E66" s="27"/>
      <c r="F66" s="27">
        <v>0</v>
      </c>
      <c r="G66" s="28">
        <f t="shared" si="5"/>
        <v>0</v>
      </c>
      <c r="H66" s="27">
        <v>0</v>
      </c>
      <c r="I66" s="27">
        <v>1000</v>
      </c>
      <c r="K66" s="51">
        <v>1000</v>
      </c>
      <c r="L66" s="51">
        <v>0</v>
      </c>
      <c r="M66" s="54"/>
    </row>
    <row r="67" spans="1:14" ht="18" customHeight="1" x14ac:dyDescent="0.3">
      <c r="A67" s="11" t="s">
        <v>159</v>
      </c>
      <c r="B67" s="9"/>
      <c r="C67" s="27">
        <v>6310.2</v>
      </c>
      <c r="D67" s="27"/>
      <c r="E67" s="27"/>
      <c r="F67" s="27">
        <v>2043.4</v>
      </c>
      <c r="G67" s="28">
        <f t="shared" si="5"/>
        <v>4266.7999999999993</v>
      </c>
      <c r="H67" s="27">
        <v>2043.4</v>
      </c>
      <c r="I67" s="27">
        <v>0</v>
      </c>
    </row>
    <row r="68" spans="1:14" ht="18" customHeight="1" x14ac:dyDescent="0.3">
      <c r="A68" s="11" t="s">
        <v>83</v>
      </c>
      <c r="B68" s="9"/>
      <c r="C68" s="27">
        <v>60442.09</v>
      </c>
      <c r="D68" s="27"/>
      <c r="E68" s="27"/>
      <c r="F68" s="27">
        <v>31894.240000000002</v>
      </c>
      <c r="G68" s="28">
        <f>C68-F68</f>
        <v>28547.849999999995</v>
      </c>
      <c r="H68" s="27">
        <v>31894.240000000002</v>
      </c>
      <c r="I68" s="27">
        <v>0</v>
      </c>
      <c r="K68" s="51">
        <v>0</v>
      </c>
    </row>
    <row r="69" spans="1:14" ht="18" customHeight="1" x14ac:dyDescent="0.3">
      <c r="A69" s="11"/>
      <c r="B69" s="9"/>
      <c r="C69" s="27"/>
      <c r="D69" s="27"/>
      <c r="E69" s="28"/>
      <c r="F69" s="27"/>
      <c r="G69" s="28"/>
      <c r="H69" s="27"/>
      <c r="I69" s="27">
        <v>0</v>
      </c>
      <c r="N69" s="3">
        <v>1830118</v>
      </c>
    </row>
    <row r="70" spans="1:14" ht="18" customHeight="1" x14ac:dyDescent="0.3">
      <c r="A70" s="23" t="s">
        <v>77</v>
      </c>
      <c r="B70" s="9"/>
      <c r="C70" s="27"/>
      <c r="D70" s="27"/>
      <c r="E70" s="28"/>
      <c r="F70" s="27"/>
      <c r="G70" s="28"/>
      <c r="H70" s="27"/>
      <c r="I70" s="27">
        <v>0</v>
      </c>
      <c r="N70" s="3">
        <v>1768511</v>
      </c>
    </row>
    <row r="71" spans="1:14" ht="18" customHeight="1" x14ac:dyDescent="0.3">
      <c r="A71" s="11" t="s">
        <v>49</v>
      </c>
      <c r="B71" s="9"/>
      <c r="C71" s="27">
        <v>11405.22</v>
      </c>
      <c r="D71" s="27"/>
      <c r="E71" s="28"/>
      <c r="F71" s="27">
        <v>14533.279999999997</v>
      </c>
      <c r="G71" s="28">
        <f>C71-F71</f>
        <v>-3128.0599999999977</v>
      </c>
      <c r="H71" s="27">
        <v>14533.279999999997</v>
      </c>
      <c r="I71" s="27">
        <v>105000</v>
      </c>
      <c r="K71" s="51">
        <v>105000</v>
      </c>
      <c r="L71" s="51">
        <f>K71/12*7</f>
        <v>61250</v>
      </c>
      <c r="M71" s="54"/>
      <c r="N71" s="3">
        <f>N69-N70</f>
        <v>61607</v>
      </c>
    </row>
    <row r="72" spans="1:14" ht="18" customHeight="1" x14ac:dyDescent="0.3">
      <c r="A72" s="11" t="s">
        <v>78</v>
      </c>
      <c r="B72" s="9"/>
      <c r="C72" s="27">
        <v>1418620.8599999999</v>
      </c>
      <c r="D72" s="27"/>
      <c r="E72" s="28"/>
      <c r="F72" s="27">
        <v>966202.35</v>
      </c>
      <c r="G72" s="28">
        <f t="shared" ref="G72:G114" si="11">C72-F72</f>
        <v>452418.50999999989</v>
      </c>
      <c r="H72" s="27">
        <v>966202.35</v>
      </c>
      <c r="I72" s="27">
        <v>1317120.0000000002</v>
      </c>
      <c r="K72" s="51">
        <v>845000</v>
      </c>
      <c r="L72" s="51">
        <f>K72/12*7</f>
        <v>492916.66666666669</v>
      </c>
      <c r="M72" s="54"/>
    </row>
    <row r="73" spans="1:14" ht="18" customHeight="1" x14ac:dyDescent="0.3">
      <c r="A73" s="11" t="s">
        <v>79</v>
      </c>
      <c r="B73" s="9"/>
      <c r="C73" s="127">
        <v>374560.18</v>
      </c>
      <c r="D73" s="27"/>
      <c r="E73" s="28"/>
      <c r="F73" s="27">
        <v>179168.33000000002</v>
      </c>
      <c r="G73" s="28">
        <f t="shared" si="11"/>
        <v>195391.84999999998</v>
      </c>
      <c r="H73" s="27">
        <v>179168.33</v>
      </c>
      <c r="I73" s="27">
        <v>374300</v>
      </c>
      <c r="K73" s="51">
        <v>368300</v>
      </c>
      <c r="L73" s="51">
        <f t="shared" ref="L73:L77" si="12">K73/12*7</f>
        <v>214841.66666666669</v>
      </c>
      <c r="M73" s="54"/>
    </row>
    <row r="74" spans="1:14" ht="18" customHeight="1" x14ac:dyDescent="0.3">
      <c r="A74" s="11" t="s">
        <v>80</v>
      </c>
      <c r="B74" s="9"/>
      <c r="C74" s="144">
        <v>171683.87</v>
      </c>
      <c r="D74" s="123"/>
      <c r="E74" s="28"/>
      <c r="F74" s="27">
        <v>129869.15</v>
      </c>
      <c r="G74" s="28">
        <f t="shared" si="11"/>
        <v>41814.720000000001</v>
      </c>
      <c r="H74" s="27">
        <v>129869.15</v>
      </c>
      <c r="I74" s="27">
        <v>165000.00000000003</v>
      </c>
      <c r="K74" s="51">
        <v>150000</v>
      </c>
      <c r="L74" s="51">
        <f t="shared" si="12"/>
        <v>87500</v>
      </c>
      <c r="M74" s="54"/>
    </row>
    <row r="75" spans="1:14" ht="18" customHeight="1" x14ac:dyDescent="0.3">
      <c r="A75" s="11" t="s">
        <v>81</v>
      </c>
      <c r="B75" s="9"/>
      <c r="C75" s="145">
        <v>11500</v>
      </c>
      <c r="D75" s="123"/>
      <c r="E75" s="28"/>
      <c r="F75" s="27">
        <v>0</v>
      </c>
      <c r="G75" s="28">
        <f t="shared" si="11"/>
        <v>11500</v>
      </c>
      <c r="H75" s="27">
        <v>0</v>
      </c>
      <c r="I75" s="27">
        <v>0</v>
      </c>
      <c r="K75" s="51">
        <v>0</v>
      </c>
      <c r="M75" s="54"/>
    </row>
    <row r="76" spans="1:14" ht="18" customHeight="1" x14ac:dyDescent="0.3">
      <c r="A76" s="11" t="s">
        <v>82</v>
      </c>
      <c r="B76" s="9"/>
      <c r="C76" s="145">
        <v>6365.8</v>
      </c>
      <c r="D76" s="123"/>
      <c r="E76" s="28"/>
      <c r="F76" s="27">
        <v>1201.5</v>
      </c>
      <c r="G76" s="28">
        <f t="shared" si="11"/>
        <v>5164.3</v>
      </c>
      <c r="H76" s="27">
        <v>1201.5</v>
      </c>
      <c r="I76" s="27">
        <v>6000.0000000000009</v>
      </c>
      <c r="K76" s="51">
        <v>6000</v>
      </c>
      <c r="L76" s="51">
        <f t="shared" si="12"/>
        <v>3500</v>
      </c>
      <c r="M76" s="54"/>
    </row>
    <row r="77" spans="1:14" ht="18" customHeight="1" x14ac:dyDescent="0.3">
      <c r="A77" s="11" t="s">
        <v>196</v>
      </c>
      <c r="B77" s="9"/>
      <c r="C77" s="27">
        <v>32864.51</v>
      </c>
      <c r="D77" s="123"/>
      <c r="E77" s="28"/>
      <c r="F77" s="27">
        <v>29354.84</v>
      </c>
      <c r="G77" s="28">
        <f t="shared" si="11"/>
        <v>3509.6700000000019</v>
      </c>
      <c r="H77" s="27">
        <v>29354.84</v>
      </c>
      <c r="I77" s="27">
        <v>30000</v>
      </c>
      <c r="K77" s="51">
        <v>30000</v>
      </c>
      <c r="L77" s="51">
        <f t="shared" si="12"/>
        <v>17500</v>
      </c>
      <c r="M77" s="54"/>
    </row>
    <row r="78" spans="1:14" ht="18" customHeight="1" x14ac:dyDescent="0.3">
      <c r="A78" s="11" t="s">
        <v>98</v>
      </c>
      <c r="B78" s="9"/>
      <c r="C78" s="144">
        <v>12720</v>
      </c>
      <c r="D78" s="123"/>
      <c r="E78" s="28"/>
      <c r="F78" s="27">
        <v>12480</v>
      </c>
      <c r="G78" s="28">
        <f t="shared" si="11"/>
        <v>240</v>
      </c>
      <c r="H78" s="27">
        <v>12480</v>
      </c>
      <c r="I78" s="27">
        <v>40000</v>
      </c>
      <c r="K78" s="51">
        <v>0</v>
      </c>
      <c r="M78" s="54"/>
    </row>
    <row r="79" spans="1:14" ht="18" customHeight="1" x14ac:dyDescent="0.3">
      <c r="A79" s="11" t="s">
        <v>84</v>
      </c>
      <c r="B79" s="9"/>
      <c r="C79" s="27">
        <v>46784.76</v>
      </c>
      <c r="D79" s="123"/>
      <c r="E79" s="28"/>
      <c r="F79" s="27">
        <v>778788.32000000007</v>
      </c>
      <c r="G79" s="28">
        <f t="shared" si="11"/>
        <v>-732003.56</v>
      </c>
      <c r="H79" s="27">
        <v>778788.32</v>
      </c>
      <c r="I79" s="27">
        <v>1600000</v>
      </c>
      <c r="K79" s="51">
        <v>1750000</v>
      </c>
      <c r="L79" s="51">
        <f>K79/12*7</f>
        <v>1020833.3333333334</v>
      </c>
      <c r="M79" s="54">
        <v>46784.76</v>
      </c>
      <c r="N79" s="54">
        <f>F79-M79</f>
        <v>732003.56</v>
      </c>
    </row>
    <row r="80" spans="1:14" ht="18" customHeight="1" x14ac:dyDescent="0.3">
      <c r="A80" s="11" t="s">
        <v>85</v>
      </c>
      <c r="B80" s="9"/>
      <c r="C80" s="127">
        <v>23400</v>
      </c>
      <c r="D80" s="123"/>
      <c r="E80" s="28"/>
      <c r="F80" s="27">
        <v>21020</v>
      </c>
      <c r="G80" s="28">
        <f t="shared" si="11"/>
        <v>2380</v>
      </c>
      <c r="H80" s="27">
        <v>21020</v>
      </c>
      <c r="I80" s="27">
        <v>52999.999999999985</v>
      </c>
      <c r="K80" s="51">
        <v>66000</v>
      </c>
      <c r="L80" s="51">
        <f t="shared" ref="L80:L90" si="13">K80/12*7</f>
        <v>38500</v>
      </c>
      <c r="M80" s="54"/>
    </row>
    <row r="81" spans="1:14" ht="18" customHeight="1" x14ac:dyDescent="0.3">
      <c r="A81" s="11" t="s">
        <v>86</v>
      </c>
      <c r="B81" s="9"/>
      <c r="C81" s="144">
        <v>14250</v>
      </c>
      <c r="D81" s="123"/>
      <c r="E81" s="28"/>
      <c r="F81" s="27">
        <v>3237.5</v>
      </c>
      <c r="G81" s="28">
        <f t="shared" si="11"/>
        <v>11012.5</v>
      </c>
      <c r="H81" s="27">
        <v>3237.5</v>
      </c>
      <c r="I81" s="27">
        <v>80000</v>
      </c>
      <c r="K81" s="51">
        <v>27000</v>
      </c>
      <c r="L81" s="51">
        <f t="shared" si="13"/>
        <v>15750</v>
      </c>
      <c r="M81" s="54"/>
    </row>
    <row r="82" spans="1:14" ht="18" customHeight="1" x14ac:dyDescent="0.3">
      <c r="A82" s="11" t="s">
        <v>87</v>
      </c>
      <c r="B82" s="9"/>
      <c r="C82" s="144">
        <v>126200</v>
      </c>
      <c r="D82" s="123"/>
      <c r="E82" s="28"/>
      <c r="F82" s="27">
        <v>24069</v>
      </c>
      <c r="G82" s="28">
        <f t="shared" si="11"/>
        <v>102131</v>
      </c>
      <c r="H82" s="27">
        <v>24069</v>
      </c>
      <c r="I82" s="27">
        <v>84800</v>
      </c>
      <c r="K82" s="51">
        <v>84800</v>
      </c>
      <c r="L82" s="51">
        <f t="shared" si="13"/>
        <v>49466.666666666672</v>
      </c>
      <c r="M82" s="54"/>
    </row>
    <row r="83" spans="1:14" ht="18" customHeight="1" x14ac:dyDescent="0.3">
      <c r="A83" s="11" t="s">
        <v>88</v>
      </c>
      <c r="B83" s="9"/>
      <c r="C83" s="27">
        <v>498341.3</v>
      </c>
      <c r="D83" s="123"/>
      <c r="E83" s="28"/>
      <c r="F83" s="27">
        <v>401189.89999999997</v>
      </c>
      <c r="G83" s="28">
        <f t="shared" si="11"/>
        <v>97151.400000000023</v>
      </c>
      <c r="H83" s="27">
        <v>401189.89999999997</v>
      </c>
      <c r="I83" s="27">
        <v>579880</v>
      </c>
      <c r="K83" s="51">
        <v>765000</v>
      </c>
      <c r="L83" s="51">
        <f>K83/12*7</f>
        <v>446250</v>
      </c>
      <c r="M83" s="54"/>
    </row>
    <row r="84" spans="1:14" ht="18" customHeight="1" x14ac:dyDescent="0.3">
      <c r="A84" s="11" t="s">
        <v>177</v>
      </c>
      <c r="B84" s="9"/>
      <c r="C84" s="27">
        <v>0</v>
      </c>
      <c r="D84" s="123"/>
      <c r="E84" s="28"/>
      <c r="F84" s="27">
        <v>302.10000000000002</v>
      </c>
      <c r="G84" s="28">
        <f t="shared" si="11"/>
        <v>-302.10000000000002</v>
      </c>
      <c r="H84" s="27">
        <v>302.10000000000002</v>
      </c>
      <c r="I84" s="27"/>
      <c r="M84" s="54"/>
    </row>
    <row r="85" spans="1:14" ht="18" customHeight="1" x14ac:dyDescent="0.3">
      <c r="A85" s="11" t="s">
        <v>89</v>
      </c>
      <c r="B85" s="9"/>
      <c r="C85" s="27">
        <v>0</v>
      </c>
      <c r="D85" s="123"/>
      <c r="E85" s="28"/>
      <c r="F85" s="27">
        <v>837869.8</v>
      </c>
      <c r="G85" s="28">
        <f t="shared" si="11"/>
        <v>-837869.8</v>
      </c>
      <c r="H85" s="27">
        <v>837869.8</v>
      </c>
      <c r="I85" s="27">
        <v>1504000</v>
      </c>
      <c r="K85" s="51">
        <v>1280000</v>
      </c>
      <c r="L85" s="51">
        <f t="shared" si="13"/>
        <v>746666.66666666674</v>
      </c>
      <c r="M85" s="54">
        <v>882673.51</v>
      </c>
    </row>
    <row r="86" spans="1:14" ht="18" customHeight="1" x14ac:dyDescent="0.3">
      <c r="A86" s="11" t="s">
        <v>90</v>
      </c>
      <c r="B86" s="9"/>
      <c r="C86" s="27">
        <v>0</v>
      </c>
      <c r="D86" s="123"/>
      <c r="E86" s="28"/>
      <c r="F86" s="27">
        <v>157168</v>
      </c>
      <c r="G86" s="28">
        <f t="shared" si="11"/>
        <v>-157168</v>
      </c>
      <c r="H86" s="27">
        <v>157168</v>
      </c>
      <c r="I86" s="27">
        <v>200000</v>
      </c>
      <c r="K86" s="51">
        <v>200000</v>
      </c>
      <c r="L86" s="51">
        <f>K86/12*7</f>
        <v>116666.66666666667</v>
      </c>
      <c r="M86" s="54"/>
    </row>
    <row r="87" spans="1:14" ht="18" customHeight="1" x14ac:dyDescent="0.3">
      <c r="A87" s="11" t="s">
        <v>91</v>
      </c>
      <c r="B87" s="9"/>
      <c r="C87" s="127">
        <v>118710.56</v>
      </c>
      <c r="D87" s="27"/>
      <c r="E87" s="28"/>
      <c r="F87" s="27">
        <v>14577.12</v>
      </c>
      <c r="G87" s="28">
        <f t="shared" si="11"/>
        <v>104133.44</v>
      </c>
      <c r="H87" s="27">
        <v>14577.12</v>
      </c>
      <c r="I87" s="27">
        <v>52999.999999999985</v>
      </c>
      <c r="K87" s="51">
        <v>84800</v>
      </c>
      <c r="L87" s="51">
        <f t="shared" si="13"/>
        <v>49466.666666666672</v>
      </c>
      <c r="M87" s="54"/>
    </row>
    <row r="88" spans="1:14" ht="18" customHeight="1" x14ac:dyDescent="0.3">
      <c r="A88" s="11" t="s">
        <v>92</v>
      </c>
      <c r="B88" s="9"/>
      <c r="C88" s="138">
        <v>768644.07000000007</v>
      </c>
      <c r="D88" s="27"/>
      <c r="E88" s="28"/>
      <c r="F88" s="27">
        <v>1189603.8999999999</v>
      </c>
      <c r="G88" s="28">
        <f t="shared" si="11"/>
        <v>-420959.82999999984</v>
      </c>
      <c r="H88" s="27">
        <v>1189603.8999999999</v>
      </c>
      <c r="I88" s="27">
        <v>1722000.0000000002</v>
      </c>
      <c r="K88" s="51">
        <v>2894000</v>
      </c>
      <c r="L88" s="51">
        <f t="shared" si="13"/>
        <v>1688166.6666666665</v>
      </c>
      <c r="M88" s="54"/>
    </row>
    <row r="89" spans="1:14" ht="18" customHeight="1" x14ac:dyDescent="0.3">
      <c r="A89" s="11" t="s">
        <v>93</v>
      </c>
      <c r="B89" s="9"/>
      <c r="C89" s="142">
        <v>604434.23</v>
      </c>
      <c r="D89" s="27"/>
      <c r="E89" s="28"/>
      <c r="F89" s="27">
        <v>1102025.32</v>
      </c>
      <c r="G89" s="28">
        <f t="shared" si="11"/>
        <v>-497591.09000000008</v>
      </c>
      <c r="H89" s="27">
        <v>1102025.32</v>
      </c>
      <c r="I89" s="27">
        <v>1045000</v>
      </c>
      <c r="K89" s="51">
        <v>1066000</v>
      </c>
      <c r="L89" s="51">
        <f t="shared" si="13"/>
        <v>621833.33333333326</v>
      </c>
      <c r="M89" s="54">
        <v>276678.34000000003</v>
      </c>
      <c r="N89" s="54"/>
    </row>
    <row r="90" spans="1:14" ht="18" customHeight="1" x14ac:dyDescent="0.3">
      <c r="A90" s="11" t="s">
        <v>94</v>
      </c>
      <c r="B90" s="9"/>
      <c r="C90" s="127">
        <v>3824.15</v>
      </c>
      <c r="D90" s="27"/>
      <c r="E90" s="28"/>
      <c r="F90" s="27">
        <v>0</v>
      </c>
      <c r="G90" s="28">
        <f t="shared" si="11"/>
        <v>3824.15</v>
      </c>
      <c r="H90" s="27">
        <v>0</v>
      </c>
      <c r="I90" s="27">
        <v>30000.000000000004</v>
      </c>
      <c r="K90" s="51">
        <v>30000</v>
      </c>
      <c r="L90" s="51">
        <f t="shared" si="13"/>
        <v>17500</v>
      </c>
      <c r="M90" s="54"/>
    </row>
    <row r="91" spans="1:14" ht="18" customHeight="1" x14ac:dyDescent="0.3">
      <c r="A91" s="11" t="s">
        <v>204</v>
      </c>
      <c r="B91" s="9"/>
      <c r="C91" s="127">
        <v>497894.96</v>
      </c>
      <c r="D91" s="27"/>
      <c r="E91" s="28"/>
      <c r="F91" s="27">
        <v>0</v>
      </c>
      <c r="G91" s="28">
        <f t="shared" si="11"/>
        <v>497894.96</v>
      </c>
      <c r="H91" s="27">
        <v>0</v>
      </c>
      <c r="I91" s="27"/>
      <c r="M91" s="54"/>
    </row>
    <row r="92" spans="1:14" ht="18" customHeight="1" x14ac:dyDescent="0.3">
      <c r="A92" s="11" t="s">
        <v>203</v>
      </c>
      <c r="B92" s="9"/>
      <c r="C92" s="139">
        <v>413940</v>
      </c>
      <c r="D92" s="27"/>
      <c r="E92" s="28"/>
      <c r="F92" s="27">
        <v>0</v>
      </c>
      <c r="G92" s="28">
        <f t="shared" si="11"/>
        <v>413940</v>
      </c>
      <c r="H92" s="27"/>
      <c r="I92" s="27"/>
      <c r="M92" s="54"/>
    </row>
    <row r="93" spans="1:14" s="159" customFormat="1" ht="18" customHeight="1" x14ac:dyDescent="0.3">
      <c r="A93" s="151" t="s">
        <v>222</v>
      </c>
      <c r="B93" s="152"/>
      <c r="C93" s="153">
        <v>882673.51</v>
      </c>
      <c r="D93" s="154"/>
      <c r="E93" s="155"/>
      <c r="F93" s="154"/>
      <c r="G93" s="155"/>
      <c r="H93" s="154"/>
      <c r="I93" s="154"/>
      <c r="J93" s="156"/>
      <c r="K93" s="157"/>
      <c r="L93" s="157"/>
      <c r="M93" s="158"/>
    </row>
    <row r="94" spans="1:14" s="159" customFormat="1" ht="18" customHeight="1" x14ac:dyDescent="0.3">
      <c r="A94" s="151" t="s">
        <v>223</v>
      </c>
      <c r="B94" s="152"/>
      <c r="C94" s="153">
        <v>276678.34000000003</v>
      </c>
      <c r="D94" s="154"/>
      <c r="E94" s="155"/>
      <c r="F94" s="154"/>
      <c r="G94" s="155"/>
      <c r="H94" s="154"/>
      <c r="I94" s="154"/>
      <c r="J94" s="156"/>
      <c r="K94" s="157"/>
      <c r="L94" s="157"/>
      <c r="M94" s="158"/>
    </row>
    <row r="95" spans="1:14" s="159" customFormat="1" ht="18" customHeight="1" x14ac:dyDescent="0.3">
      <c r="A95" s="151" t="s">
        <v>224</v>
      </c>
      <c r="B95" s="152"/>
      <c r="C95" s="153">
        <v>1015239.0800000001</v>
      </c>
      <c r="D95" s="154"/>
      <c r="E95" s="155"/>
      <c r="F95" s="154"/>
      <c r="G95" s="155"/>
      <c r="H95" s="154"/>
      <c r="I95" s="154"/>
      <c r="J95" s="156"/>
      <c r="K95" s="157"/>
      <c r="L95" s="157"/>
      <c r="M95" s="158"/>
    </row>
    <row r="96" spans="1:14" ht="18" customHeight="1" x14ac:dyDescent="0.3">
      <c r="A96" s="11" t="s">
        <v>194</v>
      </c>
      <c r="B96" s="9"/>
      <c r="C96" s="127">
        <v>493337.85</v>
      </c>
      <c r="D96" s="27"/>
      <c r="E96" s="28"/>
      <c r="F96" s="27">
        <v>684159.30999999994</v>
      </c>
      <c r="G96" s="28">
        <f t="shared" si="11"/>
        <v>-190821.45999999996</v>
      </c>
      <c r="H96" s="27">
        <v>684159.30999999994</v>
      </c>
      <c r="I96" s="27">
        <v>1980000</v>
      </c>
      <c r="K96" s="51">
        <v>2160000</v>
      </c>
      <c r="L96" s="51">
        <f>K96/12*7</f>
        <v>1260000</v>
      </c>
      <c r="M96" s="54"/>
    </row>
    <row r="97" spans="1:13" ht="18" customHeight="1" x14ac:dyDescent="0.3">
      <c r="A97" s="11" t="s">
        <v>188</v>
      </c>
      <c r="B97" s="9"/>
      <c r="C97" s="143">
        <v>500177.58</v>
      </c>
      <c r="D97" s="27"/>
      <c r="E97" s="28"/>
      <c r="F97" s="27">
        <v>0</v>
      </c>
      <c r="G97" s="28">
        <f t="shared" si="11"/>
        <v>500177.58</v>
      </c>
      <c r="H97" s="27">
        <v>0</v>
      </c>
      <c r="I97" s="27"/>
      <c r="M97" s="54"/>
    </row>
    <row r="98" spans="1:13" ht="18" customHeight="1" x14ac:dyDescent="0.3">
      <c r="A98" s="11" t="s">
        <v>190</v>
      </c>
      <c r="B98" s="9"/>
      <c r="C98" s="143">
        <v>714958.27999999991</v>
      </c>
      <c r="D98" s="27"/>
      <c r="E98" s="28"/>
      <c r="F98" s="27">
        <v>0</v>
      </c>
      <c r="G98" s="28">
        <f t="shared" si="11"/>
        <v>714958.27999999991</v>
      </c>
      <c r="H98" s="27">
        <v>0</v>
      </c>
      <c r="I98" s="27"/>
      <c r="M98" s="54"/>
    </row>
    <row r="99" spans="1:13" ht="18" customHeight="1" x14ac:dyDescent="0.3">
      <c r="A99" s="11" t="s">
        <v>95</v>
      </c>
      <c r="B99" s="9"/>
      <c r="C99" s="139">
        <v>1500820.22</v>
      </c>
      <c r="D99" s="27"/>
      <c r="E99" s="28"/>
      <c r="F99" s="27">
        <v>1555858.25</v>
      </c>
      <c r="G99" s="28">
        <f t="shared" si="11"/>
        <v>-55038.030000000028</v>
      </c>
      <c r="H99" s="27">
        <v>1555858.25</v>
      </c>
      <c r="I99" s="27">
        <v>1500000</v>
      </c>
      <c r="K99" s="51">
        <v>1500000</v>
      </c>
      <c r="L99" s="51">
        <v>1500000</v>
      </c>
      <c r="M99" s="54"/>
    </row>
    <row r="100" spans="1:13" ht="18" customHeight="1" x14ac:dyDescent="0.3">
      <c r="A100" s="11" t="s">
        <v>171</v>
      </c>
      <c r="B100" s="9"/>
      <c r="C100" s="27">
        <v>0</v>
      </c>
      <c r="D100" s="27"/>
      <c r="E100" s="28"/>
      <c r="F100" s="27">
        <v>486555.08999999997</v>
      </c>
      <c r="G100" s="28">
        <f t="shared" si="11"/>
        <v>-486555.08999999997</v>
      </c>
      <c r="H100" s="27">
        <v>486555.08999999997</v>
      </c>
      <c r="I100" s="27">
        <v>500000</v>
      </c>
      <c r="M100" s="54"/>
    </row>
    <row r="101" spans="1:13" ht="18" customHeight="1" x14ac:dyDescent="0.3">
      <c r="A101" s="11" t="s">
        <v>172</v>
      </c>
      <c r="B101" s="9"/>
      <c r="C101" s="138">
        <v>881702.41999999993</v>
      </c>
      <c r="D101" s="27"/>
      <c r="E101" s="28"/>
      <c r="F101" s="27">
        <v>948719.25000000023</v>
      </c>
      <c r="G101" s="28">
        <f t="shared" si="11"/>
        <v>-67016.830000000307</v>
      </c>
      <c r="H101" s="27">
        <v>948719.25000000023</v>
      </c>
      <c r="I101" s="27">
        <v>1000000</v>
      </c>
      <c r="M101" s="54"/>
    </row>
    <row r="102" spans="1:13" ht="18" customHeight="1" x14ac:dyDescent="0.3">
      <c r="A102" s="11" t="s">
        <v>202</v>
      </c>
      <c r="B102" s="9"/>
      <c r="C102" s="138">
        <v>731891.3</v>
      </c>
      <c r="D102" s="27"/>
      <c r="E102" s="28"/>
      <c r="F102" s="27">
        <v>0</v>
      </c>
      <c r="G102" s="28">
        <f t="shared" si="11"/>
        <v>731891.3</v>
      </c>
      <c r="H102" s="27">
        <v>0</v>
      </c>
      <c r="I102" s="27"/>
      <c r="M102" s="54"/>
    </row>
    <row r="103" spans="1:13" ht="18" customHeight="1" x14ac:dyDescent="0.3">
      <c r="A103" s="11" t="s">
        <v>178</v>
      </c>
      <c r="B103" s="9"/>
      <c r="C103" s="27">
        <v>0</v>
      </c>
      <c r="D103" s="27"/>
      <c r="E103" s="27"/>
      <c r="F103" s="27">
        <v>252682.88999999998</v>
      </c>
      <c r="G103" s="28">
        <f t="shared" si="11"/>
        <v>-252682.88999999998</v>
      </c>
      <c r="H103" s="27">
        <v>252682.88999999998</v>
      </c>
      <c r="I103" s="27"/>
      <c r="M103" s="54"/>
    </row>
    <row r="104" spans="1:13" ht="18" customHeight="1" x14ac:dyDescent="0.3">
      <c r="A104" s="11" t="s">
        <v>157</v>
      </c>
      <c r="B104" s="9"/>
      <c r="C104" s="138">
        <v>339873.73</v>
      </c>
      <c r="D104" s="27"/>
      <c r="E104" s="27"/>
      <c r="F104" s="27">
        <v>400353</v>
      </c>
      <c r="G104" s="28">
        <f t="shared" si="11"/>
        <v>-60479.270000000019</v>
      </c>
      <c r="H104" s="27">
        <v>400353</v>
      </c>
      <c r="I104" s="27">
        <v>0</v>
      </c>
      <c r="M104" s="54"/>
    </row>
    <row r="105" spans="1:13" ht="18" customHeight="1" x14ac:dyDescent="0.3">
      <c r="A105" s="11" t="s">
        <v>179</v>
      </c>
      <c r="B105" s="9"/>
      <c r="C105" s="27">
        <v>0</v>
      </c>
      <c r="D105" s="27"/>
      <c r="E105" s="27"/>
      <c r="F105" s="27">
        <v>550000</v>
      </c>
      <c r="G105" s="28">
        <f t="shared" si="11"/>
        <v>-550000</v>
      </c>
      <c r="H105" s="27">
        <v>550000</v>
      </c>
      <c r="I105" s="27"/>
      <c r="M105" s="54"/>
    </row>
    <row r="106" spans="1:13" ht="18" customHeight="1" x14ac:dyDescent="0.3">
      <c r="A106" s="11" t="s">
        <v>180</v>
      </c>
      <c r="B106" s="9"/>
      <c r="C106" s="27">
        <v>0</v>
      </c>
      <c r="D106" s="27"/>
      <c r="E106" s="27"/>
      <c r="F106" s="27">
        <v>207449.67</v>
      </c>
      <c r="G106" s="28">
        <f t="shared" si="11"/>
        <v>-207449.67</v>
      </c>
      <c r="H106" s="27">
        <v>207449.67</v>
      </c>
      <c r="I106" s="27"/>
      <c r="M106" s="54"/>
    </row>
    <row r="107" spans="1:13" ht="18" customHeight="1" x14ac:dyDescent="0.3">
      <c r="A107" s="11" t="s">
        <v>96</v>
      </c>
      <c r="B107" s="9"/>
      <c r="C107" s="142">
        <v>422757.28</v>
      </c>
      <c r="D107" s="27"/>
      <c r="E107" s="27"/>
      <c r="F107" s="27">
        <v>420725.59</v>
      </c>
      <c r="G107" s="28">
        <f t="shared" si="11"/>
        <v>2031.6900000000023</v>
      </c>
      <c r="H107" s="27">
        <v>420725.59</v>
      </c>
      <c r="I107" s="27">
        <v>0</v>
      </c>
      <c r="K107" s="51">
        <v>400000</v>
      </c>
      <c r="L107" s="51">
        <v>0</v>
      </c>
      <c r="M107" s="54"/>
    </row>
    <row r="108" spans="1:13" ht="18" customHeight="1" x14ac:dyDescent="0.3">
      <c r="A108" s="11" t="s">
        <v>181</v>
      </c>
      <c r="B108" s="9"/>
      <c r="C108" s="27"/>
      <c r="D108" s="27"/>
      <c r="E108" s="27"/>
      <c r="F108" s="27">
        <v>100000</v>
      </c>
      <c r="G108" s="28">
        <f t="shared" si="11"/>
        <v>-100000</v>
      </c>
      <c r="H108" s="27">
        <v>100000</v>
      </c>
      <c r="I108" s="27"/>
      <c r="M108" s="54"/>
    </row>
    <row r="109" spans="1:13" ht="18" customHeight="1" x14ac:dyDescent="0.3">
      <c r="A109" s="11" t="s">
        <v>182</v>
      </c>
      <c r="B109" s="9"/>
      <c r="C109" s="27">
        <v>112667.16</v>
      </c>
      <c r="D109" s="27"/>
      <c r="E109" s="27"/>
      <c r="F109" s="27">
        <v>420193.42</v>
      </c>
      <c r="G109" s="28">
        <f t="shared" si="11"/>
        <v>-307526.26</v>
      </c>
      <c r="H109" s="27">
        <v>420193.42</v>
      </c>
      <c r="I109" s="27"/>
      <c r="M109" s="54"/>
    </row>
    <row r="110" spans="1:13" ht="18" customHeight="1" x14ac:dyDescent="0.3">
      <c r="A110" s="11" t="s">
        <v>200</v>
      </c>
      <c r="B110" s="9"/>
      <c r="C110" s="140">
        <v>1000035.3</v>
      </c>
      <c r="D110" s="27"/>
      <c r="E110" s="28"/>
      <c r="F110" s="27">
        <v>0</v>
      </c>
      <c r="G110" s="28">
        <f t="shared" si="11"/>
        <v>1000035.3</v>
      </c>
      <c r="H110" s="27">
        <v>0</v>
      </c>
      <c r="I110" s="27"/>
      <c r="M110" s="54"/>
    </row>
    <row r="111" spans="1:13" ht="18" customHeight="1" x14ac:dyDescent="0.3">
      <c r="A111" s="11" t="s">
        <v>197</v>
      </c>
      <c r="B111" s="9"/>
      <c r="C111" s="123">
        <v>304458.07999999996</v>
      </c>
      <c r="D111" s="27"/>
      <c r="E111" s="28"/>
      <c r="F111" s="27">
        <v>0</v>
      </c>
      <c r="G111" s="28">
        <f t="shared" si="11"/>
        <v>304458.07999999996</v>
      </c>
      <c r="H111" s="27">
        <v>0</v>
      </c>
      <c r="I111" s="27"/>
      <c r="M111" s="54"/>
    </row>
    <row r="112" spans="1:13" ht="18" customHeight="1" x14ac:dyDescent="0.3">
      <c r="A112" s="11" t="s">
        <v>207</v>
      </c>
      <c r="B112" s="9"/>
      <c r="C112" s="140">
        <v>720000</v>
      </c>
      <c r="D112" s="27"/>
      <c r="E112" s="28"/>
      <c r="F112" s="27">
        <v>0</v>
      </c>
      <c r="G112" s="28">
        <f t="shared" si="11"/>
        <v>720000</v>
      </c>
      <c r="H112" s="27">
        <v>0</v>
      </c>
      <c r="I112" s="27"/>
      <c r="M112" s="54"/>
    </row>
    <row r="113" spans="1:325" ht="18" customHeight="1" x14ac:dyDescent="0.3">
      <c r="A113" s="11" t="s">
        <v>183</v>
      </c>
      <c r="B113" s="9"/>
      <c r="C113" s="139">
        <v>44928.27</v>
      </c>
      <c r="D113" s="128"/>
      <c r="E113" s="28"/>
      <c r="F113" s="27">
        <v>139724.52000000002</v>
      </c>
      <c r="G113" s="28">
        <f t="shared" si="11"/>
        <v>-94796.250000000029</v>
      </c>
      <c r="H113" s="27">
        <v>139724.52000000002</v>
      </c>
      <c r="I113" s="27"/>
      <c r="M113" s="54">
        <f>SUM(C27:C92)-C14-C19-C20-C21</f>
        <v>6860774.1799999997</v>
      </c>
    </row>
    <row r="114" spans="1:325" ht="18" customHeight="1" x14ac:dyDescent="0.3">
      <c r="A114" s="11" t="s">
        <v>184</v>
      </c>
      <c r="B114" s="9"/>
      <c r="C114" s="141">
        <v>123523.08</v>
      </c>
      <c r="D114" s="132"/>
      <c r="E114" s="31"/>
      <c r="F114" s="30">
        <v>99806.43</v>
      </c>
      <c r="G114" s="30">
        <f t="shared" si="11"/>
        <v>23716.650000000009</v>
      </c>
      <c r="H114" s="30">
        <v>99806.43</v>
      </c>
      <c r="I114" s="27"/>
      <c r="M114" s="54">
        <f>SUM(C93:C114)</f>
        <v>10065721.48</v>
      </c>
      <c r="N114" s="54"/>
    </row>
    <row r="115" spans="1:325" ht="18" customHeight="1" x14ac:dyDescent="0.3">
      <c r="A115" s="23" t="s">
        <v>97</v>
      </c>
      <c r="B115" s="9"/>
      <c r="C115" s="27">
        <f>SUM(C27:C114)</f>
        <v>17051984.279999997</v>
      </c>
      <c r="D115" s="27">
        <f>SUM(D27:D114)</f>
        <v>0</v>
      </c>
      <c r="E115" s="28">
        <f>SUM(E27:E114)</f>
        <v>0</v>
      </c>
      <c r="F115" s="26">
        <f>SUM(F27:F114)</f>
        <v>13882059.349999998</v>
      </c>
      <c r="G115" s="26">
        <f>SUM(G27:G114)</f>
        <v>995333.99999999965</v>
      </c>
      <c r="H115" s="27">
        <f>SUM(H27:H114)</f>
        <v>13882059.349999998</v>
      </c>
      <c r="I115" s="27">
        <f>SUM(I27:I114)</f>
        <v>16214936.379999999</v>
      </c>
      <c r="M115" s="54"/>
      <c r="N115" s="54"/>
    </row>
    <row r="116" spans="1:325" ht="18" customHeight="1" x14ac:dyDescent="0.3">
      <c r="A116" s="22"/>
      <c r="B116" s="9"/>
      <c r="C116" s="30"/>
      <c r="D116" s="30"/>
      <c r="E116" s="31"/>
      <c r="F116" s="30"/>
      <c r="G116" s="31"/>
      <c r="H116" s="30"/>
      <c r="I116" s="30"/>
    </row>
    <row r="117" spans="1:325" ht="18" customHeight="1" x14ac:dyDescent="0.3">
      <c r="A117" s="10" t="s">
        <v>15</v>
      </c>
      <c r="B117" s="9"/>
      <c r="C117" s="27">
        <f>C24-C115</f>
        <v>0</v>
      </c>
      <c r="D117" s="27">
        <f>D24-D115</f>
        <v>0</v>
      </c>
      <c r="E117" s="28">
        <f>E24-E115</f>
        <v>0</v>
      </c>
      <c r="F117" s="26">
        <f>F24-F115</f>
        <v>-695.51999999582767</v>
      </c>
      <c r="G117" s="26">
        <v>0</v>
      </c>
      <c r="H117" s="27">
        <f>H24-H115</f>
        <v>-695.51999999769032</v>
      </c>
      <c r="I117" s="27">
        <f>I24-I115</f>
        <v>97331.020000005141</v>
      </c>
    </row>
    <row r="118" spans="1:325" s="12" customFormat="1" ht="18" customHeight="1" x14ac:dyDescent="0.3">
      <c r="A118" s="13" t="s">
        <v>3</v>
      </c>
      <c r="B118" s="14"/>
      <c r="C118" s="30"/>
      <c r="D118" s="30"/>
      <c r="E118" s="31"/>
      <c r="F118" s="30"/>
      <c r="G118" s="31"/>
      <c r="H118" s="30"/>
      <c r="I118" s="30"/>
      <c r="J118" s="32"/>
      <c r="K118" s="53"/>
      <c r="L118" s="53"/>
    </row>
    <row r="119" spans="1:325" ht="18" customHeight="1" x14ac:dyDescent="0.3">
      <c r="A119" s="10" t="s">
        <v>14</v>
      </c>
      <c r="B119" s="14"/>
      <c r="C119" s="33">
        <f>C117-C118</f>
        <v>0</v>
      </c>
      <c r="D119" s="33">
        <f>D117-D118</f>
        <v>0</v>
      </c>
      <c r="E119" s="125">
        <f t="shared" ref="E119:I119" si="14">E117-E118</f>
        <v>0</v>
      </c>
      <c r="F119" s="33">
        <f t="shared" si="14"/>
        <v>-695.51999999582767</v>
      </c>
      <c r="G119" s="33">
        <f t="shared" si="14"/>
        <v>0</v>
      </c>
      <c r="H119" s="33">
        <f t="shared" si="14"/>
        <v>-695.51999999769032</v>
      </c>
      <c r="I119" s="33">
        <f t="shared" si="14"/>
        <v>97331.020000005141</v>
      </c>
      <c r="J119" s="32"/>
      <c r="K119" s="53"/>
      <c r="L119" s="53"/>
      <c r="M119" s="55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  <c r="DX119" s="12"/>
      <c r="DY119" s="12"/>
      <c r="DZ119" s="12"/>
      <c r="EA119" s="12"/>
      <c r="EB119" s="12"/>
      <c r="EC119" s="12"/>
      <c r="ED119" s="12"/>
      <c r="EE119" s="12"/>
      <c r="EF119" s="12"/>
      <c r="EG119" s="12"/>
      <c r="EH119" s="12"/>
      <c r="EI119" s="12"/>
      <c r="EJ119" s="12"/>
      <c r="EK119" s="12"/>
      <c r="EL119" s="12"/>
      <c r="EM119" s="12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12"/>
      <c r="GO119" s="12"/>
      <c r="GP119" s="12"/>
      <c r="GQ119" s="12"/>
      <c r="GR119" s="12"/>
      <c r="GS119" s="12"/>
      <c r="GT119" s="12"/>
      <c r="GU119" s="12"/>
      <c r="GV119" s="12"/>
      <c r="GW119" s="12"/>
      <c r="GX119" s="12"/>
      <c r="GY119" s="12"/>
      <c r="GZ119" s="12"/>
      <c r="HA119" s="12"/>
      <c r="HB119" s="12"/>
      <c r="HC119" s="12"/>
      <c r="HD119" s="12"/>
      <c r="HE119" s="12"/>
      <c r="HF119" s="12"/>
      <c r="HG119" s="12"/>
      <c r="HH119" s="12"/>
      <c r="HI119" s="12"/>
      <c r="HJ119" s="12"/>
      <c r="HK119" s="12"/>
      <c r="HL119" s="12"/>
      <c r="HM119" s="12"/>
      <c r="HN119" s="12"/>
      <c r="HO119" s="12"/>
      <c r="HP119" s="12"/>
      <c r="HQ119" s="12"/>
      <c r="HR119" s="12"/>
      <c r="HS119" s="12"/>
      <c r="HT119" s="12"/>
      <c r="HU119" s="12"/>
      <c r="HV119" s="12"/>
      <c r="HW119" s="12"/>
      <c r="HX119" s="12"/>
      <c r="HY119" s="12"/>
      <c r="HZ119" s="12"/>
      <c r="IA119" s="12"/>
      <c r="IB119" s="12"/>
      <c r="IC119" s="12"/>
      <c r="ID119" s="12"/>
      <c r="IE119" s="12"/>
      <c r="IF119" s="12"/>
      <c r="IG119" s="12"/>
      <c r="IH119" s="12"/>
      <c r="II119" s="12"/>
      <c r="IJ119" s="12"/>
      <c r="IK119" s="12"/>
      <c r="IL119" s="12"/>
      <c r="IM119" s="12"/>
      <c r="IN119" s="12"/>
      <c r="IO119" s="12"/>
      <c r="IP119" s="12"/>
      <c r="IQ119" s="12"/>
      <c r="IR119" s="12"/>
      <c r="IS119" s="12"/>
      <c r="IT119" s="12"/>
      <c r="IU119" s="12"/>
      <c r="IV119" s="12"/>
      <c r="IW119" s="12"/>
      <c r="IX119" s="12"/>
      <c r="IY119" s="12"/>
      <c r="IZ119" s="12"/>
      <c r="JA119" s="12"/>
      <c r="JB119" s="12"/>
      <c r="JC119" s="12"/>
      <c r="JD119" s="12"/>
      <c r="JE119" s="12"/>
      <c r="JF119" s="12"/>
      <c r="JG119" s="12"/>
      <c r="JH119" s="12"/>
      <c r="JI119" s="12"/>
      <c r="JJ119" s="12"/>
      <c r="JK119" s="12"/>
      <c r="JL119" s="12"/>
      <c r="JM119" s="12"/>
      <c r="JN119" s="12"/>
      <c r="JO119" s="12"/>
      <c r="JP119" s="12"/>
      <c r="JQ119" s="12"/>
      <c r="JR119" s="12"/>
      <c r="JS119" s="12"/>
      <c r="JT119" s="12"/>
      <c r="JU119" s="12"/>
      <c r="JV119" s="12"/>
      <c r="JW119" s="12"/>
      <c r="JX119" s="12"/>
      <c r="JY119" s="12"/>
      <c r="JZ119" s="12"/>
      <c r="KA119" s="12"/>
      <c r="KB119" s="12"/>
      <c r="KC119" s="12"/>
      <c r="KD119" s="12"/>
      <c r="KE119" s="12"/>
      <c r="KF119" s="12"/>
      <c r="KG119" s="12"/>
      <c r="KH119" s="12"/>
      <c r="KI119" s="12"/>
      <c r="KJ119" s="12"/>
      <c r="KK119" s="12"/>
      <c r="KL119" s="12"/>
      <c r="KM119" s="12"/>
      <c r="KN119" s="12"/>
      <c r="KO119" s="12"/>
      <c r="KP119" s="12"/>
      <c r="KQ119" s="12"/>
      <c r="KR119" s="12"/>
      <c r="KS119" s="12"/>
      <c r="KT119" s="12"/>
      <c r="KU119" s="12"/>
      <c r="KV119" s="12"/>
      <c r="KW119" s="12"/>
      <c r="KX119" s="12"/>
      <c r="KY119" s="12"/>
      <c r="KZ119" s="12"/>
      <c r="LA119" s="12"/>
      <c r="LB119" s="12"/>
      <c r="LC119" s="12"/>
      <c r="LD119" s="12"/>
      <c r="LE119" s="12"/>
      <c r="LF119" s="12"/>
      <c r="LG119" s="12"/>
      <c r="LH119" s="12"/>
      <c r="LI119" s="12"/>
      <c r="LJ119" s="12"/>
      <c r="LK119" s="12"/>
      <c r="LL119" s="12"/>
      <c r="LM119" s="12"/>
    </row>
    <row r="120" spans="1:325" ht="18" customHeight="1" x14ac:dyDescent="0.3">
      <c r="A120" s="8" t="s">
        <v>4</v>
      </c>
      <c r="B120" s="9"/>
      <c r="C120" s="30">
        <v>3.6000000052154064</v>
      </c>
      <c r="D120" s="30">
        <v>0</v>
      </c>
      <c r="E120" s="31">
        <v>0</v>
      </c>
      <c r="F120" s="29">
        <v>-695.51999999582699</v>
      </c>
      <c r="G120" s="29">
        <v>0</v>
      </c>
      <c r="H120" s="30">
        <v>-695.51999999769032</v>
      </c>
      <c r="I120" s="30"/>
    </row>
    <row r="121" spans="1:325" ht="18" customHeight="1" x14ac:dyDescent="0.3">
      <c r="A121" s="10" t="s">
        <v>16</v>
      </c>
      <c r="B121" s="9"/>
      <c r="C121" s="27">
        <f>C119-C120</f>
        <v>-3.6000000052154064</v>
      </c>
      <c r="D121" s="27">
        <f>D119-D120</f>
        <v>0</v>
      </c>
      <c r="E121" s="28">
        <f>E119-E120</f>
        <v>0</v>
      </c>
      <c r="F121" s="26">
        <f>F119-F120</f>
        <v>0</v>
      </c>
      <c r="G121" s="26">
        <f t="shared" ref="G121" si="15">G119-G120</f>
        <v>0</v>
      </c>
      <c r="H121" s="27">
        <f>H119-H120</f>
        <v>0</v>
      </c>
      <c r="I121" s="102">
        <f>I119-I120</f>
        <v>97331.020000005141</v>
      </c>
    </row>
    <row r="122" spans="1:325" ht="18" customHeight="1" x14ac:dyDescent="0.3">
      <c r="A122" s="15" t="s">
        <v>5</v>
      </c>
      <c r="B122" s="16"/>
      <c r="C122" s="30">
        <v>-100003</v>
      </c>
      <c r="D122" s="30"/>
      <c r="E122" s="31">
        <v>-100003</v>
      </c>
      <c r="F122" s="29">
        <v>-100003</v>
      </c>
      <c r="G122" s="29"/>
      <c r="H122" s="30">
        <v>-100003</v>
      </c>
      <c r="I122" s="30">
        <v>-100003</v>
      </c>
    </row>
    <row r="123" spans="1:325" ht="18" customHeight="1" x14ac:dyDescent="0.3">
      <c r="A123" s="15"/>
      <c r="B123" s="16"/>
      <c r="C123" s="27"/>
      <c r="D123" s="27"/>
      <c r="E123" s="28"/>
      <c r="F123" s="27"/>
      <c r="G123" s="28"/>
      <c r="H123" s="27"/>
      <c r="I123" s="27"/>
    </row>
    <row r="124" spans="1:325" ht="18" customHeight="1" x14ac:dyDescent="0.3">
      <c r="A124" s="12" t="s">
        <v>6</v>
      </c>
      <c r="B124" s="16"/>
      <c r="C124" s="27">
        <v>0</v>
      </c>
      <c r="D124" s="27">
        <v>0</v>
      </c>
      <c r="E124" s="28">
        <v>0</v>
      </c>
      <c r="F124" s="26">
        <v>0</v>
      </c>
      <c r="G124" s="26">
        <v>0</v>
      </c>
      <c r="H124" s="27">
        <v>0</v>
      </c>
      <c r="I124" s="27">
        <v>0</v>
      </c>
    </row>
    <row r="125" spans="1:325" ht="18" customHeight="1" x14ac:dyDescent="0.3">
      <c r="A125" s="12" t="s">
        <v>7</v>
      </c>
      <c r="B125" s="16"/>
      <c r="C125" s="27">
        <v>0</v>
      </c>
      <c r="D125" s="27">
        <v>0</v>
      </c>
      <c r="E125" s="28">
        <v>0</v>
      </c>
      <c r="F125" s="26">
        <v>0</v>
      </c>
      <c r="G125" s="26">
        <v>0</v>
      </c>
      <c r="H125" s="27">
        <v>0</v>
      </c>
      <c r="I125" s="27">
        <v>0</v>
      </c>
    </row>
    <row r="126" spans="1:325" ht="18" customHeight="1" x14ac:dyDescent="0.3">
      <c r="A126" s="15" t="s">
        <v>8</v>
      </c>
      <c r="B126" s="16"/>
      <c r="C126" s="35">
        <f>C121+C122-C124-C125</f>
        <v>-100006.60000000522</v>
      </c>
      <c r="D126" s="35">
        <f>D121+D122-D124-D125</f>
        <v>0</v>
      </c>
      <c r="E126" s="126">
        <f>E121+E122-E124-E125</f>
        <v>-100003</v>
      </c>
      <c r="F126" s="34">
        <f t="shared" ref="F126:I126" si="16">F121+F122-F124-F125</f>
        <v>-100003</v>
      </c>
      <c r="G126" s="34">
        <f t="shared" si="16"/>
        <v>0</v>
      </c>
      <c r="H126" s="35">
        <f t="shared" si="16"/>
        <v>-100003</v>
      </c>
      <c r="I126" s="35">
        <f t="shared" si="16"/>
        <v>-2671.9799999948591</v>
      </c>
    </row>
    <row r="128" spans="1:325" ht="18" customHeight="1" x14ac:dyDescent="0.3">
      <c r="K128" s="24"/>
      <c r="L128" s="24"/>
    </row>
    <row r="129" spans="3:3" ht="18" customHeight="1" x14ac:dyDescent="0.3">
      <c r="C129" s="24">
        <f>SUM(C71:C114)</f>
        <v>15221865.950000001</v>
      </c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1"/>
  <sheetViews>
    <sheetView view="pageBreakPreview" topLeftCell="A75" zoomScale="85" zoomScaleNormal="100" zoomScaleSheetLayoutView="85" workbookViewId="0">
      <selection activeCell="F80" sqref="F80:F81"/>
    </sheetView>
  </sheetViews>
  <sheetFormatPr defaultRowHeight="18.75" x14ac:dyDescent="0.3"/>
  <cols>
    <col min="1" max="1" width="7.28515625" style="36" customWidth="1"/>
    <col min="2" max="3" width="13.42578125" style="36" customWidth="1"/>
    <col min="4" max="4" width="16.5703125" style="36" customWidth="1"/>
    <col min="5" max="5" width="16" style="36" customWidth="1"/>
    <col min="6" max="6" width="19.42578125" style="44" bestFit="1" customWidth="1"/>
    <col min="7" max="7" width="18.5703125" style="104" bestFit="1" customWidth="1"/>
    <col min="8" max="8" width="1.42578125" style="36" customWidth="1"/>
    <col min="9" max="9" width="17.7109375" style="36" customWidth="1"/>
    <col min="10" max="10" width="17.140625" style="36" bestFit="1" customWidth="1"/>
    <col min="11" max="11" width="17.140625" style="38" bestFit="1" customWidth="1"/>
    <col min="12" max="12" width="13.7109375" style="36" bestFit="1" customWidth="1"/>
    <col min="13" max="13" width="11" style="36" bestFit="1" customWidth="1"/>
    <col min="14" max="16384" width="9.140625" style="36"/>
  </cols>
  <sheetData>
    <row r="1" spans="1:13" x14ac:dyDescent="0.3">
      <c r="A1" s="19" t="s">
        <v>29</v>
      </c>
    </row>
    <row r="2" spans="1:13" x14ac:dyDescent="0.3">
      <c r="A2" s="19" t="s">
        <v>114</v>
      </c>
    </row>
    <row r="3" spans="1:13" x14ac:dyDescent="0.3">
      <c r="A3" s="19"/>
    </row>
    <row r="4" spans="1:13" x14ac:dyDescent="0.3">
      <c r="A4" s="36" t="s">
        <v>115</v>
      </c>
      <c r="B4" s="36" t="s">
        <v>116</v>
      </c>
    </row>
    <row r="5" spans="1:13" x14ac:dyDescent="0.3">
      <c r="B5" s="36" t="s">
        <v>117</v>
      </c>
      <c r="H5" s="40"/>
    </row>
    <row r="6" spans="1:13" x14ac:dyDescent="0.3">
      <c r="H6" s="40"/>
    </row>
    <row r="7" spans="1:13" x14ac:dyDescent="0.3">
      <c r="D7" s="150" t="s">
        <v>118</v>
      </c>
      <c r="E7" s="150"/>
      <c r="F7" s="150"/>
      <c r="G7" s="150"/>
      <c r="H7" s="41"/>
    </row>
    <row r="8" spans="1:13" ht="93.75" x14ac:dyDescent="0.3">
      <c r="D8" s="37" t="s">
        <v>186</v>
      </c>
      <c r="E8" s="37" t="s">
        <v>119</v>
      </c>
      <c r="F8" s="45" t="s">
        <v>120</v>
      </c>
      <c r="G8" s="113" t="s">
        <v>185</v>
      </c>
      <c r="H8" s="42"/>
      <c r="I8" s="111" t="s">
        <v>189</v>
      </c>
      <c r="J8" s="37"/>
    </row>
    <row r="9" spans="1:13" x14ac:dyDescent="0.3">
      <c r="B9" s="36" t="s">
        <v>99</v>
      </c>
      <c r="D9" s="46">
        <v>99879.08</v>
      </c>
      <c r="E9" s="46">
        <v>10480</v>
      </c>
      <c r="F9" s="46">
        <v>18077.88</v>
      </c>
      <c r="G9" s="104">
        <f>D9+E9-F9</f>
        <v>92281.2</v>
      </c>
      <c r="H9" s="107"/>
      <c r="I9" s="108">
        <v>9048.9280000000035</v>
      </c>
      <c r="K9" s="39"/>
      <c r="L9" s="104"/>
      <c r="M9" s="104"/>
    </row>
    <row r="10" spans="1:13" x14ac:dyDescent="0.3">
      <c r="B10" s="36" t="s">
        <v>100</v>
      </c>
      <c r="D10" s="46">
        <v>60570.8</v>
      </c>
      <c r="E10" s="46">
        <v>1265</v>
      </c>
      <c r="F10" s="46">
        <v>3950</v>
      </c>
      <c r="G10" s="104">
        <f t="shared" ref="G10:G15" si="0">D10+E10-F10</f>
        <v>57885.8</v>
      </c>
      <c r="H10" s="107"/>
      <c r="I10" s="108">
        <v>15117.26</v>
      </c>
      <c r="K10" s="39"/>
      <c r="L10" s="104"/>
    </row>
    <row r="11" spans="1:13" x14ac:dyDescent="0.3">
      <c r="B11" s="36" t="s">
        <v>101</v>
      </c>
      <c r="D11" s="46">
        <v>157803.25</v>
      </c>
      <c r="E11" s="46">
        <v>1676</v>
      </c>
      <c r="F11" s="46">
        <v>9980</v>
      </c>
      <c r="G11" s="104">
        <f t="shared" si="0"/>
        <v>149499.25</v>
      </c>
      <c r="H11" s="107"/>
      <c r="I11" s="108">
        <v>46137.375</v>
      </c>
      <c r="K11" s="39"/>
    </row>
    <row r="12" spans="1:13" x14ac:dyDescent="0.3">
      <c r="B12" s="36" t="s">
        <v>102</v>
      </c>
      <c r="D12" s="46">
        <v>12350.99</v>
      </c>
      <c r="E12" s="46">
        <v>0</v>
      </c>
      <c r="F12" s="46">
        <v>0</v>
      </c>
      <c r="G12" s="104">
        <f t="shared" si="0"/>
        <v>12350.99</v>
      </c>
      <c r="H12" s="107"/>
      <c r="I12" s="108">
        <v>38.759999999999422</v>
      </c>
      <c r="K12" s="39"/>
    </row>
    <row r="13" spans="1:13" x14ac:dyDescent="0.3">
      <c r="B13" s="36" t="s">
        <v>103</v>
      </c>
      <c r="D13" s="46">
        <v>1600</v>
      </c>
      <c r="E13" s="46">
        <v>145803.20000000001</v>
      </c>
      <c r="F13" s="46">
        <v>0</v>
      </c>
      <c r="G13" s="104">
        <f t="shared" si="0"/>
        <v>147403.20000000001</v>
      </c>
      <c r="H13" s="107"/>
      <c r="I13" s="108">
        <v>116643.56000000001</v>
      </c>
      <c r="K13" s="39"/>
    </row>
    <row r="14" spans="1:13" x14ac:dyDescent="0.3">
      <c r="B14" s="36" t="s">
        <v>104</v>
      </c>
      <c r="D14" s="46">
        <v>181230.5</v>
      </c>
      <c r="E14" s="46">
        <v>1705</v>
      </c>
      <c r="F14" s="46">
        <v>0</v>
      </c>
      <c r="G14" s="104">
        <f t="shared" si="0"/>
        <v>182935.5</v>
      </c>
      <c r="H14" s="107"/>
      <c r="I14" s="108">
        <v>1371.9999999999927</v>
      </c>
      <c r="K14" s="39"/>
    </row>
    <row r="15" spans="1:13" x14ac:dyDescent="0.3">
      <c r="B15" s="36" t="s">
        <v>105</v>
      </c>
      <c r="D15" s="46">
        <v>136718</v>
      </c>
      <c r="E15" s="46">
        <v>0</v>
      </c>
      <c r="F15" s="46">
        <v>0</v>
      </c>
      <c r="G15" s="104">
        <f t="shared" si="0"/>
        <v>136718</v>
      </c>
      <c r="H15" s="107"/>
      <c r="I15" s="108">
        <v>2</v>
      </c>
      <c r="K15" s="39"/>
    </row>
    <row r="16" spans="1:13" ht="19.5" thickBot="1" x14ac:dyDescent="0.35">
      <c r="D16" s="47">
        <f t="shared" ref="D16:G16" si="1">SUM(D9:D15)</f>
        <v>650152.62</v>
      </c>
      <c r="E16" s="49">
        <f t="shared" si="1"/>
        <v>160929.20000000001</v>
      </c>
      <c r="F16" s="47">
        <f t="shared" si="1"/>
        <v>32007.88</v>
      </c>
      <c r="G16" s="114">
        <f t="shared" si="1"/>
        <v>779073.94</v>
      </c>
      <c r="H16" s="107"/>
      <c r="I16" s="109">
        <f>SUM(I9:I15)</f>
        <v>188359.883</v>
      </c>
    </row>
    <row r="17" spans="1:10" x14ac:dyDescent="0.3">
      <c r="H17" s="40"/>
    </row>
    <row r="19" spans="1:10" hidden="1" x14ac:dyDescent="0.3">
      <c r="A19" s="36" t="s">
        <v>121</v>
      </c>
      <c r="B19" s="36" t="s">
        <v>123</v>
      </c>
    </row>
    <row r="20" spans="1:10" hidden="1" x14ac:dyDescent="0.3">
      <c r="F20" s="48" t="s">
        <v>160</v>
      </c>
      <c r="G20" s="115" t="s">
        <v>161</v>
      </c>
    </row>
    <row r="21" spans="1:10" hidden="1" x14ac:dyDescent="0.3">
      <c r="B21" s="36" t="s">
        <v>158</v>
      </c>
      <c r="F21" s="46">
        <v>0</v>
      </c>
      <c r="G21" s="116">
        <v>0</v>
      </c>
      <c r="I21" s="43"/>
      <c r="J21" s="43"/>
    </row>
    <row r="22" spans="1:10" ht="19.5" hidden="1" thickBot="1" x14ac:dyDescent="0.35">
      <c r="F22" s="47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6" t="s">
        <v>121</v>
      </c>
      <c r="B24" s="36" t="s">
        <v>125</v>
      </c>
      <c r="F24" s="46"/>
      <c r="G24" s="116"/>
    </row>
    <row r="25" spans="1:10" x14ac:dyDescent="0.3">
      <c r="F25" s="46"/>
      <c r="G25" s="116"/>
    </row>
    <row r="26" spans="1:10" x14ac:dyDescent="0.3">
      <c r="F26" s="48" t="s">
        <v>213</v>
      </c>
      <c r="G26" s="135" t="s">
        <v>214</v>
      </c>
    </row>
    <row r="27" spans="1:10" x14ac:dyDescent="0.3">
      <c r="B27" s="36" t="s">
        <v>126</v>
      </c>
      <c r="F27" s="46">
        <v>44862</v>
      </c>
      <c r="G27" s="46">
        <v>46012</v>
      </c>
    </row>
    <row r="28" spans="1:10" hidden="1" x14ac:dyDescent="0.3">
      <c r="B28" s="36" t="s">
        <v>162</v>
      </c>
      <c r="F28" s="46">
        <v>0</v>
      </c>
      <c r="G28" s="116">
        <v>0</v>
      </c>
    </row>
    <row r="29" spans="1:10" x14ac:dyDescent="0.3">
      <c r="B29" s="36" t="s">
        <v>163</v>
      </c>
      <c r="F29" s="46">
        <v>2736350</v>
      </c>
      <c r="G29" s="116">
        <v>0</v>
      </c>
    </row>
    <row r="30" spans="1:10" x14ac:dyDescent="0.3">
      <c r="B30" s="36" t="s">
        <v>164</v>
      </c>
      <c r="F30" s="46">
        <v>156212.88</v>
      </c>
      <c r="G30" s="116">
        <v>535773.29</v>
      </c>
    </row>
    <row r="31" spans="1:10" x14ac:dyDescent="0.3">
      <c r="F31" s="46"/>
      <c r="G31" s="116"/>
    </row>
    <row r="32" spans="1:10" ht="19.5" thickBot="1" x14ac:dyDescent="0.35">
      <c r="F32" s="49">
        <f>SUM(F27:F31)</f>
        <v>2937424.88</v>
      </c>
      <c r="G32" s="49">
        <f>SUM(G27:G31)</f>
        <v>581785.29</v>
      </c>
    </row>
    <row r="33" spans="1:7" x14ac:dyDescent="0.3">
      <c r="F33" s="46"/>
      <c r="G33" s="116"/>
    </row>
    <row r="34" spans="1:7" x14ac:dyDescent="0.3">
      <c r="A34" s="36" t="s">
        <v>124</v>
      </c>
      <c r="B34" s="36" t="s">
        <v>128</v>
      </c>
      <c r="F34" s="48"/>
      <c r="G34" s="115"/>
    </row>
    <row r="35" spans="1:7" x14ac:dyDescent="0.3">
      <c r="F35" s="48" t="s">
        <v>213</v>
      </c>
      <c r="G35" s="135" t="s">
        <v>214</v>
      </c>
    </row>
    <row r="36" spans="1:7" x14ac:dyDescent="0.3">
      <c r="B36" s="36" t="s">
        <v>130</v>
      </c>
      <c r="F36" s="137">
        <v>532.64</v>
      </c>
      <c r="G36" s="46">
        <v>1045.24</v>
      </c>
    </row>
    <row r="37" spans="1:7" x14ac:dyDescent="0.3">
      <c r="B37" s="36" t="s">
        <v>129</v>
      </c>
      <c r="F37" s="46"/>
      <c r="G37" s="46"/>
    </row>
    <row r="38" spans="1:7" x14ac:dyDescent="0.3">
      <c r="B38" s="36" t="s">
        <v>131</v>
      </c>
      <c r="F38" s="46">
        <v>765299.99</v>
      </c>
      <c r="G38" s="46">
        <v>582202.55000000005</v>
      </c>
    </row>
    <row r="39" spans="1:7" x14ac:dyDescent="0.3">
      <c r="B39" s="36" t="s">
        <v>132</v>
      </c>
      <c r="F39" s="46">
        <v>2098353.9900000002</v>
      </c>
      <c r="G39" s="46">
        <v>5182974.4000000004</v>
      </c>
    </row>
    <row r="40" spans="1:7" ht="19.5" thickBot="1" x14ac:dyDescent="0.35">
      <c r="F40" s="49">
        <f>SUM(F36:F39)</f>
        <v>2864186.62</v>
      </c>
      <c r="G40" s="49">
        <f>SUM(G36:G39)</f>
        <v>5766222.1900000004</v>
      </c>
    </row>
    <row r="42" spans="1:7" x14ac:dyDescent="0.3">
      <c r="A42" s="36" t="s">
        <v>127</v>
      </c>
      <c r="B42" s="36" t="s">
        <v>135</v>
      </c>
    </row>
    <row r="43" spans="1:7" x14ac:dyDescent="0.3">
      <c r="F43" s="48" t="s">
        <v>213</v>
      </c>
      <c r="G43" s="135" t="s">
        <v>214</v>
      </c>
    </row>
    <row r="45" spans="1:7" x14ac:dyDescent="0.3">
      <c r="B45" s="36" t="s">
        <v>136</v>
      </c>
      <c r="F45" s="44">
        <v>532.79999999999995</v>
      </c>
      <c r="G45" s="44">
        <v>383.7</v>
      </c>
    </row>
    <row r="46" spans="1:7" hidden="1" x14ac:dyDescent="0.3">
      <c r="B46" s="36" t="s">
        <v>169</v>
      </c>
      <c r="G46" s="44"/>
    </row>
    <row r="47" spans="1:7" hidden="1" x14ac:dyDescent="0.3">
      <c r="B47" s="36" t="s">
        <v>165</v>
      </c>
      <c r="G47" s="44"/>
    </row>
    <row r="48" spans="1:7" x14ac:dyDescent="0.3">
      <c r="B48" s="36" t="s">
        <v>137</v>
      </c>
      <c r="F48" s="44">
        <v>508731.98</v>
      </c>
      <c r="G48" s="44">
        <v>653066.38</v>
      </c>
    </row>
    <row r="49" spans="1:10" ht="19.5" thickBot="1" x14ac:dyDescent="0.35">
      <c r="F49" s="47">
        <f>SUM(F45:F48)</f>
        <v>509264.77999999997</v>
      </c>
      <c r="G49" s="47">
        <f>SUM(G45:G48)</f>
        <v>653450.07999999996</v>
      </c>
    </row>
    <row r="51" spans="1:10" x14ac:dyDescent="0.3">
      <c r="A51" s="36" t="s">
        <v>133</v>
      </c>
      <c r="B51" s="36" t="s">
        <v>139</v>
      </c>
    </row>
    <row r="52" spans="1:10" x14ac:dyDescent="0.3">
      <c r="F52" s="48" t="s">
        <v>213</v>
      </c>
      <c r="G52" s="135" t="s">
        <v>214</v>
      </c>
    </row>
    <row r="53" spans="1:10" x14ac:dyDescent="0.3">
      <c r="B53" s="36" t="s">
        <v>140</v>
      </c>
      <c r="F53" s="44">
        <v>5843817.2699999996</v>
      </c>
      <c r="G53" s="44">
        <v>3095380.5</v>
      </c>
    </row>
    <row r="54" spans="1:10" x14ac:dyDescent="0.3">
      <c r="B54" s="36" t="s">
        <v>215</v>
      </c>
      <c r="F54" s="50">
        <v>16542290</v>
      </c>
      <c r="G54" s="50">
        <v>16469900</v>
      </c>
    </row>
    <row r="55" spans="1:10" x14ac:dyDescent="0.3">
      <c r="B55" s="36" t="s">
        <v>141</v>
      </c>
      <c r="F55" s="44">
        <f>SUM(F53:F54)</f>
        <v>22386107.27</v>
      </c>
      <c r="G55" s="44">
        <f>SUM(G53:G54)</f>
        <v>19565280.5</v>
      </c>
    </row>
    <row r="56" spans="1:10" x14ac:dyDescent="0.3">
      <c r="G56" s="44"/>
    </row>
    <row r="57" spans="1:10" x14ac:dyDescent="0.3">
      <c r="B57" s="36" t="s">
        <v>142</v>
      </c>
      <c r="F57" s="50">
        <v>748.06999999999994</v>
      </c>
      <c r="G57" s="50">
        <v>30772.92</v>
      </c>
    </row>
    <row r="58" spans="1:10" x14ac:dyDescent="0.3">
      <c r="F58" s="107"/>
      <c r="G58" s="107"/>
    </row>
    <row r="59" spans="1:10" x14ac:dyDescent="0.3">
      <c r="B59" s="36" t="s">
        <v>166</v>
      </c>
      <c r="F59" s="107">
        <f>F55+F57</f>
        <v>22386855.34</v>
      </c>
      <c r="G59" s="107">
        <f>G55+G57</f>
        <v>19596053.420000002</v>
      </c>
    </row>
    <row r="60" spans="1:10" x14ac:dyDescent="0.3">
      <c r="G60" s="44"/>
    </row>
    <row r="61" spans="1:10" x14ac:dyDescent="0.3">
      <c r="B61" s="36" t="s">
        <v>143</v>
      </c>
      <c r="G61" s="44"/>
    </row>
    <row r="62" spans="1:10" x14ac:dyDescent="0.3">
      <c r="C62" s="36" t="s">
        <v>144</v>
      </c>
      <c r="F62" s="44">
        <v>115379.59000000001</v>
      </c>
      <c r="G62" s="44">
        <v>112176.93</v>
      </c>
    </row>
    <row r="63" spans="1:10" x14ac:dyDescent="0.3">
      <c r="C63" s="36" t="s">
        <v>195</v>
      </c>
      <c r="F63" s="44">
        <v>7000</v>
      </c>
      <c r="G63" s="44">
        <v>0</v>
      </c>
    </row>
    <row r="64" spans="1:10" x14ac:dyDescent="0.3">
      <c r="C64" s="36" t="s">
        <v>147</v>
      </c>
      <c r="F64" s="107">
        <v>9413.1999999999989</v>
      </c>
      <c r="G64" s="107">
        <v>15423.9</v>
      </c>
      <c r="J64" s="44"/>
    </row>
    <row r="65" spans="1:10" x14ac:dyDescent="0.3">
      <c r="C65" s="36" t="s">
        <v>221</v>
      </c>
      <c r="F65" s="50">
        <v>0</v>
      </c>
      <c r="G65" s="50">
        <v>9999</v>
      </c>
      <c r="J65" s="44"/>
    </row>
    <row r="66" spans="1:10" x14ac:dyDescent="0.3">
      <c r="C66" s="36" t="s">
        <v>145</v>
      </c>
      <c r="F66" s="44">
        <f>SUM(F62:F65)</f>
        <v>131792.79</v>
      </c>
      <c r="G66" s="44">
        <f>SUM(G62:G65)</f>
        <v>137599.82999999999</v>
      </c>
    </row>
    <row r="67" spans="1:10" x14ac:dyDescent="0.3">
      <c r="G67" s="44"/>
    </row>
    <row r="68" spans="1:10" x14ac:dyDescent="0.3">
      <c r="B68" s="36" t="s">
        <v>31</v>
      </c>
      <c r="G68" s="44"/>
    </row>
    <row r="69" spans="1:10" x14ac:dyDescent="0.3">
      <c r="C69" s="36" t="s">
        <v>146</v>
      </c>
      <c r="F69" s="44">
        <v>-6305.38</v>
      </c>
      <c r="G69" s="44">
        <v>-8426.5499999999993</v>
      </c>
    </row>
    <row r="70" spans="1:10" x14ac:dyDescent="0.3">
      <c r="C70" s="36" t="s">
        <v>149</v>
      </c>
      <c r="F70" s="107">
        <v>-1830118.33</v>
      </c>
      <c r="G70" s="107">
        <v>-1753171.52</v>
      </c>
    </row>
    <row r="71" spans="1:10" x14ac:dyDescent="0.3">
      <c r="C71" s="36" t="s">
        <v>148</v>
      </c>
      <c r="F71" s="107">
        <v>-15221865.949999999</v>
      </c>
      <c r="G71" s="107">
        <v>-12128887.83</v>
      </c>
    </row>
    <row r="72" spans="1:10" x14ac:dyDescent="0.3">
      <c r="C72" s="36" t="s">
        <v>167</v>
      </c>
      <c r="F72" s="50">
        <v>-3</v>
      </c>
      <c r="G72" s="50">
        <v>696</v>
      </c>
    </row>
    <row r="73" spans="1:10" x14ac:dyDescent="0.3">
      <c r="C73" s="36" t="s">
        <v>150</v>
      </c>
      <c r="F73" s="44">
        <f>SUM(F69:F72)</f>
        <v>-17058292.66</v>
      </c>
      <c r="G73" s="44">
        <f>SUM(G69:G72)</f>
        <v>-13889789.9</v>
      </c>
      <c r="J73" s="44"/>
    </row>
    <row r="74" spans="1:10" x14ac:dyDescent="0.3">
      <c r="G74" s="44"/>
    </row>
    <row r="75" spans="1:10" x14ac:dyDescent="0.3">
      <c r="B75" s="36" t="s">
        <v>216</v>
      </c>
      <c r="F75" s="44">
        <v>-16926499.260000002</v>
      </c>
      <c r="G75" s="44">
        <v>-13752236.15</v>
      </c>
      <c r="I75" s="36" t="s">
        <v>205</v>
      </c>
    </row>
    <row r="76" spans="1:10" ht="19.5" thickBot="1" x14ac:dyDescent="0.35">
      <c r="B76" s="36" t="s">
        <v>217</v>
      </c>
      <c r="F76" s="47">
        <f>F55+F57+F75</f>
        <v>5460356.0799999982</v>
      </c>
      <c r="G76" s="47">
        <f>G55+G57+G75</f>
        <v>5843817.2700000014</v>
      </c>
      <c r="I76" s="43"/>
      <c r="J76" s="104"/>
    </row>
    <row r="78" spans="1:10" x14ac:dyDescent="0.3">
      <c r="A78" s="36" t="s">
        <v>138</v>
      </c>
      <c r="B78" s="36" t="s">
        <v>151</v>
      </c>
      <c r="F78" s="48" t="s">
        <v>213</v>
      </c>
      <c r="G78" s="135" t="s">
        <v>214</v>
      </c>
    </row>
    <row r="80" spans="1:10" x14ac:dyDescent="0.3">
      <c r="B80" s="36" t="s">
        <v>218</v>
      </c>
      <c r="E80" s="36" t="s">
        <v>153</v>
      </c>
      <c r="F80" s="44">
        <v>111926.29999999999</v>
      </c>
      <c r="G80" s="44">
        <v>109363.61</v>
      </c>
    </row>
    <row r="81" spans="2:7" x14ac:dyDescent="0.3">
      <c r="B81" s="36" t="s">
        <v>152</v>
      </c>
      <c r="E81" s="36" t="s">
        <v>153</v>
      </c>
      <c r="F81" s="50">
        <v>3453.2900000000009</v>
      </c>
      <c r="G81" s="50">
        <v>2798.99</v>
      </c>
    </row>
    <row r="82" spans="2:7" ht="19.5" thickBot="1" x14ac:dyDescent="0.35">
      <c r="F82" s="47">
        <f>SUM(F80:F81)</f>
        <v>115379.59</v>
      </c>
      <c r="G82" s="47">
        <f>SUM(G80:G81)</f>
        <v>112162.6</v>
      </c>
    </row>
    <row r="88" spans="2:7" x14ac:dyDescent="0.3">
      <c r="E88" s="43"/>
    </row>
    <row r="89" spans="2:7" x14ac:dyDescent="0.3">
      <c r="E89" s="43"/>
    </row>
    <row r="91" spans="2:7" x14ac:dyDescent="0.3">
      <c r="E91" s="43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2020-02-17T02:28:15Z</cp:lastPrinted>
  <dcterms:created xsi:type="dcterms:W3CDTF">2010-03-24T00:51:31Z</dcterms:created>
  <dcterms:modified xsi:type="dcterms:W3CDTF">2021-02-17T07:31:55Z</dcterms:modified>
</cp:coreProperties>
</file>