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3_ncr:1_{271CA881-6EB1-4660-AC5E-3E7F5AD90D67}" xr6:coauthVersionLast="38" xr6:coauthVersionMax="38" xr10:uidLastSave="{00000000-0000-0000-0000-000000000000}"/>
  <bookViews>
    <workbookView xWindow="0" yWindow="0" windowWidth="20460" windowHeight="441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NTC!$A$1:$H$82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C120" i="4" l="1"/>
  <c r="C118" i="4"/>
  <c r="M20" i="4"/>
  <c r="E105" i="4" l="1"/>
  <c r="C105" i="4" l="1"/>
  <c r="G11" i="5" l="1"/>
  <c r="G10" i="5"/>
  <c r="G9" i="5"/>
  <c r="G98" i="4" l="1"/>
  <c r="G97" i="4"/>
  <c r="G96" i="4"/>
  <c r="E97" i="4"/>
  <c r="E96" i="4"/>
  <c r="F105" i="4" l="1"/>
  <c r="E99" i="4" l="1"/>
  <c r="E100" i="4"/>
  <c r="E95" i="4"/>
  <c r="E101" i="4"/>
  <c r="E102" i="4"/>
  <c r="E98" i="4"/>
  <c r="E88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67" i="4"/>
  <c r="E53" i="4"/>
  <c r="E54" i="4"/>
  <c r="E55" i="4"/>
  <c r="E56" i="4"/>
  <c r="E57" i="4"/>
  <c r="E63" i="4"/>
  <c r="E64" i="4"/>
  <c r="E65" i="4"/>
  <c r="E66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26" i="4"/>
  <c r="G82" i="5" l="1"/>
  <c r="F82" i="5"/>
  <c r="G72" i="5"/>
  <c r="G27" i="4" l="1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63" i="4"/>
  <c r="G64" i="4"/>
  <c r="G65" i="4"/>
  <c r="G66" i="4"/>
  <c r="G67" i="4"/>
  <c r="G86" i="4"/>
  <c r="G87" i="4"/>
  <c r="G88" i="4"/>
  <c r="G89" i="4"/>
  <c r="G90" i="4"/>
  <c r="G91" i="4"/>
  <c r="G92" i="4"/>
  <c r="G93" i="4"/>
  <c r="G94" i="4"/>
  <c r="G75" i="4"/>
  <c r="G76" i="4"/>
  <c r="G77" i="4"/>
  <c r="G78" i="4"/>
  <c r="G79" i="4"/>
  <c r="G80" i="4"/>
  <c r="G81" i="4"/>
  <c r="G82" i="4"/>
  <c r="G83" i="4"/>
  <c r="G84" i="4"/>
  <c r="G85" i="4"/>
  <c r="G95" i="4" l="1"/>
  <c r="G101" i="4"/>
  <c r="G102" i="4"/>
  <c r="G103" i="4"/>
  <c r="G104" i="4"/>
  <c r="G99" i="4"/>
  <c r="G100" i="4"/>
  <c r="E94" i="4"/>
  <c r="E89" i="4"/>
  <c r="E90" i="4"/>
  <c r="E91" i="4"/>
  <c r="E92" i="4"/>
  <c r="E93" i="4"/>
  <c r="D22" i="4"/>
  <c r="C22" i="4"/>
  <c r="D105" i="4" l="1"/>
  <c r="F40" i="5" l="1"/>
  <c r="C21" i="3" s="1"/>
  <c r="G49" i="5" l="1"/>
  <c r="D37" i="3" s="1"/>
  <c r="E103" i="4" l="1"/>
  <c r="G32" i="5" l="1"/>
  <c r="D16" i="3" s="1"/>
  <c r="F15" i="4"/>
  <c r="F22" i="4"/>
  <c r="F23" i="4" l="1"/>
  <c r="F107" i="4" s="1"/>
  <c r="F109" i="4" s="1"/>
  <c r="F111" i="4" s="1"/>
  <c r="F72" i="5"/>
  <c r="G65" i="5" l="1"/>
  <c r="E104" i="4"/>
  <c r="D15" i="4"/>
  <c r="D23" i="4" s="1"/>
  <c r="I22" i="4" l="1"/>
  <c r="L75" i="4" l="1"/>
  <c r="L74" i="4"/>
  <c r="L71" i="4"/>
  <c r="L72" i="4"/>
  <c r="L70" i="4"/>
  <c r="L88" i="4"/>
  <c r="L90" i="4"/>
  <c r="L84" i="4"/>
  <c r="L85" i="4"/>
  <c r="L86" i="4"/>
  <c r="L87" i="4"/>
  <c r="L81" i="4"/>
  <c r="L83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F65" i="5" l="1"/>
  <c r="G55" i="5"/>
  <c r="G59" i="5" s="1"/>
  <c r="F55" i="5"/>
  <c r="F59" i="5" s="1"/>
  <c r="F75" i="5" l="1"/>
  <c r="C38" i="3" s="1"/>
  <c r="G75" i="5"/>
  <c r="D41" i="3" s="1"/>
  <c r="F49" i="5"/>
  <c r="C37" i="3" s="1"/>
  <c r="G40" i="5"/>
  <c r="F32" i="5"/>
  <c r="C16" i="3" s="1"/>
  <c r="F22" i="5"/>
  <c r="G22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D34" i="3"/>
  <c r="E34" i="3"/>
  <c r="C34" i="3"/>
  <c r="D30" i="3"/>
  <c r="C30" i="3"/>
  <c r="D11" i="3"/>
  <c r="D43" i="3" l="1"/>
  <c r="D21" i="3"/>
  <c r="D23" i="3" s="1"/>
  <c r="D25" i="3" s="1"/>
  <c r="C41" i="3"/>
  <c r="C43" i="3" s="1"/>
  <c r="E37" i="3"/>
  <c r="C23" i="3"/>
  <c r="E16" i="3"/>
  <c r="E30" i="3"/>
  <c r="G16" i="5"/>
  <c r="I16" i="5"/>
  <c r="E38" i="3" l="1"/>
  <c r="E41" i="3" s="1"/>
  <c r="E43" i="3" s="1"/>
  <c r="E21" i="3"/>
  <c r="E23" i="3" s="1"/>
  <c r="C11" i="3"/>
  <c r="C25" i="3" s="1"/>
  <c r="E10" i="3"/>
  <c r="E11" i="3" s="1"/>
  <c r="I15" i="4"/>
  <c r="I23" i="4" s="1"/>
  <c r="I105" i="4"/>
  <c r="G74" i="4"/>
  <c r="G73" i="4"/>
  <c r="G21" i="4"/>
  <c r="G20" i="4"/>
  <c r="G19" i="4"/>
  <c r="G18" i="4"/>
  <c r="G14" i="4"/>
  <c r="E25" i="3" l="1"/>
  <c r="I107" i="4"/>
  <c r="I109" i="4" s="1"/>
  <c r="I111" i="4" s="1"/>
  <c r="G22" i="4"/>
  <c r="E14" i="4" l="1"/>
  <c r="E21" i="4"/>
  <c r="E20" i="4"/>
  <c r="E19" i="4"/>
  <c r="E18" i="4"/>
  <c r="D109" i="4" l="1"/>
  <c r="D111" i="4" s="1"/>
  <c r="D116" i="4" s="1"/>
  <c r="F116" i="4"/>
  <c r="I116" i="4"/>
  <c r="E22" i="4"/>
  <c r="G26" i="4" l="1"/>
  <c r="E109" i="4" l="1"/>
  <c r="E111" i="4" s="1"/>
  <c r="E116" i="4" s="1"/>
  <c r="C15" i="4" l="1"/>
  <c r="C23" i="4" s="1"/>
  <c r="E10" i="4"/>
  <c r="E15" i="4" s="1"/>
  <c r="E23" i="4" s="1"/>
  <c r="G10" i="4"/>
  <c r="G15" i="4" s="1"/>
  <c r="G23" i="4" s="1"/>
  <c r="G72" i="4" l="1"/>
  <c r="E72" i="4"/>
  <c r="G71" i="4"/>
  <c r="E71" i="4"/>
  <c r="E70" i="4"/>
  <c r="G70" i="4"/>
  <c r="G59" i="4"/>
  <c r="G61" i="4"/>
  <c r="G62" i="4"/>
  <c r="E59" i="4"/>
  <c r="G60" i="4"/>
  <c r="E60" i="4"/>
  <c r="E62" i="4"/>
  <c r="E61" i="4"/>
  <c r="G58" i="4"/>
  <c r="E58" i="4"/>
  <c r="G105" i="4" l="1"/>
  <c r="G107" i="4" s="1"/>
  <c r="G109" i="4" s="1"/>
  <c r="G111" i="4" s="1"/>
  <c r="G116" i="4" s="1"/>
  <c r="C107" i="4"/>
  <c r="C109" i="4" s="1"/>
  <c r="C111" i="4" s="1"/>
  <c r="C116" i="4" s="1"/>
</calcChain>
</file>

<file path=xl/sharedStrings.xml><?xml version="1.0" encoding="utf-8"?>
<sst xmlns="http://schemas.openxmlformats.org/spreadsheetml/2006/main" count="241" uniqueCount="217">
  <si>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</si>
  <si>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</si>
  <si>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</si>
  <si>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</si>
  <si>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</si>
  <si>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</si>
  <si>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</si>
  <si>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</si>
  <si>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</si>
  <si>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</si>
  <si>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</si>
  <si>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</si>
  <si>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</si>
  <si>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</si>
  <si>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</si>
  <si>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</si>
  <si>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</si>
  <si>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</si>
  <si>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</si>
  <si>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</si>
  <si>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</si>
  <si>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</si>
  <si>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</si>
  <si>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</si>
  <si>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</si>
  <si>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</si>
  <si>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</si>
  <si>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</si>
  <si>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</si>
  <si>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</si>
  <si>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</si>
  <si>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</si>
  <si>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</si>
  <si>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</si>
  <si>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</si>
  <si>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</si>
  <si>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</si>
  <si>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</si>
  <si>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</si>
  <si>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</si>
  <si>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</si>
  <si>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</si>
  <si>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</si>
  <si>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</si>
  <si>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</si>
  <si>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</si>
  <si>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</si>
  <si>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</si>
  <si>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</si>
  <si>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</si>
  <si>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</si>
  <si>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</si>
  <si>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</si>
  <si>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</si>
  <si>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</si>
  <si>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</si>
  <si>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</si>
  <si>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</si>
  <si>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</si>
  <si>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</si>
  <si>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</si>
  <si>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</si>
  <si>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</si>
  <si>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</si>
  <si>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</si>
  <si>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</si>
  <si>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</si>
  <si>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</si>
  <si>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</si>
  <si>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</si>
  <si>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</si>
  <si>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</si>
  <si>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</si>
  <si>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</si>
  <si>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</si>
  <si>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</si>
  <si>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</si>
  <si>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</si>
  <si>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</si>
  <si>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</si>
  <si>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</si>
  <si>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</si>
  <si>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</si>
  <si>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</si>
  <si>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</si>
  <si>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</si>
  <si>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</si>
  <si>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</si>
  <si>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</si>
  <si>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</si>
  <si>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</si>
  <si>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</si>
  <si>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</si>
  <si>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</si>
  <si>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</si>
  <si>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</si>
  <si>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</si>
  <si>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</si>
  <si>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</si>
  <si>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</si>
  <si>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</si>
  <si>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</si>
  <si>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</si>
  <si>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</si>
  <si>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</si>
  <si>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</si>
  <si>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</si>
  <si>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</si>
  <si>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</si>
  <si>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</si>
  <si>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</si>
  <si>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</si>
  <si>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</si>
  <si>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</si>
  <si>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</si>
  <si>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</si>
  <si>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</si>
  <si>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</si>
  <si>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</si>
  <si>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</si>
  <si>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</si>
  <si>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</si>
  <si>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</si>
  <si>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</si>
  <si>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</si>
  <si>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</si>
  <si>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</si>
  <si>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</si>
  <si>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</si>
  <si>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</si>
  <si>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</si>
  <si>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</si>
  <si>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</si>
  <si>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</si>
  <si>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</si>
  <si>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</si>
  <si>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</si>
  <si>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</si>
  <si>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</si>
  <si>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</si>
  <si>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</si>
  <si>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</si>
  <si>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</si>
  <si>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</si>
  <si>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</si>
  <si>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</si>
  <si>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</si>
  <si>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</si>
  <si>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</si>
  <si>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</si>
  <si>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</si>
  <si>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</si>
  <si>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</si>
  <si>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</si>
  <si>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</si>
  <si>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</si>
  <si>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</si>
  <si>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</si>
  <si>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</si>
  <si>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</si>
  <si>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</si>
  <si>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</si>
  <si>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</si>
  <si>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</si>
  <si>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</si>
  <si>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</si>
  <si>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</si>
  <si>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</si>
  <si>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</si>
  <si>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</si>
  <si>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</si>
  <si>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</si>
  <si>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</si>
  <si>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</si>
  <si>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</si>
  <si>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</si>
  <si>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</si>
  <si>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</si>
  <si>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</si>
  <si>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</si>
  <si>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</si>
  <si>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</si>
  <si>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</si>
  <si>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</si>
  <si>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</si>
  <si>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</si>
  <si>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</si>
  <si>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FOR THE FINANCIAL PERIOD ENDED FEB 28, 2018</t>
  </si>
  <si>
    <t>Balance as of 1  Jan 2018 
(RM)</t>
  </si>
  <si>
    <t>Balance as of 31 Dec 2018
(RM)</t>
  </si>
  <si>
    <t>Book Value as of 31 Dec 2018
(RM)</t>
  </si>
  <si>
    <t>Online Promotion</t>
  </si>
  <si>
    <t>YE 2017</t>
  </si>
  <si>
    <t>Local Govt Fee - Pg Fair @ HCM</t>
  </si>
  <si>
    <t>Local Govt Fee - PCET</t>
  </si>
  <si>
    <t>Local Govt Fee - PMED</t>
  </si>
  <si>
    <t>Forecast   (4+8)              FYE 2018</t>
  </si>
  <si>
    <t xml:space="preserve">Portion of Grant Utilised - State Govt </t>
  </si>
  <si>
    <t>Portion of Grant Utilised - Hotel Fee</t>
  </si>
  <si>
    <t xml:space="preserve">Interest from CIMB STMMD </t>
  </si>
  <si>
    <t xml:space="preserve">Local Govt Fee - Hk Media Campaign </t>
  </si>
  <si>
    <t>Interest receivable</t>
  </si>
  <si>
    <t>Brochure Distribution Fee</t>
  </si>
  <si>
    <t>Local Govt Fee - Hari Raya Celebration</t>
  </si>
  <si>
    <t>Local Govt Fee - PATA Travel Mart</t>
  </si>
  <si>
    <t>Miscellaneous income</t>
  </si>
  <si>
    <t>Other Income :</t>
  </si>
  <si>
    <t>As at Oct 2018</t>
  </si>
  <si>
    <t>As at Oct 2017</t>
  </si>
  <si>
    <t>Actual YTD                 Oct 2017</t>
  </si>
  <si>
    <t>&lt;YTD Oct 2018&gt;</t>
  </si>
  <si>
    <t>Oct 2018</t>
  </si>
  <si>
    <t>Oct 2017</t>
  </si>
  <si>
    <t>Portion of government grant utilised as at 31 Oct 2018</t>
  </si>
  <si>
    <t>Balance as at 31 Oct 2018</t>
  </si>
  <si>
    <t>Interest from RHB STMMD (Oct)</t>
  </si>
  <si>
    <t>Government grant received as at  31 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</si>
</sst>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000_);_(* \(#,##0.000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50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" fontId="4" fillId="0" borderId="7" xfId="1" applyNumberFormat="1" applyFont="1" applyFill="1" applyBorder="1" applyAlignment="1">
      <alignment horizontal="center"/>
    </xf>
    <xf numFmtId="166" fontId="6" fillId="0" borderId="3" xfId="1" applyNumberFormat="1" applyFont="1" applyBorder="1" applyAlignment="1">
      <alignment horizontal="right"/>
    </xf>
    <xf numFmtId="41" fontId="11" fillId="0" borderId="0" xfId="4" applyNumberFormat="1" applyFont="1" applyFill="1"/>
    <xf numFmtId="41" fontId="12" fillId="0" borderId="5" xfId="1" applyNumberFormat="1" applyFont="1" applyFill="1" applyBorder="1" applyAlignment="1">
      <alignment horizontal="center" wrapText="1"/>
    </xf>
    <xf numFmtId="41" fontId="4" fillId="0" borderId="3" xfId="1" applyNumberFormat="1" applyFont="1" applyFill="1" applyBorder="1" applyAlignment="1">
      <alignment horizontal="center"/>
    </xf>
    <xf numFmtId="41" fontId="12" fillId="0" borderId="6" xfId="1" applyNumberFormat="1" applyFont="1" applyFill="1" applyBorder="1" applyAlignment="1">
      <alignment horizontal="center"/>
    </xf>
    <xf numFmtId="41" fontId="11" fillId="0" borderId="0" xfId="4" applyNumberFormat="1" applyFont="1" applyFill="1" applyBorder="1"/>
    <xf numFmtId="41" fontId="11" fillId="0" borderId="0" xfId="4" applyNumberFormat="1" applyFont="1" applyFill="1" applyBorder="1" applyAlignment="1"/>
    <xf numFmtId="41" fontId="11" fillId="0" borderId="13" xfId="4" applyNumberFormat="1" applyFont="1" applyFill="1" applyBorder="1"/>
    <xf numFmtId="43" fontId="6" fillId="0" borderId="9" xfId="1" applyNumberFormat="1" applyFont="1" applyBorder="1" applyAlignment="1">
      <alignment horizontal="right"/>
    </xf>
    <xf numFmtId="43" fontId="6" fillId="0" borderId="7" xfId="1" applyNumberFormat="1" applyFont="1" applyBorder="1" applyAlignment="1">
      <alignment horizontal="right"/>
    </xf>
    <xf numFmtId="43" fontId="6" fillId="0" borderId="6" xfId="1" applyNumberFormat="1" applyFont="1" applyBorder="1" applyAlignment="1">
      <alignment horizontal="right"/>
    </xf>
    <xf numFmtId="43" fontId="6" fillId="0" borderId="0" xfId="1" applyNumberFormat="1" applyFont="1" applyBorder="1" applyAlignment="1">
      <alignment horizontal="right"/>
    </xf>
    <xf numFmtId="164" fontId="6" fillId="0" borderId="14" xfId="3" applyNumberFormat="1" applyFont="1" applyBorder="1" applyAlignment="1">
      <alignment horizontal="right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H32" sqref="H32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134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32</v>
      </c>
    </row>
    <row r="2" spans="1:6" ht="18" hidden="1" customHeight="1" x14ac:dyDescent="0.3">
      <c r="A2" s="59" t="s">
        <v>20</v>
      </c>
    </row>
    <row r="3" spans="1:6" ht="18" hidden="1" customHeight="1" x14ac:dyDescent="0.3">
      <c r="A3" s="107" t="s">
        <v>172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135"/>
      <c r="E6" s="65" t="s">
        <v>13</v>
      </c>
      <c r="F6" s="65" t="s">
        <v>15</v>
      </c>
    </row>
    <row r="7" spans="1:6" ht="18" customHeight="1" x14ac:dyDescent="0.3">
      <c r="A7" s="66"/>
      <c r="B7" s="67"/>
      <c r="C7" s="108" t="s">
        <v>207</v>
      </c>
      <c r="D7" s="136" t="s">
        <v>208</v>
      </c>
      <c r="E7" s="68" t="s">
        <v>14</v>
      </c>
      <c r="F7" s="132" t="s">
        <v>192</v>
      </c>
    </row>
    <row r="8" spans="1:6" s="70" customFormat="1" ht="18" customHeight="1" x14ac:dyDescent="0.3">
      <c r="A8" s="69"/>
      <c r="B8" s="67" t="s">
        <v>0</v>
      </c>
      <c r="C8" s="65" t="s">
        <v>11</v>
      </c>
      <c r="D8" s="137" t="s">
        <v>11</v>
      </c>
      <c r="E8" s="65" t="s">
        <v>11</v>
      </c>
      <c r="F8" s="65" t="s">
        <v>11</v>
      </c>
    </row>
    <row r="9" spans="1:6" ht="18" customHeight="1" x14ac:dyDescent="0.3">
      <c r="A9" s="71" t="s">
        <v>24</v>
      </c>
      <c r="C9" s="72"/>
      <c r="D9" s="138"/>
      <c r="E9" s="72"/>
      <c r="F9" s="72"/>
    </row>
    <row r="10" spans="1:6" ht="18" customHeight="1" x14ac:dyDescent="0.3">
      <c r="A10" s="73" t="s">
        <v>115</v>
      </c>
      <c r="B10" s="60">
        <v>1</v>
      </c>
      <c r="C10" s="116">
        <v>127561.58</v>
      </c>
      <c r="D10" s="116">
        <v>152271.01</v>
      </c>
      <c r="E10" s="72">
        <f>C10-D10</f>
        <v>-24709.430000000008</v>
      </c>
      <c r="F10" s="72">
        <v>120058.58</v>
      </c>
    </row>
    <row r="11" spans="1:6" ht="18" customHeight="1" x14ac:dyDescent="0.3">
      <c r="A11" s="74"/>
      <c r="C11" s="75">
        <f>SUM(C10:C10)</f>
        <v>127561.58</v>
      </c>
      <c r="D11" s="115">
        <f>SUM(D10:D10)</f>
        <v>152271.01</v>
      </c>
      <c r="E11" s="75">
        <f>SUM(E10:E10)</f>
        <v>-24709.430000000008</v>
      </c>
      <c r="F11" s="75">
        <v>120058.58</v>
      </c>
    </row>
    <row r="12" spans="1:6" ht="18" customHeight="1" x14ac:dyDescent="0.3">
      <c r="A12" s="74"/>
      <c r="C12" s="116"/>
      <c r="D12" s="138"/>
      <c r="E12" s="72"/>
      <c r="F12" s="72"/>
    </row>
    <row r="13" spans="1:6" ht="18" customHeight="1" x14ac:dyDescent="0.3">
      <c r="A13" s="76" t="s">
        <v>25</v>
      </c>
      <c r="C13" s="116"/>
      <c r="D13" s="138"/>
      <c r="E13" s="72"/>
      <c r="F13" s="72"/>
    </row>
    <row r="14" spans="1:6" ht="18" customHeight="1" x14ac:dyDescent="0.3">
      <c r="A14" s="105" t="s">
        <v>185</v>
      </c>
      <c r="C14" s="116">
        <v>12000</v>
      </c>
      <c r="D14" s="138">
        <v>0</v>
      </c>
      <c r="E14" s="72">
        <v>0</v>
      </c>
      <c r="F14" s="72">
        <v>0</v>
      </c>
    </row>
    <row r="15" spans="1:6" ht="18" customHeight="1" x14ac:dyDescent="0.3">
      <c r="A15" s="77" t="s">
        <v>130</v>
      </c>
      <c r="C15" s="116">
        <v>-8000</v>
      </c>
      <c r="D15" s="116">
        <v>23413.48</v>
      </c>
      <c r="E15" s="72">
        <f>C15-D15</f>
        <v>-31413.48</v>
      </c>
      <c r="F15" s="72">
        <v>0</v>
      </c>
    </row>
    <row r="16" spans="1:6" ht="18" customHeight="1" x14ac:dyDescent="0.3">
      <c r="A16" s="77" t="s">
        <v>117</v>
      </c>
      <c r="B16" s="60">
        <v>2</v>
      </c>
      <c r="C16" s="116">
        <f>NTC!F32</f>
        <v>46012</v>
      </c>
      <c r="D16" s="116">
        <f>NTC!G32</f>
        <v>148035.35</v>
      </c>
      <c r="E16" s="72">
        <f t="shared" ref="E16:E21" si="0">C16-D16</f>
        <v>-102023.35</v>
      </c>
      <c r="F16" s="72">
        <v>1436452.9</v>
      </c>
    </row>
    <row r="17" spans="1:6" ht="18" customHeight="1" x14ac:dyDescent="0.3">
      <c r="A17" s="77" t="s">
        <v>119</v>
      </c>
      <c r="C17" s="116">
        <v>1432.25</v>
      </c>
      <c r="D17" s="116">
        <v>1363.02</v>
      </c>
      <c r="E17" s="72">
        <f t="shared" si="0"/>
        <v>69.230000000000018</v>
      </c>
      <c r="F17" s="72">
        <v>0</v>
      </c>
    </row>
    <row r="18" spans="1:6" ht="18" hidden="1" customHeight="1" x14ac:dyDescent="0.3">
      <c r="A18" s="77" t="s">
        <v>118</v>
      </c>
      <c r="C18" s="116"/>
      <c r="D18" s="116"/>
      <c r="E18" s="72">
        <f t="shared" si="0"/>
        <v>0</v>
      </c>
      <c r="F18" s="72"/>
    </row>
    <row r="19" spans="1:6" ht="18" hidden="1" customHeight="1" x14ac:dyDescent="0.3">
      <c r="A19" s="105" t="s">
        <v>173</v>
      </c>
      <c r="C19" s="116"/>
      <c r="D19" s="116"/>
      <c r="E19" s="72"/>
      <c r="F19" s="72"/>
    </row>
    <row r="20" spans="1:6" ht="18" hidden="1" customHeight="1" x14ac:dyDescent="0.3">
      <c r="A20" s="105" t="s">
        <v>186</v>
      </c>
      <c r="C20" s="116"/>
      <c r="D20" s="116"/>
      <c r="E20" s="72">
        <v>0</v>
      </c>
      <c r="F20" s="72">
        <v>0</v>
      </c>
    </row>
    <row r="21" spans="1:6" ht="18" customHeight="1" x14ac:dyDescent="0.3">
      <c r="A21" s="77" t="s">
        <v>116</v>
      </c>
      <c r="B21" s="60">
        <v>3</v>
      </c>
      <c r="C21" s="116">
        <f>NTC!F40</f>
        <v>4974697.46</v>
      </c>
      <c r="D21" s="116">
        <f>NTC!G40</f>
        <v>3996462.49</v>
      </c>
      <c r="E21" s="72">
        <f t="shared" si="0"/>
        <v>978234.96999999974</v>
      </c>
      <c r="F21" s="72">
        <v>2962216.13</v>
      </c>
    </row>
    <row r="22" spans="1:6" ht="18" customHeight="1" x14ac:dyDescent="0.3">
      <c r="A22" s="78"/>
      <c r="C22" s="116"/>
      <c r="D22" s="116">
        <v>0</v>
      </c>
      <c r="E22" s="72"/>
      <c r="F22" s="72"/>
    </row>
    <row r="23" spans="1:6" ht="18" customHeight="1" x14ac:dyDescent="0.3">
      <c r="A23" s="74" t="s">
        <v>21</v>
      </c>
      <c r="C23" s="115">
        <f>SUM(C14:C22)</f>
        <v>5026141.71</v>
      </c>
      <c r="D23" s="115">
        <f>SUM(D14:D22)</f>
        <v>4169274.3400000003</v>
      </c>
      <c r="E23" s="75">
        <f>SUM(E15:E22)</f>
        <v>844867.36999999976</v>
      </c>
      <c r="F23" s="75">
        <v>4398669.0299999993</v>
      </c>
    </row>
    <row r="24" spans="1:6" ht="18" customHeight="1" x14ac:dyDescent="0.3">
      <c r="A24" s="79"/>
      <c r="C24" s="116"/>
      <c r="D24" s="138"/>
      <c r="E24" s="72"/>
      <c r="F24" s="72"/>
    </row>
    <row r="25" spans="1:6" s="82" customFormat="1" ht="18" customHeight="1" thickBot="1" x14ac:dyDescent="0.35">
      <c r="A25" s="62" t="s">
        <v>30</v>
      </c>
      <c r="B25" s="80"/>
      <c r="C25" s="117">
        <f>C11+C23</f>
        <v>5153703.29</v>
      </c>
      <c r="D25" s="117">
        <f>D11+D23</f>
        <v>4321545.3500000006</v>
      </c>
      <c r="E25" s="81">
        <f>E11+E23</f>
        <v>820157.93999999971</v>
      </c>
      <c r="F25" s="81">
        <v>4518727.6099999994</v>
      </c>
    </row>
    <row r="26" spans="1:6" s="82" customFormat="1" ht="18" customHeight="1" thickTop="1" x14ac:dyDescent="0.3">
      <c r="A26" s="62"/>
      <c r="B26" s="80"/>
      <c r="C26" s="118"/>
      <c r="D26" s="139"/>
      <c r="E26" s="83"/>
      <c r="F26" s="83"/>
    </row>
    <row r="27" spans="1:6" ht="18" customHeight="1" x14ac:dyDescent="0.3">
      <c r="A27" s="84" t="s">
        <v>26</v>
      </c>
      <c r="C27" s="116"/>
      <c r="D27" s="116"/>
      <c r="E27" s="72"/>
      <c r="F27" s="72"/>
    </row>
    <row r="28" spans="1:6" ht="18" customHeight="1" x14ac:dyDescent="0.3">
      <c r="A28" s="85" t="s">
        <v>113</v>
      </c>
      <c r="C28" s="72">
        <v>100003</v>
      </c>
      <c r="D28" s="116">
        <v>100003</v>
      </c>
      <c r="E28" s="72">
        <f>C28-D28</f>
        <v>0</v>
      </c>
      <c r="F28" s="72">
        <v>100003</v>
      </c>
    </row>
    <row r="29" spans="1:6" ht="18" customHeight="1" x14ac:dyDescent="0.3">
      <c r="A29" s="85" t="s">
        <v>114</v>
      </c>
      <c r="C29" s="72">
        <v>-100003</v>
      </c>
      <c r="D29" s="116">
        <v>-100003</v>
      </c>
      <c r="E29" s="72">
        <f>C29-D29</f>
        <v>0</v>
      </c>
      <c r="F29" s="72">
        <v>-100003</v>
      </c>
    </row>
    <row r="30" spans="1:6" ht="18" customHeight="1" x14ac:dyDescent="0.3">
      <c r="A30" s="85" t="s">
        <v>22</v>
      </c>
      <c r="C30" s="115">
        <f>SUM(C28:C29)</f>
        <v>0</v>
      </c>
      <c r="D30" s="115">
        <f t="shared" ref="D30:E30" si="1">SUM(D28:D29)</f>
        <v>0</v>
      </c>
      <c r="E30" s="75">
        <f t="shared" si="1"/>
        <v>0</v>
      </c>
      <c r="F30" s="75">
        <v>0</v>
      </c>
    </row>
    <row r="31" spans="1:6" ht="18" customHeight="1" x14ac:dyDescent="0.3">
      <c r="A31" s="84"/>
      <c r="C31" s="116"/>
      <c r="D31" s="138"/>
      <c r="E31" s="72"/>
      <c r="F31" s="72"/>
    </row>
    <row r="32" spans="1:6" ht="18" customHeight="1" x14ac:dyDescent="0.3">
      <c r="A32" s="84" t="s">
        <v>27</v>
      </c>
      <c r="C32" s="116">
        <v>0</v>
      </c>
      <c r="D32" s="138">
        <v>0</v>
      </c>
      <c r="E32" s="72">
        <v>0</v>
      </c>
      <c r="F32" s="72">
        <v>0</v>
      </c>
    </row>
    <row r="33" spans="1:6" ht="18" customHeight="1" x14ac:dyDescent="0.3">
      <c r="A33" s="85"/>
      <c r="C33" s="116"/>
      <c r="D33" s="138"/>
      <c r="E33" s="72"/>
      <c r="F33" s="72"/>
    </row>
    <row r="34" spans="1:6" ht="18" customHeight="1" x14ac:dyDescent="0.3">
      <c r="A34" s="86" t="s">
        <v>23</v>
      </c>
      <c r="C34" s="115">
        <f>SUM(C33:C33)</f>
        <v>0</v>
      </c>
      <c r="D34" s="115">
        <f>SUM(D33:D33)</f>
        <v>0</v>
      </c>
      <c r="E34" s="75">
        <f>SUM(E33:E33)</f>
        <v>0</v>
      </c>
      <c r="F34" s="75">
        <v>0</v>
      </c>
    </row>
    <row r="35" spans="1:6" ht="18" customHeight="1" x14ac:dyDescent="0.3">
      <c r="A35" s="86"/>
      <c r="C35" s="119"/>
      <c r="D35" s="138"/>
      <c r="E35" s="72"/>
      <c r="F35" s="72"/>
    </row>
    <row r="36" spans="1:6" ht="18" customHeight="1" x14ac:dyDescent="0.3">
      <c r="A36" s="76" t="s">
        <v>28</v>
      </c>
      <c r="C36" s="116"/>
      <c r="D36" s="138"/>
      <c r="E36" s="72"/>
      <c r="F36" s="72"/>
    </row>
    <row r="37" spans="1:6" ht="18" customHeight="1" x14ac:dyDescent="0.3">
      <c r="A37" s="77" t="s">
        <v>142</v>
      </c>
      <c r="B37" s="60">
        <v>4</v>
      </c>
      <c r="C37" s="120">
        <f>NTC!F49</f>
        <v>8776.5</v>
      </c>
      <c r="D37" s="116">
        <f>NTC!G49</f>
        <v>64144.4</v>
      </c>
      <c r="E37" s="72">
        <f>C37-D37</f>
        <v>-55367.9</v>
      </c>
      <c r="F37" s="72">
        <v>1423078.36</v>
      </c>
    </row>
    <row r="38" spans="1:6" ht="18" customHeight="1" x14ac:dyDescent="0.3">
      <c r="A38" s="77" t="s">
        <v>120</v>
      </c>
      <c r="B38" s="60">
        <v>5</v>
      </c>
      <c r="C38" s="116">
        <f>NTC!F75</f>
        <v>5144926.7899999991</v>
      </c>
      <c r="D38" s="116">
        <v>4257400.95</v>
      </c>
      <c r="E38" s="72">
        <f t="shared" ref="E38:E40" si="2">C38-D38</f>
        <v>887525.83999999892</v>
      </c>
      <c r="F38" s="72">
        <v>3095380.5</v>
      </c>
    </row>
    <row r="39" spans="1:6" ht="18" customHeight="1" x14ac:dyDescent="0.3">
      <c r="A39" s="105" t="s">
        <v>168</v>
      </c>
      <c r="C39" s="116">
        <v>0</v>
      </c>
      <c r="D39" s="116"/>
      <c r="E39" s="72"/>
      <c r="F39" s="72"/>
    </row>
    <row r="40" spans="1:6" ht="18" customHeight="1" x14ac:dyDescent="0.3">
      <c r="A40" s="77" t="s">
        <v>121</v>
      </c>
      <c r="C40" s="116"/>
      <c r="D40" s="116"/>
      <c r="E40" s="72">
        <f t="shared" si="2"/>
        <v>0</v>
      </c>
      <c r="F40" s="72">
        <v>268.75</v>
      </c>
    </row>
    <row r="41" spans="1:6" ht="18" customHeight="1" x14ac:dyDescent="0.3">
      <c r="A41" s="87" t="s">
        <v>1</v>
      </c>
      <c r="C41" s="115">
        <f>SUM(C37:C40)</f>
        <v>5153703.2899999991</v>
      </c>
      <c r="D41" s="115">
        <f>SUM(D37:D40)</f>
        <v>4321545.3500000006</v>
      </c>
      <c r="E41" s="75">
        <f t="shared" ref="E41" si="3">SUM(E37:E40)</f>
        <v>832157.9399999989</v>
      </c>
      <c r="F41" s="75">
        <v>4518727.6100000003</v>
      </c>
    </row>
    <row r="42" spans="1:6" ht="18" customHeight="1" x14ac:dyDescent="0.3">
      <c r="A42" s="88"/>
      <c r="C42" s="72"/>
      <c r="D42" s="138"/>
      <c r="E42" s="72"/>
      <c r="F42" s="72"/>
    </row>
    <row r="43" spans="1:6" ht="18" customHeight="1" thickBot="1" x14ac:dyDescent="0.35">
      <c r="A43" s="88" t="s">
        <v>29</v>
      </c>
      <c r="C43" s="89">
        <f>C30+C41</f>
        <v>5153703.2899999991</v>
      </c>
      <c r="D43" s="140">
        <f t="shared" ref="D43:E43" si="4">D30+D41</f>
        <v>4321545.3500000006</v>
      </c>
      <c r="E43" s="89">
        <f t="shared" si="4"/>
        <v>832157.9399999989</v>
      </c>
      <c r="F43" s="89">
        <v>4518727.6100000003</v>
      </c>
    </row>
    <row r="44" spans="1:6" ht="18" customHeight="1" thickTop="1" x14ac:dyDescent="0.3">
      <c r="A44" s="74"/>
    </row>
    <row r="45" spans="1:6" ht="18" customHeight="1" x14ac:dyDescent="0.3">
      <c r="A45" s="74"/>
    </row>
    <row r="46" spans="1:6" ht="18" customHeight="1" x14ac:dyDescent="0.3">
      <c r="A46" s="74"/>
    </row>
    <row r="47" spans="1:6" ht="18" customHeight="1" x14ac:dyDescent="0.3">
      <c r="A47" s="90"/>
    </row>
    <row r="48" spans="1:6" ht="18" customHeight="1" x14ac:dyDescent="0.3">
      <c r="A48" s="90"/>
    </row>
    <row r="49" spans="1:1" ht="18" customHeight="1" x14ac:dyDescent="0.3">
      <c r="A49" s="90"/>
    </row>
    <row r="50" spans="1:1" ht="18" customHeight="1" x14ac:dyDescent="0.3">
      <c r="A50" s="90"/>
    </row>
    <row r="51" spans="1:1" ht="18" customHeight="1" x14ac:dyDescent="0.3">
      <c r="A51" s="74"/>
    </row>
    <row r="52" spans="1:1" ht="18" customHeight="1" x14ac:dyDescent="0.3">
      <c r="A52" s="74"/>
    </row>
    <row r="53" spans="1:1" ht="18" customHeight="1" x14ac:dyDescent="0.3">
      <c r="A53" s="74"/>
    </row>
    <row r="54" spans="1:1" ht="18" customHeight="1" x14ac:dyDescent="0.3">
      <c r="A54" s="74"/>
    </row>
    <row r="55" spans="1:1" ht="18" customHeight="1" x14ac:dyDescent="0.3">
      <c r="A55" s="74"/>
    </row>
    <row r="56" spans="1:1" ht="18" customHeight="1" x14ac:dyDescent="0.3">
      <c r="A56" s="85"/>
    </row>
    <row r="57" spans="1:1" ht="18" customHeight="1" x14ac:dyDescent="0.3">
      <c r="A57" s="91"/>
    </row>
    <row r="58" spans="1:1" ht="18" customHeight="1" x14ac:dyDescent="0.3">
      <c r="A58" s="91"/>
    </row>
    <row r="59" spans="1:1" ht="18" customHeight="1" x14ac:dyDescent="0.3">
      <c r="A59" s="91"/>
    </row>
    <row r="60" spans="1:1" ht="18" customHeight="1" x14ac:dyDescent="0.3">
      <c r="A60" s="91"/>
    </row>
    <row r="61" spans="1:1" ht="18" customHeight="1" x14ac:dyDescent="0.3">
      <c r="A61" s="91"/>
    </row>
    <row r="62" spans="1:1" ht="18" customHeight="1" x14ac:dyDescent="0.3">
      <c r="A62" s="91"/>
    </row>
    <row r="63" spans="1:1" ht="18" customHeight="1" x14ac:dyDescent="0.3">
      <c r="A63" s="91"/>
    </row>
    <row r="64" spans="1:1" ht="18" customHeight="1" x14ac:dyDescent="0.3">
      <c r="A64" s="91"/>
    </row>
    <row r="65" spans="1:1" ht="18" customHeight="1" x14ac:dyDescent="0.3">
      <c r="A65" s="91"/>
    </row>
    <row r="66" spans="1:1" ht="18" customHeight="1" x14ac:dyDescent="0.3">
      <c r="A66" s="91"/>
    </row>
    <row r="67" spans="1:1" ht="18" customHeight="1" x14ac:dyDescent="0.3">
      <c r="A67" s="91"/>
    </row>
    <row r="68" spans="1:1" ht="18" customHeight="1" x14ac:dyDescent="0.3">
      <c r="A68" s="91"/>
    </row>
    <row r="69" spans="1:1" ht="18" customHeight="1" x14ac:dyDescent="0.3">
      <c r="A69" s="92"/>
    </row>
    <row r="70" spans="1:1" ht="18" customHeight="1" x14ac:dyDescent="0.3">
      <c r="A70" s="92"/>
    </row>
    <row r="71" spans="1:1" ht="18" customHeight="1" x14ac:dyDescent="0.3">
      <c r="A71" s="92"/>
    </row>
    <row r="72" spans="1:1" ht="18" customHeight="1" x14ac:dyDescent="0.3">
      <c r="A72" s="92"/>
    </row>
    <row r="151" spans="1:1" ht="18" customHeight="1" x14ac:dyDescent="0.3">
      <c r="A151" s="93"/>
    </row>
    <row r="152" spans="1:1" ht="18" customHeight="1" x14ac:dyDescent="0.3">
      <c r="A152" s="93"/>
    </row>
    <row r="153" spans="1:1" ht="18" customHeight="1" x14ac:dyDescent="0.3">
      <c r="A153" s="93"/>
    </row>
    <row r="154" spans="1:1" ht="18" customHeight="1" x14ac:dyDescent="0.3">
      <c r="A154" s="93"/>
    </row>
    <row r="155" spans="1:1" ht="18" customHeight="1" x14ac:dyDescent="0.3">
      <c r="A155" s="93"/>
    </row>
    <row r="156" spans="1:1" ht="18" customHeight="1" x14ac:dyDescent="0.3">
      <c r="A156" s="93"/>
    </row>
    <row r="157" spans="1:1" ht="18" customHeight="1" x14ac:dyDescent="0.3">
      <c r="A157" s="94"/>
    </row>
    <row r="194" spans="1:1" ht="18" customHeight="1" x14ac:dyDescent="0.3">
      <c r="A194" s="95"/>
    </row>
    <row r="195" spans="1:1" ht="18" customHeight="1" x14ac:dyDescent="0.3">
      <c r="A195" s="96"/>
    </row>
    <row r="196" spans="1:1" ht="18" customHeight="1" x14ac:dyDescent="0.3">
      <c r="A196" s="96"/>
    </row>
    <row r="197" spans="1:1" ht="18" customHeight="1" x14ac:dyDescent="0.3">
      <c r="A197" s="97"/>
    </row>
    <row r="198" spans="1:1" ht="18" customHeight="1" x14ac:dyDescent="0.3">
      <c r="A198" s="93"/>
    </row>
    <row r="239" spans="1:1" ht="18" customHeight="1" x14ac:dyDescent="0.3">
      <c r="A239" s="96"/>
    </row>
    <row r="240" spans="1:1" ht="18" customHeight="1" x14ac:dyDescent="0.3">
      <c r="A240" s="97"/>
    </row>
    <row r="241" spans="1:1" ht="18" customHeight="1" x14ac:dyDescent="0.3">
      <c r="A241" s="93"/>
    </row>
    <row r="242" spans="1:1" ht="18" customHeight="1" x14ac:dyDescent="0.3">
      <c r="A242" s="93"/>
    </row>
    <row r="243" spans="1:1" ht="18" customHeight="1" x14ac:dyDescent="0.3">
      <c r="A243" s="98"/>
    </row>
    <row r="244" spans="1:1" ht="18" customHeight="1" x14ac:dyDescent="0.3">
      <c r="A244" s="99"/>
    </row>
    <row r="245" spans="1:1" ht="18" customHeight="1" x14ac:dyDescent="0.3">
      <c r="A245" s="100"/>
    </row>
    <row r="246" spans="1:1" ht="18" customHeight="1" x14ac:dyDescent="0.3">
      <c r="A246" s="100"/>
    </row>
    <row r="247" spans="1:1" ht="18" customHeight="1" x14ac:dyDescent="0.3">
      <c r="A247" s="100"/>
    </row>
    <row r="248" spans="1:1" ht="18" customHeight="1" x14ac:dyDescent="0.3">
      <c r="A248" s="101"/>
    </row>
    <row r="249" spans="1:1" ht="18" customHeight="1" x14ac:dyDescent="0.3">
      <c r="A249" s="100"/>
    </row>
    <row r="250" spans="1:1" ht="18" customHeight="1" x14ac:dyDescent="0.3">
      <c r="A250" s="100"/>
    </row>
    <row r="251" spans="1:1" ht="18" customHeight="1" x14ac:dyDescent="0.3">
      <c r="A251" s="100"/>
    </row>
    <row r="252" spans="1:1" ht="18" customHeight="1" x14ac:dyDescent="0.3">
      <c r="A252" s="102"/>
    </row>
    <row r="253" spans="1:1" ht="18" customHeight="1" x14ac:dyDescent="0.3">
      <c r="A253" s="102"/>
    </row>
    <row r="254" spans="1:1" ht="18" customHeight="1" x14ac:dyDescent="0.3">
      <c r="A254" s="100"/>
    </row>
    <row r="255" spans="1:1" ht="18" customHeight="1" x14ac:dyDescent="0.3">
      <c r="A255" s="100"/>
    </row>
    <row r="256" spans="1:1" ht="18" customHeight="1" x14ac:dyDescent="0.3">
      <c r="A256" s="100"/>
    </row>
    <row r="257" spans="1:1" ht="18" customHeight="1" x14ac:dyDescent="0.3">
      <c r="A257" s="100"/>
    </row>
    <row r="258" spans="1:1" ht="18" customHeight="1" x14ac:dyDescent="0.3">
      <c r="A258" s="100"/>
    </row>
  </sheetData>
  <phoneticPr fontId="3" type="noConversion"/>
  <printOptions horizontalCentered="1" headings="1"/>
  <pageMargins left="0.35433070866141736" right="0.19685039370078741" top="0.59055118110236227" bottom="0.35433070866141736" header="0.51181102362204722" footer="0.19685039370078741"/>
  <pageSetup paperSize="9" scale="77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0"/>
  <sheetViews>
    <sheetView zoomScale="85" zoomScaleNormal="85" zoomScaleSheetLayoutView="85" workbookViewId="0">
      <pane xSplit="2" ySplit="9" topLeftCell="C116" activePane="bottomRight" state="frozen"/>
      <selection activeCell="A14" sqref="A14"/>
      <selection pane="topRight" activeCell="A14" sqref="A14"/>
      <selection pane="bottomLeft" activeCell="A14" sqref="A14"/>
      <selection pane="bottomRight" activeCell="C120" sqref="C120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20.42578125" style="27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32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187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46" t="s">
        <v>210</v>
      </c>
      <c r="D6" s="147"/>
      <c r="E6" s="148"/>
      <c r="F6" s="130"/>
      <c r="G6" s="1"/>
      <c r="H6" s="1"/>
      <c r="I6" s="1"/>
    </row>
    <row r="7" spans="1:14" ht="56.25" x14ac:dyDescent="0.3">
      <c r="C7" s="114" t="s">
        <v>9</v>
      </c>
      <c r="D7" s="2" t="s">
        <v>162</v>
      </c>
      <c r="E7" s="3" t="s">
        <v>163</v>
      </c>
      <c r="F7" s="114" t="s">
        <v>209</v>
      </c>
      <c r="G7" s="4" t="s">
        <v>10</v>
      </c>
      <c r="H7" s="4" t="s">
        <v>180</v>
      </c>
      <c r="I7" s="5" t="s">
        <v>196</v>
      </c>
      <c r="K7" s="54" t="s">
        <v>164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08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16</v>
      </c>
      <c r="B9" s="12"/>
      <c r="C9" s="36"/>
      <c r="D9" s="121"/>
      <c r="E9" s="31"/>
      <c r="F9" s="30"/>
      <c r="G9" s="31"/>
      <c r="H9" s="30"/>
      <c r="I9" s="30"/>
    </row>
    <row r="10" spans="1:14" ht="18" customHeight="1" x14ac:dyDescent="0.3">
      <c r="A10" s="11" t="s">
        <v>33</v>
      </c>
      <c r="B10" s="12"/>
      <c r="C10" s="30">
        <v>14179.9</v>
      </c>
      <c r="D10" s="121">
        <v>10500</v>
      </c>
      <c r="E10" s="31">
        <f>C10-D10</f>
        <v>3679.8999999999996</v>
      </c>
      <c r="F10" s="30">
        <v>12394.999999999998</v>
      </c>
      <c r="G10" s="31">
        <f>C10-F10</f>
        <v>1784.9000000000015</v>
      </c>
      <c r="H10" s="30">
        <v>14542.699999999997</v>
      </c>
      <c r="I10" s="30"/>
    </row>
    <row r="11" spans="1:14" ht="18" customHeight="1" x14ac:dyDescent="0.3">
      <c r="A11" s="11"/>
      <c r="B11" s="12"/>
      <c r="C11" s="30"/>
      <c r="D11" s="121"/>
      <c r="E11" s="31"/>
      <c r="F11" s="30"/>
      <c r="G11" s="31"/>
      <c r="H11" s="30"/>
      <c r="I11" s="30"/>
    </row>
    <row r="12" spans="1:14" ht="18" customHeight="1" x14ac:dyDescent="0.3">
      <c r="A12" s="11" t="s">
        <v>34</v>
      </c>
      <c r="B12" s="12"/>
      <c r="C12" s="30"/>
      <c r="D12" s="121"/>
      <c r="E12" s="31"/>
      <c r="F12" s="30"/>
      <c r="G12" s="31"/>
      <c r="H12" s="30"/>
      <c r="I12" s="30"/>
    </row>
    <row r="13" spans="1:14" ht="18" customHeight="1" x14ac:dyDescent="0.3">
      <c r="A13" s="11" t="s">
        <v>35</v>
      </c>
      <c r="B13" s="12"/>
      <c r="C13" s="30"/>
      <c r="D13" s="121"/>
      <c r="E13" s="31"/>
      <c r="F13" s="30"/>
      <c r="G13" s="31"/>
      <c r="H13" s="30"/>
      <c r="I13" s="30"/>
    </row>
    <row r="14" spans="1:14" ht="18" customHeight="1" x14ac:dyDescent="0.3">
      <c r="A14" s="11" t="s">
        <v>36</v>
      </c>
      <c r="B14" s="12"/>
      <c r="C14" s="33">
        <v>7955.9000000000015</v>
      </c>
      <c r="D14" s="122">
        <v>3675</v>
      </c>
      <c r="E14" s="34">
        <f>C14-D14</f>
        <v>4280.9000000000015</v>
      </c>
      <c r="F14" s="33">
        <v>6321.0999999999995</v>
      </c>
      <c r="G14" s="34">
        <f>C14-F14</f>
        <v>1634.800000000002</v>
      </c>
      <c r="H14" s="33">
        <v>8188.2699999999995</v>
      </c>
      <c r="I14" s="33"/>
      <c r="M14" s="54"/>
      <c r="N14" s="112"/>
    </row>
    <row r="15" spans="1:14" ht="18" customHeight="1" x14ac:dyDescent="0.3">
      <c r="A15" s="13" t="s">
        <v>2</v>
      </c>
      <c r="B15" s="12"/>
      <c r="C15" s="30">
        <f>C10-C14</f>
        <v>6223.9999999999982</v>
      </c>
      <c r="D15" s="31">
        <f>D10-D14</f>
        <v>6825</v>
      </c>
      <c r="E15" s="29">
        <f t="shared" ref="E15:F15" si="0">E10-E14</f>
        <v>-601.00000000000182</v>
      </c>
      <c r="F15" s="29">
        <f t="shared" si="0"/>
        <v>6073.8999999999987</v>
      </c>
      <c r="G15" s="29">
        <f t="shared" ref="G15" si="1">G10-G14</f>
        <v>150.09999999999945</v>
      </c>
      <c r="H15" s="30">
        <v>6354.4299999999976</v>
      </c>
      <c r="I15" s="30">
        <f>I10-I14</f>
        <v>0</v>
      </c>
    </row>
    <row r="16" spans="1:14" ht="18" customHeight="1" x14ac:dyDescent="0.3">
      <c r="A16" s="11"/>
      <c r="B16" s="12"/>
      <c r="C16" s="30"/>
      <c r="D16" s="121"/>
      <c r="E16" s="31"/>
      <c r="F16" s="30"/>
      <c r="G16" s="31"/>
      <c r="H16" s="30"/>
      <c r="I16" s="30"/>
    </row>
    <row r="17" spans="1:14" ht="18" customHeight="1" x14ac:dyDescent="0.3">
      <c r="A17" s="13" t="s">
        <v>206</v>
      </c>
      <c r="B17" s="12"/>
      <c r="C17" s="30"/>
      <c r="D17" s="121"/>
      <c r="E17" s="31"/>
      <c r="F17" s="30"/>
      <c r="G17" s="31"/>
      <c r="H17" s="30"/>
      <c r="I17" s="30"/>
    </row>
    <row r="18" spans="1:14" ht="18" customHeight="1" x14ac:dyDescent="0.3">
      <c r="A18" s="11" t="s">
        <v>197</v>
      </c>
      <c r="B18" s="12"/>
      <c r="C18" s="30">
        <v>5820366.4099999992</v>
      </c>
      <c r="D18" s="121"/>
      <c r="E18" s="31">
        <f t="shared" ref="E18:E21" si="2">C18-D18</f>
        <v>5820366.4099999992</v>
      </c>
      <c r="F18" s="30">
        <v>7216910.6500000004</v>
      </c>
      <c r="G18" s="31">
        <f t="shared" ref="G18:G21" si="3">C18-F18</f>
        <v>-1396544.2400000012</v>
      </c>
      <c r="H18" s="30">
        <v>9471127.9300000016</v>
      </c>
      <c r="I18" s="30"/>
      <c r="M18" s="103"/>
      <c r="N18" s="112"/>
    </row>
    <row r="19" spans="1:14" ht="18" customHeight="1" x14ac:dyDescent="0.3">
      <c r="A19" s="11" t="s">
        <v>198</v>
      </c>
      <c r="B19" s="12"/>
      <c r="C19" s="30">
        <v>5128960.2200000007</v>
      </c>
      <c r="D19" s="121"/>
      <c r="E19" s="31">
        <f t="shared" si="2"/>
        <v>5128960.2200000007</v>
      </c>
      <c r="F19" s="30">
        <v>4589049.68</v>
      </c>
      <c r="G19" s="31">
        <f t="shared" si="3"/>
        <v>539910.54000000097</v>
      </c>
      <c r="H19" s="30">
        <v>4834137.7299999995</v>
      </c>
      <c r="I19" s="30"/>
      <c r="M19" s="103"/>
    </row>
    <row r="20" spans="1:14" ht="18" customHeight="1" x14ac:dyDescent="0.3">
      <c r="A20" s="11" t="s">
        <v>37</v>
      </c>
      <c r="B20" s="12"/>
      <c r="C20" s="30">
        <v>11.95</v>
      </c>
      <c r="D20" s="121"/>
      <c r="E20" s="31">
        <f t="shared" si="2"/>
        <v>11.95</v>
      </c>
      <c r="F20" s="30">
        <v>339.00999999999993</v>
      </c>
      <c r="G20" s="31">
        <f t="shared" si="3"/>
        <v>-327.05999999999995</v>
      </c>
      <c r="H20" s="30">
        <v>346.91999999999996</v>
      </c>
      <c r="I20" s="30"/>
      <c r="M20" s="103">
        <f>C20+C21</f>
        <v>88384.829999999987</v>
      </c>
    </row>
    <row r="21" spans="1:14" ht="18" customHeight="1" x14ac:dyDescent="0.3">
      <c r="A21" s="11" t="s">
        <v>38</v>
      </c>
      <c r="B21" s="12">
        <v>6</v>
      </c>
      <c r="C21" s="33">
        <v>88372.87999999999</v>
      </c>
      <c r="D21" s="122"/>
      <c r="E21" s="34">
        <f t="shared" si="2"/>
        <v>88372.87999999999</v>
      </c>
      <c r="F21" s="33">
        <v>100128.51999999999</v>
      </c>
      <c r="G21" s="34">
        <f t="shared" si="3"/>
        <v>-11755.64</v>
      </c>
      <c r="H21" s="33">
        <v>121916.96999999999</v>
      </c>
      <c r="I21" s="33"/>
      <c r="M21" s="103"/>
    </row>
    <row r="22" spans="1:14" ht="18" customHeight="1" x14ac:dyDescent="0.3">
      <c r="A22" s="11" t="s">
        <v>39</v>
      </c>
      <c r="B22" s="12"/>
      <c r="C22" s="30">
        <f>SUM(C18:C21)</f>
        <v>11037711.459999999</v>
      </c>
      <c r="D22" s="30">
        <f>SUM(D18:D21)</f>
        <v>0</v>
      </c>
      <c r="E22" s="29">
        <f t="shared" ref="E22:I22" si="4">SUM(E18:E21)</f>
        <v>11037711.459999999</v>
      </c>
      <c r="F22" s="29">
        <f t="shared" si="4"/>
        <v>11906427.859999999</v>
      </c>
      <c r="G22" s="29">
        <f>SUM(G18:G21)</f>
        <v>-868716.40000000026</v>
      </c>
      <c r="H22" s="30">
        <v>14427529.550000001</v>
      </c>
      <c r="I22" s="30">
        <f t="shared" si="4"/>
        <v>0</v>
      </c>
      <c r="M22" s="103"/>
    </row>
    <row r="23" spans="1:14" ht="18" customHeight="1" x14ac:dyDescent="0.3">
      <c r="A23" s="11" t="s">
        <v>40</v>
      </c>
      <c r="B23" s="12"/>
      <c r="C23" s="30">
        <f>C22+C15</f>
        <v>11043935.459999999</v>
      </c>
      <c r="D23" s="30">
        <f>D22+D15</f>
        <v>6825</v>
      </c>
      <c r="E23" s="29">
        <f t="shared" ref="E23:F23" si="5">E22+E15</f>
        <v>11037110.459999999</v>
      </c>
      <c r="F23" s="29">
        <f t="shared" si="5"/>
        <v>11912501.76</v>
      </c>
      <c r="G23" s="29">
        <f>G22+G15</f>
        <v>-868566.30000000028</v>
      </c>
      <c r="H23" s="30">
        <v>14433883.98</v>
      </c>
      <c r="I23" s="30">
        <f>I22+I15</f>
        <v>0</v>
      </c>
      <c r="M23" s="103"/>
    </row>
    <row r="24" spans="1:14" ht="18" customHeight="1" x14ac:dyDescent="0.3">
      <c r="A24" s="25"/>
      <c r="B24" s="12"/>
      <c r="C24" s="30"/>
      <c r="D24" s="121"/>
      <c r="E24" s="31"/>
      <c r="F24" s="30"/>
      <c r="G24" s="31"/>
      <c r="H24" s="30"/>
      <c r="I24" s="30"/>
      <c r="M24" s="103"/>
    </row>
    <row r="25" spans="1:14" ht="18" customHeight="1" x14ac:dyDescent="0.3">
      <c r="A25" s="26" t="s">
        <v>31</v>
      </c>
      <c r="B25" s="12"/>
      <c r="C25" s="30"/>
      <c r="D25" s="121"/>
      <c r="E25" s="31"/>
      <c r="F25" s="30"/>
      <c r="G25" s="31"/>
      <c r="H25" s="30"/>
      <c r="I25" s="30"/>
      <c r="M25" s="103"/>
    </row>
    <row r="26" spans="1:14" ht="18" customHeight="1" x14ac:dyDescent="0.3">
      <c r="A26" s="14" t="s">
        <v>41</v>
      </c>
      <c r="B26" s="12"/>
      <c r="C26" s="30">
        <v>930908.33</v>
      </c>
      <c r="D26" s="121">
        <v>772835</v>
      </c>
      <c r="E26" s="31">
        <f>C26-D26</f>
        <v>158073.32999999996</v>
      </c>
      <c r="F26" s="30">
        <v>914999.03999999992</v>
      </c>
      <c r="G26" s="31">
        <f t="shared" ref="G26:G92" si="6">C26-F26</f>
        <v>15909.290000000037</v>
      </c>
      <c r="H26" s="30">
        <v>1108740.2</v>
      </c>
      <c r="I26" s="30"/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42</v>
      </c>
      <c r="B27" s="12"/>
      <c r="C27" s="30">
        <v>7000</v>
      </c>
      <c r="D27" s="121">
        <v>4900</v>
      </c>
      <c r="E27" s="31">
        <f t="shared" ref="E27:E66" si="7">C27-D27</f>
        <v>2100</v>
      </c>
      <c r="F27" s="30">
        <v>7000</v>
      </c>
      <c r="G27" s="31">
        <f t="shared" si="6"/>
        <v>0</v>
      </c>
      <c r="H27" s="30">
        <v>8400</v>
      </c>
      <c r="I27" s="30"/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43</v>
      </c>
      <c r="B28" s="12"/>
      <c r="C28" s="30">
        <v>19794.7</v>
      </c>
      <c r="D28" s="121">
        <v>128805.83333333333</v>
      </c>
      <c r="E28" s="31">
        <f t="shared" si="7"/>
        <v>-109011.13333333333</v>
      </c>
      <c r="F28" s="30">
        <v>65003.18</v>
      </c>
      <c r="G28" s="31">
        <f t="shared" si="6"/>
        <v>-45208.479999999996</v>
      </c>
      <c r="H28" s="30">
        <v>101462.2</v>
      </c>
      <c r="I28" s="30"/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44</v>
      </c>
      <c r="B29" s="12"/>
      <c r="C29" s="30">
        <v>113958</v>
      </c>
      <c r="D29" s="121">
        <v>117213.30833333335</v>
      </c>
      <c r="E29" s="31">
        <f t="shared" si="7"/>
        <v>-3255.3083333333489</v>
      </c>
      <c r="F29" s="30">
        <v>112470</v>
      </c>
      <c r="G29" s="31">
        <f t="shared" si="6"/>
        <v>1488</v>
      </c>
      <c r="H29" s="30">
        <v>136246</v>
      </c>
      <c r="I29" s="30"/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45</v>
      </c>
      <c r="B30" s="12"/>
      <c r="C30" s="30">
        <v>11700.35</v>
      </c>
      <c r="D30" s="121">
        <v>8750</v>
      </c>
      <c r="E30" s="31">
        <f t="shared" si="7"/>
        <v>2950.3500000000004</v>
      </c>
      <c r="F30" s="30">
        <v>12101.45</v>
      </c>
      <c r="G30" s="31">
        <f t="shared" si="6"/>
        <v>-401.10000000000036</v>
      </c>
      <c r="H30" s="30">
        <v>14568.050000000001</v>
      </c>
      <c r="I30" s="30"/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182</v>
      </c>
      <c r="B31" s="12"/>
      <c r="C31" s="30">
        <v>1260.5000000000002</v>
      </c>
      <c r="D31" s="121">
        <v>0</v>
      </c>
      <c r="E31" s="31">
        <f t="shared" si="7"/>
        <v>1260.5000000000002</v>
      </c>
      <c r="F31" s="30"/>
      <c r="G31" s="31">
        <f t="shared" si="6"/>
        <v>1260.5000000000002</v>
      </c>
      <c r="H31" s="30">
        <v>0</v>
      </c>
      <c r="I31" s="30"/>
      <c r="M31" s="57"/>
    </row>
    <row r="32" spans="1:14" ht="18" customHeight="1" x14ac:dyDescent="0.3">
      <c r="A32" s="14" t="s">
        <v>46</v>
      </c>
      <c r="B32" s="12"/>
      <c r="C32" s="30">
        <v>1853</v>
      </c>
      <c r="D32" s="121">
        <v>4806.6666666666661</v>
      </c>
      <c r="E32" s="31">
        <f t="shared" si="7"/>
        <v>-2953.6666666666661</v>
      </c>
      <c r="F32" s="30">
        <v>1439</v>
      </c>
      <c r="G32" s="31">
        <f t="shared" si="6"/>
        <v>414</v>
      </c>
      <c r="H32" s="30">
        <v>1683</v>
      </c>
      <c r="I32" s="30"/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47</v>
      </c>
      <c r="B33" s="12"/>
      <c r="C33" s="30">
        <v>1740</v>
      </c>
      <c r="D33" s="30">
        <v>1400</v>
      </c>
      <c r="E33" s="31">
        <f t="shared" si="7"/>
        <v>340</v>
      </c>
      <c r="F33" s="30">
        <v>1682.99</v>
      </c>
      <c r="G33" s="31">
        <f t="shared" si="6"/>
        <v>57.009999999999991</v>
      </c>
      <c r="H33" s="30">
        <v>1982.99</v>
      </c>
      <c r="I33" s="30"/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48</v>
      </c>
      <c r="B34" s="12"/>
      <c r="C34" s="30">
        <v>48746.1</v>
      </c>
      <c r="D34" s="30">
        <v>27416.666666666664</v>
      </c>
      <c r="E34" s="31">
        <f t="shared" si="7"/>
        <v>21329.433333333334</v>
      </c>
      <c r="F34" s="30">
        <v>45202.689999999995</v>
      </c>
      <c r="G34" s="31">
        <f t="shared" si="6"/>
        <v>3543.4100000000035</v>
      </c>
      <c r="H34" s="30">
        <v>45598.159999999996</v>
      </c>
      <c r="I34" s="30"/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49</v>
      </c>
      <c r="B35" s="12"/>
      <c r="C35" s="30">
        <v>0</v>
      </c>
      <c r="D35" s="129">
        <v>0</v>
      </c>
      <c r="E35" s="31">
        <f t="shared" si="7"/>
        <v>0</v>
      </c>
      <c r="F35" s="30">
        <v>17843.13</v>
      </c>
      <c r="G35" s="31">
        <f t="shared" si="6"/>
        <v>-17843.13</v>
      </c>
      <c r="H35" s="30">
        <v>17843.13</v>
      </c>
      <c r="I35" s="30"/>
      <c r="K35" s="54">
        <v>20000</v>
      </c>
      <c r="L35" s="54">
        <v>0</v>
      </c>
      <c r="M35" s="57"/>
    </row>
    <row r="36" spans="1:13" ht="18" customHeight="1" x14ac:dyDescent="0.3">
      <c r="A36" s="14" t="s">
        <v>50</v>
      </c>
      <c r="B36" s="12"/>
      <c r="C36" s="30">
        <v>2100</v>
      </c>
      <c r="D36" s="129">
        <v>5600</v>
      </c>
      <c r="E36" s="31">
        <f t="shared" si="7"/>
        <v>-3500</v>
      </c>
      <c r="F36" s="30">
        <v>2771.75</v>
      </c>
      <c r="G36" s="31">
        <f t="shared" si="6"/>
        <v>-671.75</v>
      </c>
      <c r="H36" s="30">
        <v>2771.75</v>
      </c>
      <c r="I36" s="30"/>
      <c r="K36" s="54">
        <v>10000</v>
      </c>
      <c r="L36" s="54">
        <f t="shared" ref="L36:L41" si="9">K36/12*7</f>
        <v>5833.3333333333339</v>
      </c>
      <c r="M36" s="57"/>
    </row>
    <row r="37" spans="1:13" ht="18" customHeight="1" x14ac:dyDescent="0.3">
      <c r="A37" s="14" t="s">
        <v>51</v>
      </c>
      <c r="B37" s="12"/>
      <c r="C37" s="30">
        <v>13477.349999999999</v>
      </c>
      <c r="D37" s="129">
        <v>10500</v>
      </c>
      <c r="E37" s="31">
        <f t="shared" si="7"/>
        <v>2977.3499999999985</v>
      </c>
      <c r="F37" s="30">
        <v>11175.23</v>
      </c>
      <c r="G37" s="31">
        <f t="shared" si="6"/>
        <v>2302.119999999999</v>
      </c>
      <c r="H37" s="30">
        <v>14318.77</v>
      </c>
      <c r="I37" s="30"/>
      <c r="K37" s="54">
        <v>21000</v>
      </c>
      <c r="L37" s="54">
        <f t="shared" si="9"/>
        <v>12250</v>
      </c>
      <c r="M37" s="57"/>
    </row>
    <row r="38" spans="1:13" ht="18" customHeight="1" x14ac:dyDescent="0.3">
      <c r="A38" s="14" t="s">
        <v>52</v>
      </c>
      <c r="B38" s="12"/>
      <c r="C38" s="30">
        <v>14102.829999999998</v>
      </c>
      <c r="D38" s="30">
        <v>61250</v>
      </c>
      <c r="E38" s="31">
        <f t="shared" si="7"/>
        <v>-47147.17</v>
      </c>
      <c r="F38" s="30">
        <v>12171.630000000001</v>
      </c>
      <c r="G38" s="31">
        <f t="shared" si="6"/>
        <v>1931.1999999999971</v>
      </c>
      <c r="H38" s="30">
        <v>15244.990000000002</v>
      </c>
      <c r="I38" s="30"/>
      <c r="K38" s="54">
        <v>105000</v>
      </c>
      <c r="L38" s="54">
        <f t="shared" si="9"/>
        <v>61250</v>
      </c>
      <c r="M38" s="57"/>
    </row>
    <row r="39" spans="1:13" ht="18" customHeight="1" x14ac:dyDescent="0.3">
      <c r="A39" s="14" t="s">
        <v>53</v>
      </c>
      <c r="B39" s="12"/>
      <c r="C39" s="30">
        <v>80</v>
      </c>
      <c r="D39" s="30">
        <v>14000</v>
      </c>
      <c r="E39" s="31">
        <f t="shared" si="7"/>
        <v>-13920</v>
      </c>
      <c r="F39" s="30">
        <v>7102</v>
      </c>
      <c r="G39" s="31">
        <f t="shared" si="6"/>
        <v>-7022</v>
      </c>
      <c r="H39" s="30">
        <v>8332</v>
      </c>
      <c r="I39" s="30"/>
      <c r="K39" s="54">
        <v>25000</v>
      </c>
      <c r="L39" s="54">
        <f t="shared" si="9"/>
        <v>14583.333333333334</v>
      </c>
      <c r="M39" s="57"/>
    </row>
    <row r="40" spans="1:13" ht="18" customHeight="1" x14ac:dyDescent="0.3">
      <c r="A40" s="14" t="s">
        <v>54</v>
      </c>
      <c r="B40" s="12"/>
      <c r="C40" s="30">
        <v>2261.5</v>
      </c>
      <c r="D40" s="30">
        <v>2333.333333333333</v>
      </c>
      <c r="E40" s="31">
        <f>C40-D40</f>
        <v>-71.83333333333303</v>
      </c>
      <c r="F40" s="30"/>
      <c r="G40" s="31">
        <f t="shared" si="6"/>
        <v>2261.5</v>
      </c>
      <c r="H40" s="30">
        <v>0</v>
      </c>
      <c r="I40" s="30"/>
      <c r="K40" s="54">
        <v>4000</v>
      </c>
      <c r="L40" s="54">
        <f t="shared" si="9"/>
        <v>2333.333333333333</v>
      </c>
      <c r="M40" s="57"/>
    </row>
    <row r="41" spans="1:13" ht="18" customHeight="1" x14ac:dyDescent="0.3">
      <c r="A41" s="14" t="s">
        <v>55</v>
      </c>
      <c r="B41" s="12"/>
      <c r="C41" s="30"/>
      <c r="D41" s="30">
        <v>4200</v>
      </c>
      <c r="E41" s="31">
        <f t="shared" si="7"/>
        <v>-4200</v>
      </c>
      <c r="F41" s="30"/>
      <c r="G41" s="31">
        <f t="shared" si="6"/>
        <v>0</v>
      </c>
      <c r="H41" s="30">
        <v>4490.01</v>
      </c>
      <c r="I41" s="30"/>
      <c r="K41" s="54">
        <v>6800</v>
      </c>
      <c r="L41" s="54">
        <f t="shared" si="9"/>
        <v>3966.6666666666665</v>
      </c>
      <c r="M41" s="57"/>
    </row>
    <row r="42" spans="1:13" ht="18" customHeight="1" x14ac:dyDescent="0.3">
      <c r="A42" s="14" t="s">
        <v>56</v>
      </c>
      <c r="B42" s="12"/>
      <c r="C42" s="30"/>
      <c r="D42" s="121">
        <v>5250</v>
      </c>
      <c r="E42" s="31">
        <f t="shared" si="7"/>
        <v>-5250</v>
      </c>
      <c r="F42" s="30"/>
      <c r="G42" s="31">
        <f t="shared" si="6"/>
        <v>0</v>
      </c>
      <c r="H42" s="30">
        <v>2400</v>
      </c>
      <c r="I42" s="30"/>
      <c r="K42" s="54">
        <v>12000</v>
      </c>
      <c r="L42" s="54">
        <v>0</v>
      </c>
      <c r="M42" s="57"/>
    </row>
    <row r="43" spans="1:13" ht="18" customHeight="1" x14ac:dyDescent="0.3">
      <c r="A43" s="14" t="s">
        <v>57</v>
      </c>
      <c r="B43" s="12"/>
      <c r="C43" s="30">
        <v>24856.089999999997</v>
      </c>
      <c r="D43" s="121">
        <v>24871</v>
      </c>
      <c r="E43" s="31">
        <f t="shared" si="7"/>
        <v>-14.910000000003492</v>
      </c>
      <c r="F43" s="30">
        <v>34255.599999999999</v>
      </c>
      <c r="G43" s="31">
        <f t="shared" si="6"/>
        <v>-9399.510000000002</v>
      </c>
      <c r="H43" s="30">
        <v>42333.569999999992</v>
      </c>
      <c r="I43" s="30"/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58</v>
      </c>
      <c r="B44" s="12"/>
      <c r="C44" s="30">
        <v>10485.699999999999</v>
      </c>
      <c r="D44" s="121">
        <v>11666.666666666668</v>
      </c>
      <c r="E44" s="31">
        <f t="shared" si="7"/>
        <v>-1180.966666666669</v>
      </c>
      <c r="F44" s="30">
        <v>14132.359999999999</v>
      </c>
      <c r="G44" s="31">
        <f t="shared" si="6"/>
        <v>-3646.66</v>
      </c>
      <c r="H44" s="30">
        <v>15197.109999999999</v>
      </c>
      <c r="I44" s="30"/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59</v>
      </c>
      <c r="B45" s="12"/>
      <c r="C45" s="30">
        <v>103659.2</v>
      </c>
      <c r="D45" s="121">
        <v>75250</v>
      </c>
      <c r="E45" s="31">
        <f t="shared" si="7"/>
        <v>28409.199999999997</v>
      </c>
      <c r="F45" s="30">
        <v>108496.39999999998</v>
      </c>
      <c r="G45" s="31">
        <f t="shared" si="6"/>
        <v>-4837.1999999999825</v>
      </c>
      <c r="H45" s="30">
        <v>129832.07999999997</v>
      </c>
      <c r="I45" s="30"/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60</v>
      </c>
      <c r="B46" s="12"/>
      <c r="C46" s="30">
        <v>9666.57</v>
      </c>
      <c r="D46" s="121">
        <v>3500</v>
      </c>
      <c r="E46" s="31">
        <f t="shared" si="7"/>
        <v>6166.57</v>
      </c>
      <c r="F46" s="30">
        <v>5114.5999999999995</v>
      </c>
      <c r="G46" s="31">
        <f t="shared" si="6"/>
        <v>4551.97</v>
      </c>
      <c r="H46" s="30">
        <v>5511.5299999999988</v>
      </c>
      <c r="I46" s="30"/>
      <c r="K46" s="54">
        <v>6000</v>
      </c>
      <c r="L46" s="54">
        <f t="shared" ref="L46:L53" si="10">K46/12*7</f>
        <v>3500</v>
      </c>
      <c r="M46" s="57"/>
    </row>
    <row r="47" spans="1:13" ht="18" customHeight="1" x14ac:dyDescent="0.3">
      <c r="A47" s="14" t="s">
        <v>61</v>
      </c>
      <c r="B47" s="12"/>
      <c r="C47" s="30">
        <v>18422.850000000002</v>
      </c>
      <c r="D47" s="121">
        <v>11666.666666666668</v>
      </c>
      <c r="E47" s="31">
        <f t="shared" si="7"/>
        <v>6756.1833333333343</v>
      </c>
      <c r="F47" s="30">
        <v>16450.3</v>
      </c>
      <c r="G47" s="31">
        <f t="shared" si="6"/>
        <v>1972.5500000000029</v>
      </c>
      <c r="H47" s="30">
        <v>22129.68</v>
      </c>
      <c r="I47" s="30"/>
      <c r="K47" s="54">
        <v>20000</v>
      </c>
      <c r="L47" s="54">
        <f t="shared" si="10"/>
        <v>11666.666666666668</v>
      </c>
      <c r="M47" s="57"/>
    </row>
    <row r="48" spans="1:13" ht="18" customHeight="1" x14ac:dyDescent="0.3">
      <c r="A48" s="14" t="s">
        <v>62</v>
      </c>
      <c r="B48" s="12"/>
      <c r="C48" s="30">
        <v>1048.3</v>
      </c>
      <c r="D48" s="121">
        <v>1166.6666666666665</v>
      </c>
      <c r="E48" s="31">
        <f t="shared" si="7"/>
        <v>-118.36666666666656</v>
      </c>
      <c r="F48" s="30">
        <v>1607.7</v>
      </c>
      <c r="G48" s="31">
        <f t="shared" si="6"/>
        <v>-559.40000000000009</v>
      </c>
      <c r="H48" s="30">
        <v>2094.6999999999998</v>
      </c>
      <c r="I48" s="30"/>
      <c r="K48" s="54">
        <v>2000</v>
      </c>
      <c r="L48" s="54">
        <f t="shared" si="10"/>
        <v>1166.6666666666665</v>
      </c>
      <c r="M48" s="57"/>
    </row>
    <row r="49" spans="1:13" ht="18" customHeight="1" x14ac:dyDescent="0.3">
      <c r="A49" s="14" t="s">
        <v>63</v>
      </c>
      <c r="B49" s="12"/>
      <c r="C49" s="30">
        <v>30287.29</v>
      </c>
      <c r="D49" s="121">
        <v>19541.666666666664</v>
      </c>
      <c r="E49" s="31">
        <f t="shared" si="7"/>
        <v>10745.623333333337</v>
      </c>
      <c r="F49" s="30">
        <v>18620.690000000002</v>
      </c>
      <c r="G49" s="31">
        <f t="shared" si="6"/>
        <v>11666.599999999999</v>
      </c>
      <c r="H49" s="30">
        <v>31083.83</v>
      </c>
      <c r="I49" s="30"/>
      <c r="K49" s="54">
        <v>31000</v>
      </c>
      <c r="L49" s="54">
        <f t="shared" si="10"/>
        <v>18083.333333333336</v>
      </c>
      <c r="M49" s="57"/>
    </row>
    <row r="50" spans="1:13" ht="18" customHeight="1" x14ac:dyDescent="0.3">
      <c r="A50" s="14" t="s">
        <v>64</v>
      </c>
      <c r="B50" s="12"/>
      <c r="C50" s="30">
        <v>4393.55</v>
      </c>
      <c r="D50" s="121">
        <v>4783.3333333333339</v>
      </c>
      <c r="E50" s="31">
        <f t="shared" si="7"/>
        <v>-389.78333333333376</v>
      </c>
      <c r="F50" s="30">
        <v>1623.6499999999999</v>
      </c>
      <c r="G50" s="31">
        <f t="shared" si="6"/>
        <v>2769.9000000000005</v>
      </c>
      <c r="H50" s="30">
        <v>1719.05</v>
      </c>
      <c r="I50" s="30">
        <v>8200.0000000000018</v>
      </c>
      <c r="K50" s="54">
        <v>2100</v>
      </c>
      <c r="L50" s="54">
        <f t="shared" si="10"/>
        <v>1225</v>
      </c>
      <c r="M50" s="57"/>
    </row>
    <row r="51" spans="1:13" ht="18" customHeight="1" x14ac:dyDescent="0.3">
      <c r="A51" s="14" t="s">
        <v>65</v>
      </c>
      <c r="B51" s="12"/>
      <c r="C51" s="30">
        <v>215.8</v>
      </c>
      <c r="D51" s="121">
        <v>875</v>
      </c>
      <c r="E51" s="31">
        <f t="shared" si="7"/>
        <v>-659.2</v>
      </c>
      <c r="F51" s="30">
        <v>173.5</v>
      </c>
      <c r="G51" s="31">
        <f t="shared" si="6"/>
        <v>42.300000000000011</v>
      </c>
      <c r="H51" s="30">
        <v>189.5</v>
      </c>
      <c r="I51" s="30">
        <v>1500.0000000000005</v>
      </c>
      <c r="K51" s="54">
        <v>1500</v>
      </c>
      <c r="L51" s="54">
        <f t="shared" si="10"/>
        <v>875</v>
      </c>
      <c r="M51" s="57"/>
    </row>
    <row r="52" spans="1:13" ht="18" customHeight="1" x14ac:dyDescent="0.3">
      <c r="A52" s="14" t="s">
        <v>66</v>
      </c>
      <c r="B52" s="12"/>
      <c r="C52" s="30">
        <v>4798.9499999999989</v>
      </c>
      <c r="D52" s="121">
        <v>3208.333333333333</v>
      </c>
      <c r="E52" s="31">
        <f t="shared" si="7"/>
        <v>1590.6166666666659</v>
      </c>
      <c r="F52" s="30">
        <v>3735.75</v>
      </c>
      <c r="G52" s="31">
        <f t="shared" si="6"/>
        <v>1063.1999999999989</v>
      </c>
      <c r="H52" s="30">
        <v>4317.75</v>
      </c>
      <c r="I52" s="30"/>
      <c r="K52" s="54">
        <v>5500</v>
      </c>
      <c r="L52" s="54">
        <f t="shared" si="10"/>
        <v>3208.333333333333</v>
      </c>
      <c r="M52" s="57"/>
    </row>
    <row r="53" spans="1:13" ht="18" customHeight="1" x14ac:dyDescent="0.3">
      <c r="A53" s="14" t="s">
        <v>67</v>
      </c>
      <c r="B53" s="12"/>
      <c r="C53" s="30">
        <v>21280.350000000002</v>
      </c>
      <c r="D53" s="121">
        <v>18083.333333333336</v>
      </c>
      <c r="E53" s="31">
        <f>C53-D53</f>
        <v>3197.0166666666664</v>
      </c>
      <c r="F53" s="30">
        <v>19387.719999999998</v>
      </c>
      <c r="G53" s="31">
        <f t="shared" si="6"/>
        <v>1892.6300000000047</v>
      </c>
      <c r="H53" s="30">
        <v>23396.62</v>
      </c>
      <c r="I53" s="30"/>
      <c r="K53" s="54">
        <v>31000</v>
      </c>
      <c r="L53" s="54">
        <f t="shared" si="10"/>
        <v>18083.333333333336</v>
      </c>
      <c r="M53" s="57"/>
    </row>
    <row r="54" spans="1:13" ht="18" customHeight="1" x14ac:dyDescent="0.3">
      <c r="A54" s="14" t="s">
        <v>68</v>
      </c>
      <c r="B54" s="12"/>
      <c r="C54" s="30"/>
      <c r="D54" s="121">
        <v>3091.666666666667</v>
      </c>
      <c r="E54" s="31">
        <f t="shared" si="7"/>
        <v>-3091.666666666667</v>
      </c>
      <c r="F54" s="30"/>
      <c r="G54" s="31">
        <f t="shared" si="6"/>
        <v>0</v>
      </c>
      <c r="H54" s="30">
        <v>0</v>
      </c>
      <c r="I54" s="30"/>
      <c r="K54" s="54">
        <v>5300</v>
      </c>
      <c r="L54" s="54">
        <v>0</v>
      </c>
      <c r="M54" s="57"/>
    </row>
    <row r="55" spans="1:13" ht="18" customHeight="1" x14ac:dyDescent="0.3">
      <c r="A55" s="14" t="s">
        <v>69</v>
      </c>
      <c r="B55" s="12"/>
      <c r="C55" s="30"/>
      <c r="D55" s="121">
        <v>1750</v>
      </c>
      <c r="E55" s="31">
        <f t="shared" si="7"/>
        <v>-1750</v>
      </c>
      <c r="F55" s="30"/>
      <c r="G55" s="31">
        <f t="shared" si="6"/>
        <v>0</v>
      </c>
      <c r="H55" s="30">
        <v>0</v>
      </c>
      <c r="I55" s="30"/>
      <c r="K55" s="54">
        <v>3000</v>
      </c>
      <c r="L55" s="54">
        <v>0</v>
      </c>
      <c r="M55" s="57"/>
    </row>
    <row r="56" spans="1:13" ht="18" customHeight="1" x14ac:dyDescent="0.3">
      <c r="A56" s="14" t="s">
        <v>70</v>
      </c>
      <c r="B56" s="12"/>
      <c r="C56" s="30"/>
      <c r="D56" s="121">
        <v>7145.8333333333339</v>
      </c>
      <c r="E56" s="31">
        <f t="shared" si="7"/>
        <v>-7145.8333333333339</v>
      </c>
      <c r="F56" s="30"/>
      <c r="G56" s="31">
        <f t="shared" si="6"/>
        <v>0</v>
      </c>
      <c r="H56" s="30">
        <v>6000</v>
      </c>
      <c r="I56" s="30"/>
      <c r="K56" s="54">
        <v>12250</v>
      </c>
      <c r="L56" s="54">
        <v>0</v>
      </c>
      <c r="M56" s="57"/>
    </row>
    <row r="57" spans="1:13" ht="18" customHeight="1" x14ac:dyDescent="0.3">
      <c r="A57" s="14" t="s">
        <v>71</v>
      </c>
      <c r="B57" s="12"/>
      <c r="C57" s="30"/>
      <c r="D57" s="121">
        <v>2916.666666666667</v>
      </c>
      <c r="E57" s="31">
        <f t="shared" si="7"/>
        <v>-2916.666666666667</v>
      </c>
      <c r="F57" s="30"/>
      <c r="G57" s="31">
        <f t="shared" si="6"/>
        <v>0</v>
      </c>
      <c r="H57" s="30">
        <v>5000</v>
      </c>
      <c r="I57" s="30"/>
      <c r="K57" s="54">
        <v>5000</v>
      </c>
      <c r="L57" s="54">
        <v>0</v>
      </c>
      <c r="M57" s="57"/>
    </row>
    <row r="58" spans="1:13" ht="18" customHeight="1" x14ac:dyDescent="0.3">
      <c r="A58" s="14" t="s">
        <v>72</v>
      </c>
      <c r="B58" s="12"/>
      <c r="C58" s="30">
        <v>7082</v>
      </c>
      <c r="D58" s="121">
        <v>5775</v>
      </c>
      <c r="E58" s="31">
        <f t="shared" si="7"/>
        <v>1307</v>
      </c>
      <c r="F58" s="30">
        <v>8274.4</v>
      </c>
      <c r="G58" s="31">
        <f t="shared" si="6"/>
        <v>-1192.3999999999996</v>
      </c>
      <c r="H58" s="30">
        <v>10886</v>
      </c>
      <c r="I58" s="30"/>
      <c r="K58" s="54">
        <v>9900</v>
      </c>
      <c r="L58" s="54">
        <f>K58/12*7</f>
        <v>5775</v>
      </c>
      <c r="M58" s="57"/>
    </row>
    <row r="59" spans="1:13" ht="18" customHeight="1" x14ac:dyDescent="0.3">
      <c r="A59" s="14" t="s">
        <v>73</v>
      </c>
      <c r="B59" s="12"/>
      <c r="C59" s="30">
        <v>963.3</v>
      </c>
      <c r="D59" s="121">
        <v>1750</v>
      </c>
      <c r="E59" s="31">
        <f t="shared" si="7"/>
        <v>-786.7</v>
      </c>
      <c r="F59" s="30">
        <v>1939.8</v>
      </c>
      <c r="G59" s="31">
        <f t="shared" si="6"/>
        <v>-976.5</v>
      </c>
      <c r="H59" s="30">
        <v>2581.1</v>
      </c>
      <c r="I59" s="30"/>
      <c r="K59" s="54">
        <v>3000</v>
      </c>
      <c r="L59" s="54">
        <f t="shared" ref="L59:L60" si="11">K59/12*7</f>
        <v>1750</v>
      </c>
      <c r="M59" s="57"/>
    </row>
    <row r="60" spans="1:13" ht="18" customHeight="1" x14ac:dyDescent="0.3">
      <c r="A60" s="14" t="s">
        <v>74</v>
      </c>
      <c r="B60" s="12"/>
      <c r="C60" s="30">
        <v>3312.7799999999997</v>
      </c>
      <c r="D60" s="121">
        <v>2625</v>
      </c>
      <c r="E60" s="31">
        <f t="shared" si="7"/>
        <v>687.77999999999975</v>
      </c>
      <c r="F60" s="30">
        <v>3572.2</v>
      </c>
      <c r="G60" s="31">
        <f t="shared" si="6"/>
        <v>-259.42000000000007</v>
      </c>
      <c r="H60" s="30">
        <v>4155.2</v>
      </c>
      <c r="I60" s="30"/>
      <c r="K60" s="54">
        <v>3000</v>
      </c>
      <c r="L60" s="54">
        <f t="shared" si="11"/>
        <v>1750</v>
      </c>
      <c r="M60" s="57"/>
    </row>
    <row r="61" spans="1:13" ht="18" customHeight="1" x14ac:dyDescent="0.3">
      <c r="A61" s="14" t="s">
        <v>75</v>
      </c>
      <c r="B61" s="12"/>
      <c r="C61" s="30">
        <v>1057.4099999999999</v>
      </c>
      <c r="D61" s="121">
        <v>583.33333333333326</v>
      </c>
      <c r="E61" s="31">
        <f t="shared" si="7"/>
        <v>474.0766666666666</v>
      </c>
      <c r="F61" s="30">
        <v>859.94</v>
      </c>
      <c r="G61" s="31">
        <f t="shared" si="6"/>
        <v>197.4699999999998</v>
      </c>
      <c r="H61" s="30">
        <v>1712.31</v>
      </c>
      <c r="I61" s="30"/>
      <c r="K61" s="54">
        <v>1000</v>
      </c>
      <c r="L61" s="54">
        <f>K61/12*7</f>
        <v>583.33333333333326</v>
      </c>
      <c r="M61" s="57"/>
    </row>
    <row r="62" spans="1:13" ht="18" customHeight="1" x14ac:dyDescent="0.3">
      <c r="A62" s="14" t="s">
        <v>76</v>
      </c>
      <c r="B62" s="12"/>
      <c r="C62" s="30">
        <v>200</v>
      </c>
      <c r="D62" s="121">
        <v>105</v>
      </c>
      <c r="E62" s="31">
        <f t="shared" si="7"/>
        <v>95</v>
      </c>
      <c r="F62" s="30">
        <v>150</v>
      </c>
      <c r="G62" s="31">
        <f t="shared" si="6"/>
        <v>50</v>
      </c>
      <c r="H62" s="30">
        <v>150</v>
      </c>
      <c r="I62" s="30"/>
      <c r="K62" s="54">
        <v>180</v>
      </c>
      <c r="L62" s="54">
        <v>180</v>
      </c>
      <c r="M62" s="57"/>
    </row>
    <row r="63" spans="1:13" ht="18" customHeight="1" x14ac:dyDescent="0.3">
      <c r="A63" s="14" t="s">
        <v>77</v>
      </c>
      <c r="B63" s="12"/>
      <c r="C63" s="30"/>
      <c r="D63" s="121">
        <v>583.33333333333326</v>
      </c>
      <c r="E63" s="31">
        <f t="shared" si="7"/>
        <v>-583.33333333333326</v>
      </c>
      <c r="F63" s="30">
        <v>302.52999999999997</v>
      </c>
      <c r="G63" s="31">
        <f t="shared" si="6"/>
        <v>-302.52999999999997</v>
      </c>
      <c r="H63" s="30">
        <v>-260</v>
      </c>
      <c r="I63" s="30"/>
      <c r="K63" s="54">
        <v>1000</v>
      </c>
      <c r="L63" s="54">
        <f t="shared" ref="L63" si="12">K63/12*7</f>
        <v>583.33333333333326</v>
      </c>
      <c r="M63" s="57"/>
    </row>
    <row r="64" spans="1:13" ht="18" customHeight="1" x14ac:dyDescent="0.3">
      <c r="A64" s="14" t="s">
        <v>78</v>
      </c>
      <c r="B64" s="12"/>
      <c r="C64" s="30">
        <v>330</v>
      </c>
      <c r="D64" s="121">
        <v>192.5</v>
      </c>
      <c r="E64" s="31">
        <f t="shared" si="7"/>
        <v>137.5</v>
      </c>
      <c r="F64" s="30">
        <v>330</v>
      </c>
      <c r="G64" s="31">
        <f t="shared" si="6"/>
        <v>0</v>
      </c>
      <c r="H64" s="30">
        <v>330</v>
      </c>
      <c r="I64" s="30"/>
      <c r="K64" s="54">
        <v>330</v>
      </c>
      <c r="L64" s="54">
        <v>330</v>
      </c>
      <c r="M64" s="57"/>
    </row>
    <row r="65" spans="1:13" ht="18" customHeight="1" x14ac:dyDescent="0.3">
      <c r="A65" s="14" t="s">
        <v>79</v>
      </c>
      <c r="B65" s="12"/>
      <c r="C65" s="30"/>
      <c r="D65" s="121">
        <v>583.33333333333326</v>
      </c>
      <c r="E65" s="31">
        <f t="shared" si="7"/>
        <v>-583.33333333333326</v>
      </c>
      <c r="F65" s="30"/>
      <c r="G65" s="31">
        <f t="shared" si="6"/>
        <v>0</v>
      </c>
      <c r="H65" s="30">
        <v>0</v>
      </c>
      <c r="I65" s="30"/>
      <c r="K65" s="54">
        <v>1000</v>
      </c>
      <c r="L65" s="54">
        <v>0</v>
      </c>
      <c r="M65" s="57"/>
    </row>
    <row r="66" spans="1:13" ht="18" customHeight="1" x14ac:dyDescent="0.3">
      <c r="A66" s="14" t="s">
        <v>167</v>
      </c>
      <c r="B66" s="12"/>
      <c r="C66" s="30">
        <v>560</v>
      </c>
      <c r="D66" s="121">
        <v>0</v>
      </c>
      <c r="E66" s="31">
        <f t="shared" si="7"/>
        <v>560</v>
      </c>
      <c r="F66" s="30">
        <v>1</v>
      </c>
      <c r="G66" s="31">
        <f t="shared" si="6"/>
        <v>559</v>
      </c>
      <c r="H66" s="30">
        <v>1</v>
      </c>
      <c r="I66" s="30">
        <v>0</v>
      </c>
    </row>
    <row r="67" spans="1:13" ht="18" customHeight="1" x14ac:dyDescent="0.3">
      <c r="A67" s="14" t="s">
        <v>86</v>
      </c>
      <c r="B67" s="12"/>
      <c r="C67" s="30"/>
      <c r="D67" s="30">
        <v>0</v>
      </c>
      <c r="E67" s="31">
        <f>C67-D67</f>
        <v>0</v>
      </c>
      <c r="F67" s="30"/>
      <c r="G67" s="31">
        <f t="shared" si="6"/>
        <v>0</v>
      </c>
      <c r="H67" s="30">
        <v>36579.629999999997</v>
      </c>
      <c r="I67" s="30">
        <v>0</v>
      </c>
      <c r="K67" s="54">
        <v>0</v>
      </c>
      <c r="M67" s="57"/>
    </row>
    <row r="68" spans="1:13" ht="18" customHeight="1" x14ac:dyDescent="0.3">
      <c r="A68" s="14"/>
      <c r="B68" s="12"/>
      <c r="C68" s="30"/>
      <c r="D68" s="30"/>
      <c r="E68" s="31"/>
      <c r="F68" s="29"/>
      <c r="G68" s="29"/>
      <c r="H68" s="30"/>
      <c r="I68" s="30">
        <v>0</v>
      </c>
    </row>
    <row r="69" spans="1:13" ht="18" customHeight="1" x14ac:dyDescent="0.3">
      <c r="A69" s="26" t="s">
        <v>80</v>
      </c>
      <c r="B69" s="12"/>
      <c r="C69" s="30"/>
      <c r="D69" s="30"/>
      <c r="E69" s="31"/>
      <c r="F69" s="30"/>
      <c r="G69" s="31"/>
      <c r="H69" s="30"/>
      <c r="I69" s="30">
        <v>0</v>
      </c>
    </row>
    <row r="70" spans="1:13" ht="18" customHeight="1" x14ac:dyDescent="0.3">
      <c r="A70" s="14" t="s">
        <v>81</v>
      </c>
      <c r="B70" s="12"/>
      <c r="C70" s="125">
        <v>784713.59</v>
      </c>
      <c r="D70" s="30">
        <v>768320</v>
      </c>
      <c r="E70" s="31">
        <f>C70-D70</f>
        <v>16393.589999999967</v>
      </c>
      <c r="F70" s="30">
        <v>391729.61</v>
      </c>
      <c r="G70" s="31">
        <f t="shared" si="6"/>
        <v>392983.98</v>
      </c>
      <c r="H70" s="30">
        <v>547997.84</v>
      </c>
      <c r="I70" s="30"/>
      <c r="K70" s="54">
        <v>845000</v>
      </c>
      <c r="L70" s="54">
        <f>K70/12*7</f>
        <v>492916.66666666669</v>
      </c>
      <c r="M70" s="57"/>
    </row>
    <row r="71" spans="1:13" ht="18" customHeight="1" x14ac:dyDescent="0.3">
      <c r="A71" s="14" t="s">
        <v>82</v>
      </c>
      <c r="B71" s="12"/>
      <c r="C71" s="125">
        <v>147648.39000000001</v>
      </c>
      <c r="D71" s="30">
        <v>218341.66666666669</v>
      </c>
      <c r="E71" s="31">
        <f t="shared" ref="E71:E87" si="13">C71-D71</f>
        <v>-70693.276666666672</v>
      </c>
      <c r="F71" s="30">
        <v>90734.079999999987</v>
      </c>
      <c r="G71" s="31">
        <f t="shared" si="6"/>
        <v>56914.310000000027</v>
      </c>
      <c r="H71" s="30">
        <v>125533.87999999998</v>
      </c>
      <c r="I71" s="30"/>
      <c r="K71" s="54">
        <v>368300</v>
      </c>
      <c r="L71" s="54">
        <f t="shared" ref="L71:L75" si="14">K71/12*7</f>
        <v>214841.66666666669</v>
      </c>
      <c r="M71" s="57"/>
    </row>
    <row r="72" spans="1:13" ht="18" customHeight="1" x14ac:dyDescent="0.3">
      <c r="A72" s="14" t="s">
        <v>83</v>
      </c>
      <c r="B72" s="12"/>
      <c r="C72" s="125">
        <v>81419.149999999994</v>
      </c>
      <c r="D72" s="121">
        <v>96250</v>
      </c>
      <c r="E72" s="31">
        <f t="shared" si="13"/>
        <v>-14830.850000000006</v>
      </c>
      <c r="F72" s="30">
        <v>103259.75</v>
      </c>
      <c r="G72" s="31">
        <f t="shared" si="6"/>
        <v>-21840.600000000006</v>
      </c>
      <c r="H72" s="30">
        <v>140960.72999999998</v>
      </c>
      <c r="I72" s="30"/>
      <c r="K72" s="54">
        <v>150000</v>
      </c>
      <c r="L72" s="54">
        <f t="shared" si="14"/>
        <v>87500</v>
      </c>
      <c r="M72" s="57"/>
    </row>
    <row r="73" spans="1:13" ht="18" hidden="1" customHeight="1" x14ac:dyDescent="0.3">
      <c r="A73" s="14" t="s">
        <v>84</v>
      </c>
      <c r="B73" s="12"/>
      <c r="C73" s="30"/>
      <c r="D73" s="121"/>
      <c r="E73" s="31">
        <f t="shared" si="13"/>
        <v>0</v>
      </c>
      <c r="F73" s="30"/>
      <c r="G73" s="31">
        <f t="shared" si="6"/>
        <v>0</v>
      </c>
      <c r="H73" s="30">
        <v>0</v>
      </c>
      <c r="I73" s="30"/>
      <c r="K73" s="54">
        <v>0</v>
      </c>
      <c r="M73" s="57"/>
    </row>
    <row r="74" spans="1:13" ht="18" customHeight="1" x14ac:dyDescent="0.3">
      <c r="A74" s="14" t="s">
        <v>85</v>
      </c>
      <c r="B74" s="12"/>
      <c r="C74" s="30">
        <v>901.5</v>
      </c>
      <c r="D74" s="121">
        <v>3500</v>
      </c>
      <c r="E74" s="31">
        <f t="shared" si="13"/>
        <v>-2598.5</v>
      </c>
      <c r="F74" s="30">
        <v>261.8</v>
      </c>
      <c r="G74" s="31">
        <f t="shared" si="6"/>
        <v>639.70000000000005</v>
      </c>
      <c r="H74" s="30">
        <v>2070.16</v>
      </c>
      <c r="I74" s="30"/>
      <c r="K74" s="54">
        <v>6000</v>
      </c>
      <c r="L74" s="54">
        <f t="shared" si="14"/>
        <v>3500</v>
      </c>
      <c r="M74" s="57"/>
    </row>
    <row r="75" spans="1:13" ht="18" customHeight="1" x14ac:dyDescent="0.3">
      <c r="A75" s="14" t="s">
        <v>202</v>
      </c>
      <c r="B75" s="12"/>
      <c r="C75" s="30">
        <v>21854.84</v>
      </c>
      <c r="D75" s="121">
        <v>17500</v>
      </c>
      <c r="E75" s="31">
        <f t="shared" si="13"/>
        <v>4354.84</v>
      </c>
      <c r="F75" s="30">
        <v>22500</v>
      </c>
      <c r="G75" s="31">
        <f t="shared" si="6"/>
        <v>-645.15999999999985</v>
      </c>
      <c r="H75" s="30">
        <v>30000</v>
      </c>
      <c r="I75" s="30"/>
      <c r="K75" s="54">
        <v>30000</v>
      </c>
      <c r="L75" s="54">
        <f t="shared" si="14"/>
        <v>17500</v>
      </c>
      <c r="M75" s="57"/>
    </row>
    <row r="76" spans="1:13" ht="18" customHeight="1" x14ac:dyDescent="0.3">
      <c r="A76" s="14" t="s">
        <v>105</v>
      </c>
      <c r="B76" s="12"/>
      <c r="C76" s="125">
        <v>9300</v>
      </c>
      <c r="D76" s="121">
        <v>23333.333333333336</v>
      </c>
      <c r="E76" s="31">
        <f t="shared" si="13"/>
        <v>-14033.333333333336</v>
      </c>
      <c r="F76" s="30">
        <v>6360</v>
      </c>
      <c r="G76" s="31">
        <f t="shared" si="6"/>
        <v>2940</v>
      </c>
      <c r="H76" s="30">
        <v>6360</v>
      </c>
      <c r="I76" s="30"/>
      <c r="K76" s="54">
        <v>0</v>
      </c>
      <c r="M76" s="57"/>
    </row>
    <row r="77" spans="1:13" ht="18" customHeight="1" x14ac:dyDescent="0.3">
      <c r="A77" s="14" t="s">
        <v>87</v>
      </c>
      <c r="B77" s="12"/>
      <c r="C77" s="125">
        <v>454032.88</v>
      </c>
      <c r="D77" s="121">
        <v>933333.33333333337</v>
      </c>
      <c r="E77" s="31">
        <f t="shared" si="13"/>
        <v>-479300.45333333337</v>
      </c>
      <c r="F77" s="30">
        <v>423081.76</v>
      </c>
      <c r="G77" s="31">
        <f t="shared" si="6"/>
        <v>30951.119999999995</v>
      </c>
      <c r="H77" s="30">
        <v>813081.76</v>
      </c>
      <c r="I77" s="30"/>
      <c r="K77" s="54">
        <v>1750000</v>
      </c>
      <c r="L77" s="54">
        <f>K77/12*7</f>
        <v>1020833.3333333334</v>
      </c>
      <c r="M77" s="57"/>
    </row>
    <row r="78" spans="1:13" ht="18" customHeight="1" x14ac:dyDescent="0.3">
      <c r="A78" s="14" t="s">
        <v>88</v>
      </c>
      <c r="B78" s="12"/>
      <c r="C78" s="125">
        <v>12120</v>
      </c>
      <c r="D78" s="121">
        <v>30916.666666666668</v>
      </c>
      <c r="E78" s="31">
        <f t="shared" si="13"/>
        <v>-18796.666666666668</v>
      </c>
      <c r="F78" s="30">
        <v>25215</v>
      </c>
      <c r="G78" s="31">
        <f t="shared" si="6"/>
        <v>-13095</v>
      </c>
      <c r="H78" s="30">
        <v>61527</v>
      </c>
      <c r="I78" s="30"/>
      <c r="K78" s="54">
        <v>66000</v>
      </c>
      <c r="L78" s="54">
        <f t="shared" ref="L78:L88" si="15">K78/12*7</f>
        <v>38500</v>
      </c>
      <c r="M78" s="57"/>
    </row>
    <row r="79" spans="1:13" ht="18" customHeight="1" x14ac:dyDescent="0.3">
      <c r="A79" s="14" t="s">
        <v>89</v>
      </c>
      <c r="B79" s="12"/>
      <c r="C79" s="125">
        <v>3237.5</v>
      </c>
      <c r="D79" s="121">
        <v>46666.666666666672</v>
      </c>
      <c r="E79" s="31">
        <f t="shared" si="13"/>
        <v>-43429.166666666672</v>
      </c>
      <c r="F79" s="30">
        <v>29629.9</v>
      </c>
      <c r="G79" s="31">
        <f t="shared" si="6"/>
        <v>-26392.400000000001</v>
      </c>
      <c r="H79" s="30">
        <v>30479.9</v>
      </c>
      <c r="I79" s="30"/>
      <c r="K79" s="54">
        <v>27000</v>
      </c>
      <c r="L79" s="54">
        <f t="shared" si="15"/>
        <v>15750</v>
      </c>
      <c r="M79" s="57"/>
    </row>
    <row r="80" spans="1:13" ht="18" customHeight="1" x14ac:dyDescent="0.3">
      <c r="A80" s="14" t="s">
        <v>90</v>
      </c>
      <c r="B80" s="12"/>
      <c r="C80" s="125">
        <v>20569</v>
      </c>
      <c r="D80" s="121">
        <v>49466.666666666672</v>
      </c>
      <c r="E80" s="31">
        <f t="shared" si="13"/>
        <v>-28897.666666666672</v>
      </c>
      <c r="F80" s="30">
        <v>24380</v>
      </c>
      <c r="G80" s="31">
        <f t="shared" si="6"/>
        <v>-3811</v>
      </c>
      <c r="H80" s="30">
        <v>44096</v>
      </c>
      <c r="I80" s="30"/>
      <c r="K80" s="54">
        <v>84800</v>
      </c>
      <c r="L80" s="54">
        <f t="shared" si="15"/>
        <v>49466.666666666672</v>
      </c>
      <c r="M80" s="57"/>
    </row>
    <row r="81" spans="1:13" ht="18" customHeight="1" x14ac:dyDescent="0.3">
      <c r="A81" s="14" t="s">
        <v>91</v>
      </c>
      <c r="B81" s="12"/>
      <c r="C81" s="30">
        <v>375873.89999999997</v>
      </c>
      <c r="D81" s="121">
        <v>338263.33333333337</v>
      </c>
      <c r="E81" s="31">
        <f t="shared" si="13"/>
        <v>37610.566666666593</v>
      </c>
      <c r="F81" s="30">
        <v>513286.61</v>
      </c>
      <c r="G81" s="31">
        <f t="shared" si="6"/>
        <v>-137412.71000000002</v>
      </c>
      <c r="H81" s="30">
        <v>622187.32999999996</v>
      </c>
      <c r="I81" s="30"/>
      <c r="K81" s="54">
        <v>765000</v>
      </c>
      <c r="L81" s="54">
        <f>K81/12*7</f>
        <v>446250</v>
      </c>
      <c r="M81" s="57"/>
    </row>
    <row r="82" spans="1:13" ht="18" customHeight="1" x14ac:dyDescent="0.3">
      <c r="A82" s="14" t="s">
        <v>191</v>
      </c>
      <c r="B82" s="12"/>
      <c r="C82" s="121">
        <v>302.10000000000002</v>
      </c>
      <c r="D82" s="121">
        <v>0</v>
      </c>
      <c r="E82" s="31">
        <f t="shared" si="13"/>
        <v>302.10000000000002</v>
      </c>
      <c r="F82" s="30"/>
      <c r="G82" s="31">
        <f t="shared" si="6"/>
        <v>302.10000000000002</v>
      </c>
      <c r="H82" s="30"/>
      <c r="I82" s="30"/>
      <c r="M82" s="57"/>
    </row>
    <row r="83" spans="1:13" ht="18" customHeight="1" x14ac:dyDescent="0.3">
      <c r="A83" s="14" t="s">
        <v>92</v>
      </c>
      <c r="B83" s="12"/>
      <c r="C83" s="125">
        <v>500543.54000000004</v>
      </c>
      <c r="D83" s="121">
        <v>877333.33333333326</v>
      </c>
      <c r="E83" s="31">
        <f t="shared" si="13"/>
        <v>-376789.79333333322</v>
      </c>
      <c r="F83" s="30">
        <v>525674.54</v>
      </c>
      <c r="G83" s="31">
        <f t="shared" si="6"/>
        <v>-25131</v>
      </c>
      <c r="H83" s="30">
        <v>1132695.8400000001</v>
      </c>
      <c r="I83" s="30"/>
      <c r="K83" s="54">
        <v>1280000</v>
      </c>
      <c r="L83" s="54">
        <f t="shared" si="15"/>
        <v>746666.66666666674</v>
      </c>
      <c r="M83" s="57"/>
    </row>
    <row r="84" spans="1:13" ht="18" customHeight="1" x14ac:dyDescent="0.3">
      <c r="A84" s="14" t="s">
        <v>93</v>
      </c>
      <c r="B84" s="12"/>
      <c r="C84" s="125">
        <v>37600</v>
      </c>
      <c r="D84" s="121">
        <v>116666.66666666667</v>
      </c>
      <c r="E84" s="31">
        <f t="shared" si="13"/>
        <v>-79066.666666666672</v>
      </c>
      <c r="F84" s="30">
        <v>79712</v>
      </c>
      <c r="G84" s="31">
        <f t="shared" si="6"/>
        <v>-42112</v>
      </c>
      <c r="H84" s="30">
        <v>199280</v>
      </c>
      <c r="I84" s="30"/>
      <c r="K84" s="54">
        <v>200000</v>
      </c>
      <c r="L84" s="54">
        <f>K84/12*7</f>
        <v>116666.66666666667</v>
      </c>
      <c r="M84" s="57"/>
    </row>
    <row r="85" spans="1:13" ht="18" customHeight="1" x14ac:dyDescent="0.3">
      <c r="A85" s="14" t="s">
        <v>94</v>
      </c>
      <c r="B85" s="12"/>
      <c r="C85" s="125">
        <v>11049.6</v>
      </c>
      <c r="D85" s="30">
        <v>30916.666666666668</v>
      </c>
      <c r="E85" s="31">
        <f t="shared" si="13"/>
        <v>-19867.066666666666</v>
      </c>
      <c r="F85" s="30">
        <v>44757.59</v>
      </c>
      <c r="G85" s="31">
        <f t="shared" si="6"/>
        <v>-33707.99</v>
      </c>
      <c r="H85" s="30">
        <v>52677.59</v>
      </c>
      <c r="I85" s="30"/>
      <c r="K85" s="54">
        <v>84800</v>
      </c>
      <c r="L85" s="54">
        <f t="shared" si="15"/>
        <v>49466.666666666672</v>
      </c>
      <c r="M85" s="57"/>
    </row>
    <row r="86" spans="1:13" ht="18" customHeight="1" x14ac:dyDescent="0.3">
      <c r="A86" s="14" t="s">
        <v>95</v>
      </c>
      <c r="B86" s="12"/>
      <c r="C86" s="30">
        <v>1042406.43</v>
      </c>
      <c r="D86" s="30">
        <v>1013833.3333333334</v>
      </c>
      <c r="E86" s="31">
        <f t="shared" si="13"/>
        <v>28573.096666666679</v>
      </c>
      <c r="F86" s="30">
        <v>2886346.3999999994</v>
      </c>
      <c r="G86" s="31">
        <f t="shared" si="6"/>
        <v>-1843939.9699999993</v>
      </c>
      <c r="H86" s="30">
        <v>3122221.5299999993</v>
      </c>
      <c r="I86" s="30"/>
      <c r="K86" s="54">
        <v>2894000</v>
      </c>
      <c r="L86" s="54">
        <f t="shared" si="15"/>
        <v>1688166.6666666665</v>
      </c>
      <c r="M86" s="57"/>
    </row>
    <row r="87" spans="1:13" ht="18" customHeight="1" x14ac:dyDescent="0.3">
      <c r="A87" s="14" t="s">
        <v>96</v>
      </c>
      <c r="B87" s="12"/>
      <c r="C87" s="30">
        <v>852076.43</v>
      </c>
      <c r="D87" s="30">
        <v>611333.33333333326</v>
      </c>
      <c r="E87" s="31">
        <f t="shared" si="13"/>
        <v>240743.0966666668</v>
      </c>
      <c r="F87" s="30">
        <v>688478.45000000007</v>
      </c>
      <c r="G87" s="31">
        <f t="shared" si="6"/>
        <v>163597.97999999998</v>
      </c>
      <c r="H87" s="30">
        <v>732685.08000000007</v>
      </c>
      <c r="I87" s="30"/>
      <c r="K87" s="54">
        <v>1066000</v>
      </c>
      <c r="L87" s="54">
        <f t="shared" si="15"/>
        <v>621833.33333333326</v>
      </c>
      <c r="M87" s="57"/>
    </row>
    <row r="88" spans="1:13" ht="18" customHeight="1" x14ac:dyDescent="0.3">
      <c r="A88" s="14" t="s">
        <v>97</v>
      </c>
      <c r="B88" s="12"/>
      <c r="C88" s="125"/>
      <c r="D88" s="30">
        <v>17500</v>
      </c>
      <c r="E88" s="31">
        <f>C88-D88</f>
        <v>-17500</v>
      </c>
      <c r="F88" s="30">
        <v>12909.009999999998</v>
      </c>
      <c r="G88" s="31">
        <f t="shared" si="6"/>
        <v>-12909.009999999998</v>
      </c>
      <c r="H88" s="30">
        <v>12909.009999999998</v>
      </c>
      <c r="I88" s="30"/>
      <c r="K88" s="54">
        <v>30000</v>
      </c>
      <c r="L88" s="54">
        <f t="shared" si="15"/>
        <v>17500</v>
      </c>
      <c r="M88" s="57"/>
    </row>
    <row r="89" spans="1:13" ht="18" customHeight="1" x14ac:dyDescent="0.3">
      <c r="A89" s="14" t="s">
        <v>169</v>
      </c>
      <c r="B89" s="12"/>
      <c r="C89" s="121"/>
      <c r="D89" s="121">
        <v>0</v>
      </c>
      <c r="E89" s="31">
        <f t="shared" ref="E89:E102" si="16">C89-D89</f>
        <v>0</v>
      </c>
      <c r="F89" s="30">
        <v>5145.3500000000004</v>
      </c>
      <c r="G89" s="31">
        <f t="shared" si="6"/>
        <v>-5145.3500000000004</v>
      </c>
      <c r="H89" s="30">
        <v>91664.88</v>
      </c>
      <c r="I89" s="30">
        <v>0</v>
      </c>
      <c r="M89" s="57"/>
    </row>
    <row r="90" spans="1:13" ht="18" customHeight="1" x14ac:dyDescent="0.3">
      <c r="A90" s="14" t="s">
        <v>101</v>
      </c>
      <c r="B90" s="12"/>
      <c r="C90" s="125">
        <v>656471.81999999995</v>
      </c>
      <c r="D90" s="30">
        <v>1980000</v>
      </c>
      <c r="E90" s="31">
        <f t="shared" si="16"/>
        <v>-1323528.1800000002</v>
      </c>
      <c r="F90" s="30">
        <v>643202.21</v>
      </c>
      <c r="G90" s="31">
        <f t="shared" si="6"/>
        <v>13269.609999999986</v>
      </c>
      <c r="H90" s="30">
        <v>802240.83</v>
      </c>
      <c r="I90" s="30"/>
      <c r="K90" s="54">
        <v>2160000</v>
      </c>
      <c r="L90" s="54">
        <f>K90/12*7</f>
        <v>1260000</v>
      </c>
      <c r="M90" s="57"/>
    </row>
    <row r="91" spans="1:13" ht="18" customHeight="1" x14ac:dyDescent="0.3">
      <c r="A91" s="14" t="s">
        <v>99</v>
      </c>
      <c r="B91" s="12"/>
      <c r="C91" s="125">
        <v>1555858.25</v>
      </c>
      <c r="D91" s="30">
        <v>1570000</v>
      </c>
      <c r="E91" s="31">
        <f t="shared" si="16"/>
        <v>-14141.75</v>
      </c>
      <c r="F91" s="30">
        <v>1476819.07</v>
      </c>
      <c r="G91" s="31">
        <f t="shared" si="6"/>
        <v>79039.179999999935</v>
      </c>
      <c r="H91" s="30">
        <v>1480291.6300000001</v>
      </c>
      <c r="I91" s="30"/>
      <c r="K91" s="54">
        <v>1500000</v>
      </c>
      <c r="L91" s="54">
        <v>1500000</v>
      </c>
      <c r="M91" s="57"/>
    </row>
    <row r="92" spans="1:13" ht="18" customHeight="1" x14ac:dyDescent="0.3">
      <c r="A92" s="14" t="s">
        <v>183</v>
      </c>
      <c r="B92" s="12"/>
      <c r="C92" s="30">
        <v>486555.08999999997</v>
      </c>
      <c r="D92" s="30">
        <v>500000</v>
      </c>
      <c r="E92" s="31">
        <f t="shared" si="16"/>
        <v>-13444.910000000033</v>
      </c>
      <c r="F92" s="30">
        <v>0</v>
      </c>
      <c r="G92" s="31">
        <f t="shared" si="6"/>
        <v>486555.08999999997</v>
      </c>
      <c r="H92" s="30">
        <v>0</v>
      </c>
      <c r="I92" s="30"/>
      <c r="M92" s="57"/>
    </row>
    <row r="93" spans="1:13" ht="18" customHeight="1" x14ac:dyDescent="0.3">
      <c r="A93" s="14" t="s">
        <v>184</v>
      </c>
      <c r="B93" s="12"/>
      <c r="C93" s="30">
        <v>870243.75000000023</v>
      </c>
      <c r="D93" s="30">
        <v>1000000</v>
      </c>
      <c r="E93" s="31">
        <f t="shared" si="16"/>
        <v>-129756.24999999977</v>
      </c>
      <c r="F93" s="30">
        <v>0</v>
      </c>
      <c r="G93" s="31">
        <f t="shared" ref="G93:G98" si="17">C93-F93</f>
        <v>870243.75000000023</v>
      </c>
      <c r="H93" s="30">
        <v>0</v>
      </c>
      <c r="I93" s="30"/>
      <c r="M93" s="57"/>
    </row>
    <row r="94" spans="1:13" ht="18" customHeight="1" x14ac:dyDescent="0.3">
      <c r="A94" s="14" t="s">
        <v>193</v>
      </c>
      <c r="B94" s="12"/>
      <c r="C94" s="125">
        <v>252682.88999999998</v>
      </c>
      <c r="D94" s="126">
        <v>250000</v>
      </c>
      <c r="E94" s="31">
        <f t="shared" si="16"/>
        <v>2682.8899999999849</v>
      </c>
      <c r="F94" s="30">
        <v>0</v>
      </c>
      <c r="G94" s="31">
        <f t="shared" si="17"/>
        <v>252682.88999999998</v>
      </c>
      <c r="H94" s="30">
        <v>0</v>
      </c>
      <c r="I94" s="30"/>
      <c r="M94" s="57"/>
    </row>
    <row r="95" spans="1:13" ht="18" customHeight="1" x14ac:dyDescent="0.3">
      <c r="A95" s="14" t="s">
        <v>165</v>
      </c>
      <c r="B95" s="12"/>
      <c r="C95" s="125">
        <v>461169</v>
      </c>
      <c r="D95" s="126">
        <v>400000</v>
      </c>
      <c r="E95" s="31">
        <f>C95-D95</f>
        <v>61169</v>
      </c>
      <c r="F95" s="30">
        <v>296800</v>
      </c>
      <c r="G95" s="31">
        <f>C95-F95</f>
        <v>164369</v>
      </c>
      <c r="H95" s="30">
        <v>296800</v>
      </c>
      <c r="I95" s="30">
        <v>0</v>
      </c>
      <c r="M95" s="57"/>
    </row>
    <row r="96" spans="1:13" ht="18" customHeight="1" x14ac:dyDescent="0.3">
      <c r="A96" s="14" t="s">
        <v>203</v>
      </c>
      <c r="B96" s="12"/>
      <c r="C96" s="125">
        <v>550000</v>
      </c>
      <c r="D96" s="126">
        <v>550000</v>
      </c>
      <c r="E96" s="31">
        <f t="shared" si="16"/>
        <v>0</v>
      </c>
      <c r="F96" s="30">
        <v>0</v>
      </c>
      <c r="G96" s="31">
        <f t="shared" si="17"/>
        <v>550000</v>
      </c>
      <c r="H96" s="30">
        <v>0</v>
      </c>
      <c r="I96" s="30"/>
      <c r="M96" s="57"/>
    </row>
    <row r="97" spans="1:325" ht="18" customHeight="1" x14ac:dyDescent="0.3">
      <c r="A97" s="14" t="s">
        <v>204</v>
      </c>
      <c r="B97" s="12"/>
      <c r="C97" s="125">
        <v>84973.63</v>
      </c>
      <c r="D97" s="126">
        <v>218600</v>
      </c>
      <c r="E97" s="31">
        <f t="shared" si="16"/>
        <v>-133626.37</v>
      </c>
      <c r="F97" s="30">
        <v>0</v>
      </c>
      <c r="G97" s="31">
        <f t="shared" si="17"/>
        <v>84973.63</v>
      </c>
      <c r="H97" s="30">
        <v>0</v>
      </c>
      <c r="I97" s="30"/>
      <c r="M97" s="57"/>
    </row>
    <row r="98" spans="1:325" ht="18" customHeight="1" x14ac:dyDescent="0.3">
      <c r="A98" s="14" t="s">
        <v>102</v>
      </c>
      <c r="B98" s="12"/>
      <c r="C98" s="125">
        <v>249222.09000000003</v>
      </c>
      <c r="D98" s="126">
        <v>420000</v>
      </c>
      <c r="E98" s="31">
        <f>C98-D98</f>
        <v>-170777.90999999997</v>
      </c>
      <c r="F98" s="30">
        <v>302438.52</v>
      </c>
      <c r="G98" s="31">
        <f t="shared" si="17"/>
        <v>-53216.429999999993</v>
      </c>
      <c r="H98" s="30">
        <v>385015.39</v>
      </c>
      <c r="I98" s="30">
        <v>0</v>
      </c>
      <c r="K98" s="54">
        <v>400000</v>
      </c>
      <c r="L98" s="54">
        <v>0</v>
      </c>
      <c r="M98" s="57"/>
    </row>
    <row r="99" spans="1:325" ht="18" customHeight="1" x14ac:dyDescent="0.3">
      <c r="A99" s="14" t="s">
        <v>194</v>
      </c>
      <c r="B99" s="12"/>
      <c r="C99" s="125">
        <v>90839.980000000025</v>
      </c>
      <c r="D99" s="126">
        <v>87500</v>
      </c>
      <c r="E99" s="31">
        <f t="shared" si="16"/>
        <v>3339.980000000025</v>
      </c>
      <c r="F99" s="30">
        <v>0</v>
      </c>
      <c r="G99" s="31">
        <f t="shared" ref="G99:G104" si="18">C99-F99</f>
        <v>90839.980000000025</v>
      </c>
      <c r="H99" s="30">
        <v>0</v>
      </c>
      <c r="I99" s="30"/>
      <c r="M99" s="57"/>
    </row>
    <row r="100" spans="1:325" ht="18" customHeight="1" x14ac:dyDescent="0.3">
      <c r="A100" s="14" t="s">
        <v>195</v>
      </c>
      <c r="B100" s="12"/>
      <c r="C100" s="125">
        <v>18667.309999999998</v>
      </c>
      <c r="D100" s="126">
        <v>87500</v>
      </c>
      <c r="E100" s="31">
        <f t="shared" si="16"/>
        <v>-68832.69</v>
      </c>
      <c r="F100" s="30">
        <v>0</v>
      </c>
      <c r="G100" s="31">
        <f t="shared" si="18"/>
        <v>18667.309999999998</v>
      </c>
      <c r="H100" s="30">
        <v>0</v>
      </c>
      <c r="I100" s="30"/>
      <c r="M100" s="57"/>
    </row>
    <row r="101" spans="1:325" ht="18" customHeight="1" x14ac:dyDescent="0.3">
      <c r="A101" s="131" t="s">
        <v>200</v>
      </c>
      <c r="B101" s="12"/>
      <c r="C101" s="125">
        <v>0</v>
      </c>
      <c r="D101" s="126">
        <v>0</v>
      </c>
      <c r="E101" s="31">
        <f t="shared" si="16"/>
        <v>0</v>
      </c>
      <c r="F101" s="145">
        <v>434578.18</v>
      </c>
      <c r="G101" s="31">
        <f t="shared" si="18"/>
        <v>-434578.18</v>
      </c>
      <c r="H101" s="30">
        <v>434578.18</v>
      </c>
      <c r="I101" s="30">
        <v>0</v>
      </c>
      <c r="K101" s="54">
        <v>450000</v>
      </c>
      <c r="L101" s="54">
        <v>450000</v>
      </c>
      <c r="M101" s="57"/>
    </row>
    <row r="102" spans="1:325" ht="18" customHeight="1" x14ac:dyDescent="0.3">
      <c r="A102" s="131" t="s">
        <v>98</v>
      </c>
      <c r="B102" s="12"/>
      <c r="C102" s="125">
        <v>0</v>
      </c>
      <c r="D102" s="126">
        <v>0</v>
      </c>
      <c r="E102" s="31">
        <f t="shared" si="16"/>
        <v>0</v>
      </c>
      <c r="F102" s="30">
        <v>560631.32000000007</v>
      </c>
      <c r="G102" s="31">
        <f t="shared" si="18"/>
        <v>-560631.32000000007</v>
      </c>
      <c r="H102" s="30">
        <v>560631.32000000007</v>
      </c>
      <c r="I102" s="30">
        <v>0</v>
      </c>
      <c r="K102" s="54">
        <v>570000</v>
      </c>
      <c r="L102" s="54">
        <v>570000</v>
      </c>
      <c r="M102" s="57"/>
    </row>
    <row r="103" spans="1:325" ht="18" customHeight="1" x14ac:dyDescent="0.3">
      <c r="A103" s="131" t="s">
        <v>100</v>
      </c>
      <c r="B103" s="12"/>
      <c r="C103" s="125">
        <v>0</v>
      </c>
      <c r="D103" s="126">
        <v>0</v>
      </c>
      <c r="E103" s="121">
        <f t="shared" ref="E103:E104" si="19">C103-D103</f>
        <v>0</v>
      </c>
      <c r="F103" s="30">
        <v>766664.82000000007</v>
      </c>
      <c r="G103" s="31">
        <f t="shared" si="18"/>
        <v>-766664.82000000007</v>
      </c>
      <c r="H103" s="30">
        <v>766664.82000000007</v>
      </c>
      <c r="I103" s="30">
        <v>0</v>
      </c>
      <c r="K103" s="54">
        <v>800000</v>
      </c>
      <c r="L103" s="54">
        <v>800000</v>
      </c>
      <c r="M103" s="57"/>
    </row>
    <row r="104" spans="1:325" ht="18" customHeight="1" x14ac:dyDescent="0.3">
      <c r="A104" s="131" t="s">
        <v>103</v>
      </c>
      <c r="B104" s="12"/>
      <c r="C104" s="127">
        <v>0</v>
      </c>
      <c r="D104" s="128">
        <v>0</v>
      </c>
      <c r="E104" s="33">
        <f t="shared" si="19"/>
        <v>0</v>
      </c>
      <c r="F104" s="33">
        <v>107915.56</v>
      </c>
      <c r="G104" s="122">
        <f t="shared" si="18"/>
        <v>-107915.56</v>
      </c>
      <c r="H104" s="33">
        <v>107915.56</v>
      </c>
      <c r="I104" s="33">
        <v>0</v>
      </c>
      <c r="K104" s="54">
        <v>107915.56</v>
      </c>
      <c r="L104" s="54">
        <v>107915.56</v>
      </c>
      <c r="M104" s="57"/>
    </row>
    <row r="105" spans="1:325" ht="18" customHeight="1" x14ac:dyDescent="0.3">
      <c r="A105" s="26" t="s">
        <v>104</v>
      </c>
      <c r="B105" s="12"/>
      <c r="C105" s="30">
        <f>SUM(C26:C104)</f>
        <v>11043935.460000003</v>
      </c>
      <c r="D105" s="30">
        <f>SUM(D26:D104)</f>
        <v>13628050.141666666</v>
      </c>
      <c r="E105" s="31">
        <f>C105-D105</f>
        <v>-2584114.6816666629</v>
      </c>
      <c r="F105" s="29">
        <f>SUM(F26:F104)</f>
        <v>11912501.759999998</v>
      </c>
      <c r="G105" s="29">
        <f>SUM(G26:G104)</f>
        <v>-868566.29999999935</v>
      </c>
      <c r="H105" s="30">
        <v>14431588.170000002</v>
      </c>
      <c r="I105" s="30">
        <f>SUM(I26:I104)</f>
        <v>9700.0000000000018</v>
      </c>
      <c r="M105" s="57"/>
    </row>
    <row r="106" spans="1:325" ht="18" customHeight="1" x14ac:dyDescent="0.3">
      <c r="A106" s="25"/>
      <c r="B106" s="12"/>
      <c r="C106" s="33"/>
      <c r="D106" s="33"/>
      <c r="E106" s="34"/>
      <c r="F106" s="33"/>
      <c r="G106" s="34"/>
      <c r="H106" s="33"/>
      <c r="I106" s="33"/>
    </row>
    <row r="107" spans="1:325" ht="18" customHeight="1" x14ac:dyDescent="0.3">
      <c r="A107" s="13" t="s">
        <v>18</v>
      </c>
      <c r="B107" s="12"/>
      <c r="C107" s="30">
        <f>C23-C105</f>
        <v>0</v>
      </c>
      <c r="D107" s="30"/>
      <c r="E107" s="31"/>
      <c r="F107" s="141">
        <f>F23-F105</f>
        <v>0</v>
      </c>
      <c r="G107" s="29">
        <f>G23-G105</f>
        <v>-9.3132257461547852E-10</v>
      </c>
      <c r="H107" s="30">
        <v>2295.8099999986589</v>
      </c>
      <c r="I107" s="30">
        <f>I23-I105</f>
        <v>-9700.0000000000018</v>
      </c>
    </row>
    <row r="108" spans="1:325" s="15" customFormat="1" ht="18" customHeight="1" x14ac:dyDescent="0.3">
      <c r="A108" s="16" t="s">
        <v>3</v>
      </c>
      <c r="B108" s="17"/>
      <c r="C108" s="33"/>
      <c r="D108" s="33"/>
      <c r="E108" s="34"/>
      <c r="F108" s="142"/>
      <c r="G108" s="34"/>
      <c r="H108" s="33"/>
      <c r="I108" s="33"/>
      <c r="J108" s="35"/>
      <c r="K108" s="56"/>
      <c r="L108" s="56"/>
    </row>
    <row r="109" spans="1:325" ht="18" customHeight="1" x14ac:dyDescent="0.3">
      <c r="A109" s="13" t="s">
        <v>17</v>
      </c>
      <c r="B109" s="17"/>
      <c r="C109" s="36">
        <f>C107-C108</f>
        <v>0</v>
      </c>
      <c r="D109" s="36">
        <f t="shared" ref="D109:I109" si="20">D107-D108</f>
        <v>0</v>
      </c>
      <c r="E109" s="123">
        <f t="shared" si="20"/>
        <v>0</v>
      </c>
      <c r="F109" s="143">
        <f>F107-F108</f>
        <v>0</v>
      </c>
      <c r="G109" s="36">
        <f>G107-G108</f>
        <v>-9.3132257461547852E-10</v>
      </c>
      <c r="H109" s="36">
        <v>2295.8099999986589</v>
      </c>
      <c r="I109" s="36">
        <f t="shared" si="20"/>
        <v>-9700.0000000000018</v>
      </c>
      <c r="J109" s="35"/>
      <c r="K109" s="56"/>
      <c r="L109" s="56"/>
      <c r="M109" s="58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  <c r="HY109" s="15"/>
      <c r="HZ109" s="15"/>
      <c r="IA109" s="15"/>
      <c r="IB109" s="15"/>
      <c r="IC109" s="15"/>
      <c r="ID109" s="15"/>
      <c r="IE109" s="15"/>
      <c r="IF109" s="15"/>
      <c r="IG109" s="15"/>
      <c r="IH109" s="15"/>
      <c r="II109" s="15"/>
      <c r="IJ109" s="15"/>
      <c r="IK109" s="15"/>
      <c r="IL109" s="15"/>
      <c r="IM109" s="15"/>
      <c r="IN109" s="15"/>
      <c r="IO109" s="15"/>
      <c r="IP109" s="15"/>
      <c r="IQ109" s="15"/>
      <c r="IR109" s="15"/>
      <c r="IS109" s="15"/>
      <c r="IT109" s="15"/>
      <c r="IU109" s="15"/>
      <c r="IV109" s="15"/>
      <c r="IW109" s="15"/>
      <c r="IX109" s="15"/>
      <c r="IY109" s="15"/>
      <c r="IZ109" s="15"/>
      <c r="JA109" s="15"/>
      <c r="JB109" s="15"/>
      <c r="JC109" s="15"/>
      <c r="JD109" s="15"/>
      <c r="JE109" s="15"/>
      <c r="JF109" s="15"/>
      <c r="JG109" s="15"/>
      <c r="JH109" s="15"/>
      <c r="JI109" s="15"/>
      <c r="JJ109" s="15"/>
      <c r="JK109" s="15"/>
      <c r="JL109" s="15"/>
      <c r="JM109" s="15"/>
      <c r="JN109" s="15"/>
      <c r="JO109" s="15"/>
      <c r="JP109" s="15"/>
      <c r="JQ109" s="15"/>
      <c r="JR109" s="15"/>
      <c r="JS109" s="15"/>
      <c r="JT109" s="15"/>
      <c r="JU109" s="15"/>
      <c r="JV109" s="15"/>
      <c r="JW109" s="15"/>
      <c r="JX109" s="15"/>
      <c r="JY109" s="15"/>
      <c r="JZ109" s="15"/>
      <c r="KA109" s="15"/>
      <c r="KB109" s="15"/>
      <c r="KC109" s="15"/>
      <c r="KD109" s="15"/>
      <c r="KE109" s="15"/>
      <c r="KF109" s="15"/>
      <c r="KG109" s="15"/>
      <c r="KH109" s="15"/>
      <c r="KI109" s="15"/>
      <c r="KJ109" s="15"/>
      <c r="KK109" s="15"/>
      <c r="KL109" s="15"/>
      <c r="KM109" s="15"/>
      <c r="KN109" s="15"/>
      <c r="KO109" s="15"/>
      <c r="KP109" s="15"/>
      <c r="KQ109" s="15"/>
      <c r="KR109" s="15"/>
      <c r="KS109" s="15"/>
      <c r="KT109" s="15"/>
      <c r="KU109" s="15"/>
      <c r="KV109" s="15"/>
      <c r="KW109" s="15"/>
      <c r="KX109" s="15"/>
      <c r="KY109" s="15"/>
      <c r="KZ109" s="15"/>
      <c r="LA109" s="15"/>
      <c r="LB109" s="15"/>
      <c r="LC109" s="15"/>
      <c r="LD109" s="15"/>
      <c r="LE109" s="15"/>
      <c r="LF109" s="15"/>
      <c r="LG109" s="15"/>
      <c r="LH109" s="15"/>
      <c r="LI109" s="15"/>
      <c r="LJ109" s="15"/>
      <c r="LK109" s="15"/>
      <c r="LL109" s="15"/>
      <c r="LM109" s="15"/>
    </row>
    <row r="110" spans="1:325" ht="18" customHeight="1" x14ac:dyDescent="0.3">
      <c r="A110" s="11" t="s">
        <v>4</v>
      </c>
      <c r="B110" s="12"/>
      <c r="C110" s="33"/>
      <c r="D110" s="33">
        <v>0</v>
      </c>
      <c r="E110" s="34">
        <v>0</v>
      </c>
      <c r="F110" s="133"/>
      <c r="G110" s="32">
        <v>0</v>
      </c>
      <c r="H110" s="33">
        <v>2295.8099999986589</v>
      </c>
      <c r="I110" s="33"/>
    </row>
    <row r="111" spans="1:325" ht="18" customHeight="1" x14ac:dyDescent="0.3">
      <c r="A111" s="13" t="s">
        <v>19</v>
      </c>
      <c r="B111" s="12"/>
      <c r="C111" s="30">
        <f>C109-C110</f>
        <v>0</v>
      </c>
      <c r="D111" s="30">
        <f>D109-D110</f>
        <v>0</v>
      </c>
      <c r="E111" s="36">
        <f>E109-E110</f>
        <v>0</v>
      </c>
      <c r="F111" s="144">
        <f>F109-F110</f>
        <v>0</v>
      </c>
      <c r="G111" s="29">
        <f>G109-G110</f>
        <v>-9.3132257461547852E-10</v>
      </c>
      <c r="H111" s="30">
        <v>0</v>
      </c>
      <c r="I111" s="104">
        <f>I109-I110</f>
        <v>-9700.0000000000018</v>
      </c>
    </row>
    <row r="112" spans="1:325" ht="18" customHeight="1" x14ac:dyDescent="0.3">
      <c r="A112" s="18" t="s">
        <v>5</v>
      </c>
      <c r="B112" s="19"/>
      <c r="C112" s="33">
        <v>-100003</v>
      </c>
      <c r="D112" s="33"/>
      <c r="E112" s="33">
        <v>-100003</v>
      </c>
      <c r="F112" s="34">
        <v>-100003</v>
      </c>
      <c r="G112" s="32"/>
      <c r="H112" s="33">
        <v>-100003</v>
      </c>
      <c r="I112" s="33">
        <v>-100003</v>
      </c>
    </row>
    <row r="113" spans="1:12" ht="18" customHeight="1" x14ac:dyDescent="0.3">
      <c r="A113" s="18"/>
      <c r="B113" s="19"/>
      <c r="C113" s="30"/>
      <c r="D113" s="30"/>
      <c r="E113" s="31"/>
      <c r="F113" s="30"/>
      <c r="G113" s="31"/>
      <c r="H113" s="30"/>
      <c r="I113" s="30"/>
    </row>
    <row r="114" spans="1:12" ht="18" customHeight="1" x14ac:dyDescent="0.3">
      <c r="A114" s="15" t="s">
        <v>6</v>
      </c>
      <c r="B114" s="19"/>
      <c r="C114" s="30">
        <v>0</v>
      </c>
      <c r="D114" s="30">
        <v>0</v>
      </c>
      <c r="E114" s="31">
        <v>0</v>
      </c>
      <c r="F114" s="29">
        <v>0</v>
      </c>
      <c r="G114" s="29">
        <v>0</v>
      </c>
      <c r="H114" s="30">
        <v>0</v>
      </c>
      <c r="I114" s="30">
        <v>0</v>
      </c>
    </row>
    <row r="115" spans="1:12" ht="18" customHeight="1" x14ac:dyDescent="0.3">
      <c r="A115" s="15" t="s">
        <v>7</v>
      </c>
      <c r="B115" s="19"/>
      <c r="C115" s="30">
        <v>0</v>
      </c>
      <c r="D115" s="30">
        <v>0</v>
      </c>
      <c r="E115" s="31">
        <v>0</v>
      </c>
      <c r="F115" s="29">
        <v>0</v>
      </c>
      <c r="G115" s="29">
        <v>0</v>
      </c>
      <c r="H115" s="30">
        <v>0</v>
      </c>
      <c r="I115" s="30">
        <v>0</v>
      </c>
    </row>
    <row r="116" spans="1:12" ht="18" customHeight="1" x14ac:dyDescent="0.3">
      <c r="A116" s="18" t="s">
        <v>8</v>
      </c>
      <c r="B116" s="19"/>
      <c r="C116" s="38">
        <f>C111+C112-C114-C115</f>
        <v>-100003</v>
      </c>
      <c r="D116" s="38">
        <f>D111+D112-D114-D115</f>
        <v>0</v>
      </c>
      <c r="E116" s="124">
        <f>E111+E112-E114-E115</f>
        <v>-100003</v>
      </c>
      <c r="F116" s="37">
        <f t="shared" ref="F116:I116" si="21">F111+F112-F114-F115</f>
        <v>-100003</v>
      </c>
      <c r="G116" s="37">
        <f>G111+G112-G114-G115</f>
        <v>-9.3132257461547852E-10</v>
      </c>
      <c r="H116" s="38">
        <v>-100003</v>
      </c>
      <c r="I116" s="38">
        <f t="shared" si="21"/>
        <v>-109703</v>
      </c>
    </row>
    <row r="118" spans="1:12" ht="18" customHeight="1" x14ac:dyDescent="0.3">
      <c r="C118" s="27">
        <f>SUM(C26:C67)</f>
        <v>1411602.8000000005</v>
      </c>
      <c r="K118" s="27"/>
      <c r="L118" s="27"/>
    </row>
    <row r="119" spans="1:12" ht="18" customHeight="1" x14ac:dyDescent="0.3">
      <c r="C119" s="103"/>
    </row>
    <row r="120" spans="1:12" ht="18" customHeight="1" x14ac:dyDescent="0.3">
      <c r="C120" s="103">
        <f>SUM(C70:C104)</f>
        <v>9632332.660000002</v>
      </c>
    </row>
  </sheetData>
  <mergeCells count="1">
    <mergeCell ref="C6:E6"/>
  </mergeCells>
  <phoneticPr fontId="3" type="noConversion"/>
  <printOptions horizontalCentered="1" heading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1"/>
  <sheetViews>
    <sheetView view="pageBreakPreview" topLeftCell="A66" zoomScale="85" zoomScaleNormal="100" zoomScaleSheetLayoutView="85" workbookViewId="0">
      <selection activeCell="F80" sqref="F80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7" width="19.42578125" style="47" bestFit="1" customWidth="1"/>
    <col min="8" max="8" width="1.42578125" style="39" customWidth="1"/>
    <col min="9" max="9" width="17.7109375" style="39" customWidth="1"/>
    <col min="10" max="10" width="18.1406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32</v>
      </c>
    </row>
    <row r="2" spans="1:13" x14ac:dyDescent="0.3">
      <c r="A2" s="22" t="s">
        <v>122</v>
      </c>
    </row>
    <row r="3" spans="1:13" x14ac:dyDescent="0.3">
      <c r="A3" s="22"/>
    </row>
    <row r="4" spans="1:13" x14ac:dyDescent="0.3">
      <c r="A4" s="39" t="s">
        <v>123</v>
      </c>
      <c r="B4" s="39" t="s">
        <v>124</v>
      </c>
    </row>
    <row r="5" spans="1:13" x14ac:dyDescent="0.3">
      <c r="B5" s="39" t="s">
        <v>125</v>
      </c>
      <c r="H5" s="43"/>
    </row>
    <row r="6" spans="1:13" x14ac:dyDescent="0.3">
      <c r="H6" s="43"/>
    </row>
    <row r="7" spans="1:13" x14ac:dyDescent="0.3">
      <c r="D7" s="149" t="s">
        <v>126</v>
      </c>
      <c r="E7" s="149"/>
      <c r="F7" s="149"/>
      <c r="G7" s="149"/>
      <c r="H7" s="44"/>
    </row>
    <row r="8" spans="1:13" ht="75" x14ac:dyDescent="0.3">
      <c r="D8" s="40" t="s">
        <v>188</v>
      </c>
      <c r="E8" s="40" t="s">
        <v>127</v>
      </c>
      <c r="F8" s="48" t="s">
        <v>128</v>
      </c>
      <c r="G8" s="48" t="s">
        <v>189</v>
      </c>
      <c r="H8" s="45"/>
      <c r="I8" s="113" t="s">
        <v>190</v>
      </c>
      <c r="J8" s="40"/>
    </row>
    <row r="9" spans="1:13" x14ac:dyDescent="0.3">
      <c r="B9" s="39" t="s">
        <v>106</v>
      </c>
      <c r="D9" s="49">
        <v>96859.08</v>
      </c>
      <c r="E9" s="49">
        <v>4358</v>
      </c>
      <c r="F9" s="49">
        <v>2790</v>
      </c>
      <c r="G9" s="47">
        <f>D9+E9-F9</f>
        <v>98427.08</v>
      </c>
      <c r="H9" s="109"/>
      <c r="I9" s="110">
        <v>17261.05</v>
      </c>
      <c r="K9" s="42"/>
      <c r="L9" s="106"/>
      <c r="M9" s="106"/>
    </row>
    <row r="10" spans="1:13" x14ac:dyDescent="0.3">
      <c r="B10" s="39" t="s">
        <v>107</v>
      </c>
      <c r="D10" s="49">
        <v>62454.8</v>
      </c>
      <c r="E10" s="49">
        <v>0</v>
      </c>
      <c r="F10" s="49">
        <v>1050</v>
      </c>
      <c r="G10" s="47">
        <f>D10+E10-F10</f>
        <v>61404.800000000003</v>
      </c>
      <c r="H10" s="109"/>
      <c r="I10" s="110">
        <v>29142.52</v>
      </c>
      <c r="K10" s="42"/>
      <c r="L10" s="106"/>
    </row>
    <row r="11" spans="1:13" x14ac:dyDescent="0.3">
      <c r="B11" s="39" t="s">
        <v>108</v>
      </c>
      <c r="D11" s="49">
        <v>158220.25</v>
      </c>
      <c r="E11" s="49">
        <v>0</v>
      </c>
      <c r="F11" s="49">
        <v>417</v>
      </c>
      <c r="G11" s="47">
        <f>D11+E11-F11</f>
        <v>157803.25</v>
      </c>
      <c r="H11" s="109"/>
      <c r="I11" s="110">
        <v>79181.62</v>
      </c>
      <c r="K11" s="42"/>
    </row>
    <row r="12" spans="1:13" x14ac:dyDescent="0.3">
      <c r="B12" s="39" t="s">
        <v>109</v>
      </c>
      <c r="D12" s="49">
        <v>12457.99</v>
      </c>
      <c r="E12" s="49">
        <v>0</v>
      </c>
      <c r="F12" s="49">
        <v>0</v>
      </c>
      <c r="G12" s="47">
        <f t="shared" ref="G12:G15" si="0">D12+E12</f>
        <v>12457.99</v>
      </c>
      <c r="H12" s="109"/>
      <c r="I12" s="110">
        <v>1065.3900000000001</v>
      </c>
      <c r="K12" s="42"/>
    </row>
    <row r="13" spans="1:13" x14ac:dyDescent="0.3">
      <c r="B13" s="39" t="s">
        <v>110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09"/>
      <c r="I13" s="110">
        <v>2</v>
      </c>
      <c r="K13" s="42"/>
    </row>
    <row r="14" spans="1:13" x14ac:dyDescent="0.3">
      <c r="B14" s="39" t="s">
        <v>111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09"/>
      <c r="I14" s="110">
        <v>906</v>
      </c>
      <c r="K14" s="42"/>
    </row>
    <row r="15" spans="1:13" x14ac:dyDescent="0.3">
      <c r="B15" s="39" t="s">
        <v>112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09"/>
      <c r="I15" s="110">
        <v>2</v>
      </c>
      <c r="K15" s="42"/>
    </row>
    <row r="16" spans="1:13" ht="19.5" thickBot="1" x14ac:dyDescent="0.35">
      <c r="D16" s="50">
        <f t="shared" ref="D16:I16" si="1">SUM(D9:D15)</f>
        <v>706283.12</v>
      </c>
      <c r="E16" s="52">
        <f t="shared" si="1"/>
        <v>4358</v>
      </c>
      <c r="F16" s="50">
        <f t="shared" si="1"/>
        <v>4257</v>
      </c>
      <c r="G16" s="50">
        <f t="shared" si="1"/>
        <v>706384.12</v>
      </c>
      <c r="H16" s="109"/>
      <c r="I16" s="111">
        <f t="shared" si="1"/>
        <v>127560.58</v>
      </c>
    </row>
    <row r="17" spans="1:10" x14ac:dyDescent="0.3">
      <c r="H17" s="43"/>
    </row>
    <row r="19" spans="1:10" hidden="1" x14ac:dyDescent="0.3">
      <c r="A19" s="39" t="s">
        <v>129</v>
      </c>
      <c r="B19" s="39" t="s">
        <v>131</v>
      </c>
    </row>
    <row r="20" spans="1:10" hidden="1" x14ac:dyDescent="0.3">
      <c r="F20" s="51" t="s">
        <v>170</v>
      </c>
      <c r="G20" s="51" t="s">
        <v>171</v>
      </c>
    </row>
    <row r="21" spans="1:10" hidden="1" x14ac:dyDescent="0.3">
      <c r="B21" s="39" t="s">
        <v>166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129</v>
      </c>
      <c r="B24" s="39" t="s">
        <v>133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211</v>
      </c>
      <c r="G26" s="51" t="s">
        <v>212</v>
      </c>
    </row>
    <row r="27" spans="1:10" x14ac:dyDescent="0.3">
      <c r="B27" s="39" t="s">
        <v>134</v>
      </c>
      <c r="F27" s="49">
        <v>46012</v>
      </c>
      <c r="G27" s="49">
        <v>54012</v>
      </c>
    </row>
    <row r="28" spans="1:10" hidden="1" x14ac:dyDescent="0.3">
      <c r="B28" s="39" t="s">
        <v>174</v>
      </c>
      <c r="F28" s="49">
        <v>0</v>
      </c>
      <c r="G28" s="49"/>
    </row>
    <row r="29" spans="1:10" hidden="1" x14ac:dyDescent="0.3">
      <c r="B29" s="39" t="s">
        <v>175</v>
      </c>
      <c r="F29" s="49">
        <v>0</v>
      </c>
      <c r="G29" s="49">
        <v>0</v>
      </c>
    </row>
    <row r="30" spans="1:10" hidden="1" x14ac:dyDescent="0.3">
      <c r="B30" s="39" t="s">
        <v>176</v>
      </c>
      <c r="F30" s="49">
        <v>0</v>
      </c>
      <c r="G30" s="49">
        <v>0</v>
      </c>
    </row>
    <row r="31" spans="1:10" x14ac:dyDescent="0.3">
      <c r="B31" s="39" t="s">
        <v>201</v>
      </c>
      <c r="F31" s="49">
        <v>0</v>
      </c>
      <c r="G31" s="49">
        <v>94023.35</v>
      </c>
    </row>
    <row r="32" spans="1:10" ht="19.5" thickBot="1" x14ac:dyDescent="0.35">
      <c r="F32" s="52">
        <f>SUM(F27:F31)</f>
        <v>46012</v>
      </c>
      <c r="G32" s="52">
        <f>SUM(G27:G31)</f>
        <v>148035.35</v>
      </c>
    </row>
    <row r="33" spans="1:7" x14ac:dyDescent="0.3">
      <c r="F33" s="49"/>
      <c r="G33" s="49"/>
    </row>
    <row r="34" spans="1:7" x14ac:dyDescent="0.3">
      <c r="A34" s="39" t="s">
        <v>132</v>
      </c>
      <c r="B34" s="39" t="s">
        <v>136</v>
      </c>
      <c r="F34" s="51"/>
      <c r="G34" s="51"/>
    </row>
    <row r="35" spans="1:7" x14ac:dyDescent="0.3">
      <c r="F35" s="51" t="s">
        <v>211</v>
      </c>
      <c r="G35" s="51" t="s">
        <v>212</v>
      </c>
    </row>
    <row r="36" spans="1:7" x14ac:dyDescent="0.3">
      <c r="B36" s="39" t="s">
        <v>138</v>
      </c>
      <c r="F36" s="49">
        <v>515.54</v>
      </c>
      <c r="G36" s="49">
        <v>1346.84</v>
      </c>
    </row>
    <row r="37" spans="1:7" x14ac:dyDescent="0.3">
      <c r="B37" s="39" t="s">
        <v>137</v>
      </c>
      <c r="F37" s="49"/>
      <c r="G37" s="49"/>
    </row>
    <row r="38" spans="1:7" x14ac:dyDescent="0.3">
      <c r="B38" s="39" t="s">
        <v>139</v>
      </c>
      <c r="F38" s="49">
        <v>214997.24</v>
      </c>
      <c r="G38" s="49">
        <v>60115.65</v>
      </c>
    </row>
    <row r="39" spans="1:7" x14ac:dyDescent="0.3">
      <c r="B39" s="39" t="s">
        <v>140</v>
      </c>
      <c r="F39" s="49">
        <v>4759184.68</v>
      </c>
      <c r="G39" s="49">
        <v>3935000</v>
      </c>
    </row>
    <row r="40" spans="1:7" ht="19.5" thickBot="1" x14ac:dyDescent="0.35">
      <c r="F40" s="52">
        <f>SUM(F36:F39)</f>
        <v>4974697.46</v>
      </c>
      <c r="G40" s="52">
        <f>SUM(G36:G39)</f>
        <v>3996462.49</v>
      </c>
    </row>
    <row r="42" spans="1:7" x14ac:dyDescent="0.3">
      <c r="A42" s="39" t="s">
        <v>135</v>
      </c>
      <c r="B42" s="39" t="s">
        <v>143</v>
      </c>
    </row>
    <row r="43" spans="1:7" x14ac:dyDescent="0.3">
      <c r="F43" s="51" t="s">
        <v>211</v>
      </c>
      <c r="G43" s="51" t="s">
        <v>212</v>
      </c>
    </row>
    <row r="45" spans="1:7" x14ac:dyDescent="0.3">
      <c r="B45" s="39" t="s">
        <v>144</v>
      </c>
      <c r="F45" s="47">
        <v>976.5</v>
      </c>
      <c r="G45" s="47">
        <v>909.6</v>
      </c>
    </row>
    <row r="46" spans="1:7" hidden="1" x14ac:dyDescent="0.3">
      <c r="B46" s="39" t="s">
        <v>181</v>
      </c>
    </row>
    <row r="47" spans="1:7" hidden="1" x14ac:dyDescent="0.3">
      <c r="B47" s="39" t="s">
        <v>177</v>
      </c>
    </row>
    <row r="48" spans="1:7" x14ac:dyDescent="0.3">
      <c r="B48" s="39" t="s">
        <v>145</v>
      </c>
      <c r="F48" s="47">
        <v>7800</v>
      </c>
      <c r="G48" s="47">
        <v>63234.8</v>
      </c>
    </row>
    <row r="49" spans="1:10" ht="19.5" thickBot="1" x14ac:dyDescent="0.35">
      <c r="F49" s="50">
        <f t="shared" ref="F49" si="2">SUM(F45:F48)</f>
        <v>8776.5</v>
      </c>
      <c r="G49" s="50">
        <f>SUM(G45:G48)</f>
        <v>64144.4</v>
      </c>
    </row>
    <row r="51" spans="1:10" x14ac:dyDescent="0.3">
      <c r="A51" s="39" t="s">
        <v>141</v>
      </c>
      <c r="B51" s="39" t="s">
        <v>147</v>
      </c>
    </row>
    <row r="52" spans="1:10" x14ac:dyDescent="0.3">
      <c r="F52" s="51" t="s">
        <v>211</v>
      </c>
      <c r="G52" s="51" t="s">
        <v>212</v>
      </c>
    </row>
    <row r="53" spans="1:10" x14ac:dyDescent="0.3">
      <c r="B53" s="39" t="s">
        <v>148</v>
      </c>
      <c r="F53" s="47">
        <v>3095380.5</v>
      </c>
      <c r="G53" s="47">
        <v>3311253.79</v>
      </c>
    </row>
    <row r="54" spans="1:10" x14ac:dyDescent="0.3">
      <c r="B54" s="39" t="s">
        <v>216</v>
      </c>
      <c r="F54" s="53">
        <v>12969900</v>
      </c>
      <c r="G54" s="53">
        <v>12752107.49</v>
      </c>
    </row>
    <row r="55" spans="1:10" x14ac:dyDescent="0.3">
      <c r="B55" s="39" t="s">
        <v>149</v>
      </c>
      <c r="F55" s="47">
        <f>SUM(F53:F54)</f>
        <v>16065280.5</v>
      </c>
      <c r="G55" s="47">
        <f>SUM(G53:G54)</f>
        <v>16063361.280000001</v>
      </c>
    </row>
    <row r="57" spans="1:10" x14ac:dyDescent="0.3">
      <c r="B57" s="39" t="s">
        <v>150</v>
      </c>
      <c r="F57" s="53">
        <v>28972.920000000002</v>
      </c>
      <c r="G57" s="53">
        <v>0</v>
      </c>
    </row>
    <row r="58" spans="1:10" x14ac:dyDescent="0.3">
      <c r="F58" s="109"/>
      <c r="G58" s="109"/>
    </row>
    <row r="59" spans="1:10" x14ac:dyDescent="0.3">
      <c r="B59" s="39" t="s">
        <v>178</v>
      </c>
      <c r="F59" s="109">
        <f>F55+F57</f>
        <v>16094253.42</v>
      </c>
      <c r="G59" s="109">
        <f>G55+G57</f>
        <v>16063361.280000001</v>
      </c>
    </row>
    <row r="61" spans="1:10" x14ac:dyDescent="0.3">
      <c r="B61" s="39" t="s">
        <v>151</v>
      </c>
    </row>
    <row r="62" spans="1:10" x14ac:dyDescent="0.3">
      <c r="C62" s="39" t="s">
        <v>152</v>
      </c>
      <c r="F62" s="47">
        <v>88384.829999999987</v>
      </c>
      <c r="G62" s="47">
        <v>100128.51999999999</v>
      </c>
    </row>
    <row r="63" spans="1:10" x14ac:dyDescent="0.3">
      <c r="C63" s="39" t="s">
        <v>205</v>
      </c>
      <c r="F63" s="47">
        <v>0</v>
      </c>
      <c r="G63" s="47">
        <v>339.00999999999993</v>
      </c>
    </row>
    <row r="64" spans="1:10" x14ac:dyDescent="0.3">
      <c r="C64" s="39" t="s">
        <v>155</v>
      </c>
      <c r="F64" s="53">
        <v>14179.9</v>
      </c>
      <c r="G64" s="53">
        <v>12394.999999999998</v>
      </c>
      <c r="J64" s="47"/>
    </row>
    <row r="65" spans="1:10" x14ac:dyDescent="0.3">
      <c r="C65" s="39" t="s">
        <v>153</v>
      </c>
      <c r="F65" s="47">
        <f>SUM(F62:F64)</f>
        <v>102564.72999999998</v>
      </c>
      <c r="G65" s="47">
        <f>SUM(G62:G64)</f>
        <v>112862.52999999998</v>
      </c>
    </row>
    <row r="67" spans="1:10" x14ac:dyDescent="0.3">
      <c r="B67" s="39" t="s">
        <v>34</v>
      </c>
    </row>
    <row r="68" spans="1:10" x14ac:dyDescent="0.3">
      <c r="C68" s="39" t="s">
        <v>154</v>
      </c>
      <c r="F68" s="47">
        <v>-7955.9</v>
      </c>
      <c r="G68" s="47">
        <v>-6321.1</v>
      </c>
    </row>
    <row r="69" spans="1:10" x14ac:dyDescent="0.3">
      <c r="C69" s="39" t="s">
        <v>156</v>
      </c>
      <c r="F69" s="47">
        <v>-9632332.6600000001</v>
      </c>
      <c r="G69" s="47">
        <v>-10462511.529999999</v>
      </c>
    </row>
    <row r="70" spans="1:10" x14ac:dyDescent="0.3">
      <c r="C70" s="39" t="s">
        <v>157</v>
      </c>
      <c r="F70" s="109">
        <v>-1411602.8</v>
      </c>
      <c r="G70" s="47">
        <v>-1449990.23</v>
      </c>
    </row>
    <row r="71" spans="1:10" x14ac:dyDescent="0.3">
      <c r="C71" s="39" t="s">
        <v>179</v>
      </c>
      <c r="F71" s="53">
        <v>0</v>
      </c>
      <c r="G71" s="53">
        <v>0</v>
      </c>
    </row>
    <row r="72" spans="1:10" x14ac:dyDescent="0.3">
      <c r="C72" s="39" t="s">
        <v>158</v>
      </c>
      <c r="F72" s="47">
        <f>SUM(F68:F71)</f>
        <v>-11051891.360000001</v>
      </c>
      <c r="G72" s="47">
        <f>SUM(G68:G71)</f>
        <v>-11918822.859999999</v>
      </c>
    </row>
    <row r="74" spans="1:10" x14ac:dyDescent="0.3">
      <c r="B74" s="39" t="s">
        <v>213</v>
      </c>
      <c r="F74" s="47">
        <v>-10949326.630000001</v>
      </c>
      <c r="G74" s="47">
        <v>-11805960.33</v>
      </c>
    </row>
    <row r="75" spans="1:10" ht="19.5" thickBot="1" x14ac:dyDescent="0.35">
      <c r="B75" s="39" t="s">
        <v>214</v>
      </c>
      <c r="F75" s="50">
        <f>F55+F57+F74</f>
        <v>5144926.7899999991</v>
      </c>
      <c r="G75" s="50">
        <f>G55+G57+G74</f>
        <v>4257400.9500000011</v>
      </c>
      <c r="I75" s="46"/>
      <c r="J75" s="106"/>
    </row>
    <row r="76" spans="1:10" x14ac:dyDescent="0.3">
      <c r="J76" s="106"/>
    </row>
    <row r="77" spans="1:10" x14ac:dyDescent="0.3">
      <c r="A77" s="39" t="s">
        <v>146</v>
      </c>
      <c r="B77" s="39" t="s">
        <v>159</v>
      </c>
      <c r="F77" s="51" t="s">
        <v>211</v>
      </c>
      <c r="G77" s="51" t="s">
        <v>212</v>
      </c>
    </row>
    <row r="79" spans="1:10" x14ac:dyDescent="0.3">
      <c r="B79" s="39" t="s">
        <v>199</v>
      </c>
    </row>
    <row r="80" spans="1:10" x14ac:dyDescent="0.3">
      <c r="B80" s="39" t="s">
        <v>215</v>
      </c>
      <c r="E80" s="39" t="s">
        <v>161</v>
      </c>
      <c r="F80" s="47">
        <v>85942.3</v>
      </c>
      <c r="G80" s="47">
        <v>91842.94</v>
      </c>
    </row>
    <row r="81" spans="2:7" x14ac:dyDescent="0.3">
      <c r="B81" s="39" t="s">
        <v>160</v>
      </c>
      <c r="E81" s="39" t="s">
        <v>161</v>
      </c>
      <c r="F81" s="53">
        <v>2430.58</v>
      </c>
      <c r="G81" s="53">
        <v>2180.11</v>
      </c>
    </row>
    <row r="82" spans="2:7" ht="19.5" thickBot="1" x14ac:dyDescent="0.35">
      <c r="F82" s="50">
        <f>SUM(F79:F81)</f>
        <v>88372.88</v>
      </c>
      <c r="G82" s="50">
        <f>SUM(G79:G81)</f>
        <v>94023.05</v>
      </c>
    </row>
    <row r="88" spans="2:7" x14ac:dyDescent="0.3">
      <c r="E88" s="46"/>
    </row>
    <row r="89" spans="2:7" x14ac:dyDescent="0.3">
      <c r="E89" s="46"/>
    </row>
    <row r="91" spans="2:7" x14ac:dyDescent="0.3">
      <c r="E91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2018-07-06T03:54:33Z</cp:lastPrinted>
  <dcterms:created xsi:type="dcterms:W3CDTF">2010-03-24T00:51:31Z</dcterms:created>
  <dcterms:modified xsi:type="dcterms:W3CDTF">2018-11-15T07:20:22Z</dcterms:modified>
</cp:coreProperties>
</file>