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0_ncr:8100000_{8FFDA03A-FC6B-4239-BF40-6EF61702E99E}" xr6:coauthVersionLast="33" xr6:coauthVersionMax="33" xr10:uidLastSave="{00000000-0000-0000-0000-000000000000}"/>
  <bookViews>
    <workbookView xWindow="0" yWindow="0" windowWidth="20460" windowHeight="441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F59" i="5" l="1"/>
  <c r="G97" i="4" l="1"/>
  <c r="G98" i="4"/>
  <c r="G99" i="4"/>
  <c r="G100" i="4"/>
  <c r="G101" i="4"/>
  <c r="G102" i="4"/>
  <c r="G94" i="4"/>
  <c r="G95" i="4"/>
  <c r="G96" i="4"/>
  <c r="G93" i="4"/>
  <c r="E95" i="4"/>
  <c r="E96" i="4"/>
  <c r="E94" i="4"/>
  <c r="E70" i="4"/>
  <c r="E85" i="4"/>
  <c r="E86" i="4"/>
  <c r="E87" i="4"/>
  <c r="E88" i="4"/>
  <c r="E89" i="4"/>
  <c r="E90" i="4"/>
  <c r="E91" i="4"/>
  <c r="E92" i="4"/>
  <c r="E93" i="4"/>
  <c r="E76" i="4"/>
  <c r="E77" i="4"/>
  <c r="E78" i="4"/>
  <c r="E79" i="4"/>
  <c r="E80" i="4"/>
  <c r="E81" i="4"/>
  <c r="E82" i="4"/>
  <c r="E83" i="4"/>
  <c r="E84" i="4"/>
  <c r="E71" i="4"/>
  <c r="E72" i="4"/>
  <c r="E73" i="4"/>
  <c r="E74" i="4"/>
  <c r="E75" i="4"/>
  <c r="D23" i="4"/>
  <c r="D22" i="4"/>
  <c r="C22" i="4"/>
  <c r="G90" i="4" l="1"/>
  <c r="G91" i="4"/>
  <c r="G92" i="4"/>
  <c r="F117" i="4" l="1"/>
  <c r="D103" i="4" l="1"/>
  <c r="F40" i="5" l="1"/>
  <c r="C21" i="3" s="1"/>
  <c r="G49" i="5" l="1"/>
  <c r="D37" i="3" s="1"/>
  <c r="F118" i="4" l="1"/>
  <c r="E97" i="4" l="1"/>
  <c r="E100" i="4"/>
  <c r="E101" i="4"/>
  <c r="G32" i="5" l="1"/>
  <c r="D16" i="3" s="1"/>
  <c r="F15" i="4"/>
  <c r="F22" i="4"/>
  <c r="F23" i="4" l="1"/>
  <c r="G71" i="5"/>
  <c r="F71" i="5"/>
  <c r="G9" i="5" l="1"/>
  <c r="G89" i="4" l="1"/>
  <c r="G64" i="5"/>
  <c r="E98" i="4"/>
  <c r="E99" i="4"/>
  <c r="E102" i="4"/>
  <c r="F103" i="4"/>
  <c r="D15" i="4"/>
  <c r="F105" i="4" l="1"/>
  <c r="F107" i="4" s="1"/>
  <c r="F109" i="4" s="1"/>
  <c r="G69" i="4" l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G80" i="5" l="1"/>
  <c r="F80" i="5"/>
  <c r="F64" i="5" l="1"/>
  <c r="G55" i="5"/>
  <c r="F55" i="5"/>
  <c r="F74" i="5" l="1"/>
  <c r="C38" i="3" s="1"/>
  <c r="G74" i="5"/>
  <c r="D38" i="3" s="1"/>
  <c r="D41" i="3" s="1"/>
  <c r="G59" i="5"/>
  <c r="F49" i="5"/>
  <c r="C37" i="3" s="1"/>
  <c r="G40" i="5"/>
  <c r="D21" i="3" s="1"/>
  <c r="D23" i="3" s="1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C41" i="3" l="1"/>
  <c r="C43" i="3" s="1"/>
  <c r="E37" i="3"/>
  <c r="E38" i="3"/>
  <c r="D25" i="3"/>
  <c r="E21" i="3"/>
  <c r="C23" i="3"/>
  <c r="E16" i="3"/>
  <c r="E30" i="3"/>
  <c r="G16" i="5"/>
  <c r="I16" i="5"/>
  <c r="D43" i="3"/>
  <c r="C11" i="3" l="1"/>
  <c r="C25" i="3" s="1"/>
  <c r="E10" i="3"/>
  <c r="E11" i="3" s="1"/>
  <c r="E41" i="3"/>
  <c r="E43" i="3" s="1"/>
  <c r="E23" i="3"/>
  <c r="I15" i="4"/>
  <c r="I23" i="4" s="1"/>
  <c r="I103" i="4"/>
  <c r="G88" i="4"/>
  <c r="G84" i="4"/>
  <c r="G80" i="4"/>
  <c r="G79" i="4"/>
  <c r="G78" i="4"/>
  <c r="G77" i="4"/>
  <c r="G76" i="4"/>
  <c r="G67" i="4"/>
  <c r="G75" i="4"/>
  <c r="G74" i="4"/>
  <c r="G73" i="4"/>
  <c r="G64" i="4"/>
  <c r="G21" i="4"/>
  <c r="G20" i="4"/>
  <c r="G19" i="4"/>
  <c r="G18" i="4"/>
  <c r="G14" i="4"/>
  <c r="G10" i="4"/>
  <c r="E25" i="3" l="1"/>
  <c r="I105" i="4"/>
  <c r="I107" i="4" s="1"/>
  <c r="I109" i="4" s="1"/>
  <c r="G22" i="4"/>
  <c r="E14" i="4" l="1"/>
  <c r="G15" i="4"/>
  <c r="G23" i="4" s="1"/>
  <c r="C15" i="4"/>
  <c r="E67" i="4"/>
  <c r="E21" i="4"/>
  <c r="E20" i="4"/>
  <c r="E19" i="4"/>
  <c r="E18" i="4"/>
  <c r="E10" i="4"/>
  <c r="C23" i="4" l="1"/>
  <c r="D105" i="4"/>
  <c r="D107" i="4" s="1"/>
  <c r="D109" i="4" s="1"/>
  <c r="D114" i="4" s="1"/>
  <c r="F114" i="4"/>
  <c r="I114" i="4"/>
  <c r="E15" i="4"/>
  <c r="E22" i="4"/>
  <c r="E23" i="4" l="1"/>
  <c r="G71" i="4" l="1"/>
  <c r="G72" i="4"/>
  <c r="G70" i="4"/>
  <c r="G31" i="4" l="1"/>
  <c r="G66" i="4"/>
  <c r="G45" i="4"/>
  <c r="G37" i="4"/>
  <c r="G28" i="4"/>
  <c r="G60" i="4"/>
  <c r="G52" i="4"/>
  <c r="G44" i="4"/>
  <c r="G36" i="4"/>
  <c r="G27" i="4"/>
  <c r="G59" i="4"/>
  <c r="G51" i="4"/>
  <c r="G43" i="4"/>
  <c r="G35" i="4"/>
  <c r="G62" i="4"/>
  <c r="G54" i="4"/>
  <c r="G46" i="4"/>
  <c r="G38" i="4"/>
  <c r="G61" i="4"/>
  <c r="E66" i="4"/>
  <c r="G49" i="4"/>
  <c r="E45" i="4"/>
  <c r="G33" i="4"/>
  <c r="E28" i="4"/>
  <c r="G56" i="4"/>
  <c r="E52" i="4"/>
  <c r="E48" i="4"/>
  <c r="G48" i="4"/>
  <c r="E36" i="4"/>
  <c r="G63" i="4"/>
  <c r="E59" i="4"/>
  <c r="G47" i="4"/>
  <c r="E39" i="4"/>
  <c r="G39" i="4"/>
  <c r="G30" i="4"/>
  <c r="E62" i="4"/>
  <c r="G50" i="4"/>
  <c r="E46" i="4"/>
  <c r="G34" i="4"/>
  <c r="E49" i="4"/>
  <c r="E33" i="4"/>
  <c r="E63" i="4"/>
  <c r="E47" i="4"/>
  <c r="E30" i="4"/>
  <c r="E29" i="4"/>
  <c r="G29" i="4"/>
  <c r="E31" i="4"/>
  <c r="G57" i="4"/>
  <c r="E57" i="4"/>
  <c r="G41" i="4"/>
  <c r="E41" i="4"/>
  <c r="E37" i="4"/>
  <c r="G65" i="4"/>
  <c r="E65" i="4"/>
  <c r="E60" i="4"/>
  <c r="E44" i="4"/>
  <c r="G40" i="4"/>
  <c r="G32" i="4"/>
  <c r="E32" i="4"/>
  <c r="E27" i="4"/>
  <c r="G55" i="4"/>
  <c r="E55" i="4"/>
  <c r="E51" i="4"/>
  <c r="E35" i="4"/>
  <c r="G58" i="4"/>
  <c r="E54" i="4"/>
  <c r="G42" i="4"/>
  <c r="E38" i="4"/>
  <c r="E58" i="4"/>
  <c r="E42" i="4"/>
  <c r="E43" i="4"/>
  <c r="G26" i="4"/>
  <c r="E61" i="4"/>
  <c r="E56" i="4"/>
  <c r="E40" i="4"/>
  <c r="E50" i="4"/>
  <c r="E34" i="4"/>
  <c r="E26" i="4"/>
  <c r="G86" i="4" l="1"/>
  <c r="G87" i="4"/>
  <c r="G85" i="4"/>
  <c r="C117" i="4" l="1"/>
  <c r="E53" i="4"/>
  <c r="G53" i="4"/>
  <c r="G83" i="4"/>
  <c r="C118" i="4"/>
  <c r="C103" i="4"/>
  <c r="C105" i="4" s="1"/>
  <c r="C107" i="4" s="1"/>
  <c r="C109" i="4" s="1"/>
  <c r="C114" i="4" s="1"/>
  <c r="G81" i="4"/>
  <c r="E103" i="4" l="1"/>
  <c r="E105" i="4" s="1"/>
  <c r="E107" i="4" s="1"/>
  <c r="E109" i="4" s="1"/>
  <c r="E114" i="4" s="1"/>
  <c r="G103" i="4"/>
  <c r="G105" i="4" s="1"/>
  <c r="G107" i="4" s="1"/>
  <c r="G109" i="4" s="1"/>
  <c r="G114" i="4" s="1"/>
</calcChain>
</file>

<file path=xl/sharedStrings.xml><?xml version="1.0" encoding="utf-8"?>
<sst xmlns="http://schemas.openxmlformats.org/spreadsheetml/2006/main" count="236" uniqueCount="213">
  <si>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</si>
  <si>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</si>
  <si>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</si>
  <si>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</si>
  <si>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</si>
  <si>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</si>
  <si>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</si>
  <si>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</si>
  <si>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</si>
  <si>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</si>
  <si>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</si>
  <si>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</si>
  <si>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</si>
  <si>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</si>
  <si>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</si>
  <si>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</si>
  <si>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</si>
  <si>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</si>
  <si>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</si>
  <si>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</si>
  <si>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</si>
  <si>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</si>
  <si>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</si>
  <si>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</si>
  <si>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</si>
  <si>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</si>
  <si>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</si>
  <si>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</si>
  <si>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</si>
  <si>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</si>
  <si>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</si>
  <si>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</si>
  <si>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</si>
  <si>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</si>
  <si>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</si>
  <si>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</si>
  <si>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</si>
  <si>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</si>
  <si>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</si>
  <si>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</si>
  <si>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</si>
  <si>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</si>
  <si>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</si>
  <si>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</si>
  <si>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</si>
  <si>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</si>
  <si>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</si>
  <si>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</si>
  <si>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</si>
  <si>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</si>
  <si>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</si>
  <si>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</si>
  <si>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</si>
  <si>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</si>
  <si>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</si>
  <si>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</si>
  <si>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</si>
  <si>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</si>
  <si>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</si>
  <si>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</si>
  <si>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</si>
  <si>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</si>
  <si>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</si>
  <si>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</si>
  <si>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</si>
  <si>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</si>
  <si>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</si>
  <si>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</si>
  <si>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</si>
  <si>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</si>
  <si>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</si>
  <si>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</si>
  <si>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</si>
  <si>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</si>
  <si>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</si>
  <si>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</si>
  <si>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</si>
  <si>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</si>
  <si>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</si>
  <si>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</si>
  <si>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</si>
  <si>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</si>
  <si>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</si>
  <si>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</si>
  <si>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</si>
  <si>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</si>
  <si>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</si>
  <si>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</si>
  <si>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</si>
  <si>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</si>
  <si>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</si>
  <si>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</si>
  <si>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</si>
  <si>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</si>
  <si>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</si>
  <si>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</si>
  <si>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</si>
  <si>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</si>
  <si>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</si>
  <si>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</si>
  <si>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</si>
  <si>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</si>
  <si>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</si>
  <si>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</si>
  <si>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</si>
  <si>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</si>
  <si>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</si>
  <si>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</si>
  <si>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</si>
  <si>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</si>
  <si>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</si>
  <si>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</si>
  <si>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</si>
  <si>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</si>
  <si>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</si>
  <si>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</si>
  <si>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</si>
  <si>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</si>
  <si>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</si>
  <si>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</si>
  <si>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</si>
  <si>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</si>
  <si>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</si>
  <si>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</si>
  <si>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</si>
  <si>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</si>
  <si>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</si>
  <si>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</si>
  <si>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</si>
  <si>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</si>
  <si>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</si>
  <si>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</si>
  <si>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</si>
  <si>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</si>
  <si>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</si>
  <si>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</si>
  <si>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</si>
  <si>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</si>
  <si>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</si>
  <si>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</si>
  <si>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</si>
  <si>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</si>
  <si>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</si>
  <si>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</si>
  <si>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</si>
  <si>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</si>
  <si>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</si>
  <si>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</si>
  <si>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</si>
  <si>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</si>
  <si>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</si>
  <si>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</si>
  <si>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</si>
  <si>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</si>
  <si>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</si>
  <si>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</si>
  <si>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</si>
  <si>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</si>
  <si>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</si>
  <si>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</si>
  <si>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</si>
  <si>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</si>
  <si>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</si>
  <si>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</si>
  <si>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</si>
  <si>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</si>
  <si>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</si>
  <si>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</si>
  <si>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</si>
  <si>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</si>
  <si>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</si>
  <si>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</si>
  <si>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</si>
  <si>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</si>
  <si>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</si>
  <si>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</si>
  <si>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</si>
  <si>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</si>
  <si>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</si>
  <si>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</si>
  <si>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</si>
  <si>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</si>
  <si>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</si>
  <si>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</si>
  <si>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</si>
  <si>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</si>
  <si>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</si>
  <si>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</si>
  <si>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</si>
  <si>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</si>
  <si>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</si>
  <si>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</si>
  <si>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</si>
  <si>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</si>
  <si>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</si>
  <si>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</si>
  <si>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</si>
  <si>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</si>
  <si>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</si>
  <si>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&lt;YTD Apr 2018&gt;</t>
  </si>
  <si>
    <t>Actual YTD                 Apr 2017</t>
  </si>
  <si>
    <t>As at Apr 2018</t>
  </si>
  <si>
    <t>As at Apr 2017</t>
  </si>
  <si>
    <t>Local Govt Fee - Pg Fair @ HCM</t>
  </si>
  <si>
    <t>Local Govt Fee - PCET</t>
  </si>
  <si>
    <t>Local Govt Fee - PMED</t>
  </si>
  <si>
    <t>Apr 2018</t>
  </si>
  <si>
    <t>Apr 2017</t>
  </si>
  <si>
    <t>Balance as at 30 Apr 2018</t>
  </si>
  <si>
    <t>Portion of government grant utilised as at 30 Apr  2018</t>
  </si>
  <si>
    <t xml:space="preserve">Government grant received as at  30 Apr </t>
  </si>
  <si>
    <t>Interest from RHB STMMD (Apr)</t>
  </si>
  <si>
    <t>Forecast   (4+8)              FYE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</si>
</sst>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A20" sqref="A20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8" t="s">
        <v>178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15</v>
      </c>
    </row>
    <row r="7" spans="1:6" ht="18" customHeight="1" x14ac:dyDescent="0.3">
      <c r="A7" s="67"/>
      <c r="B7" s="68"/>
      <c r="C7" s="109" t="s">
        <v>201</v>
      </c>
      <c r="D7" s="20" t="s">
        <v>202</v>
      </c>
      <c r="E7" s="69" t="s">
        <v>14</v>
      </c>
      <c r="F7" s="133" t="s">
        <v>198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24</v>
      </c>
      <c r="C9" s="73"/>
      <c r="D9" s="60"/>
      <c r="E9" s="73"/>
      <c r="F9" s="73"/>
    </row>
    <row r="10" spans="1:6" ht="18" customHeight="1" x14ac:dyDescent="0.3">
      <c r="A10" s="74" t="s">
        <v>120</v>
      </c>
      <c r="B10" s="60">
        <v>1</v>
      </c>
      <c r="C10" s="117">
        <v>124416.58</v>
      </c>
      <c r="D10" s="73">
        <v>148265.21</v>
      </c>
      <c r="E10" s="73">
        <f>C10-D10</f>
        <v>-23848.62999999999</v>
      </c>
      <c r="F10" s="73">
        <v>120058.58</v>
      </c>
    </row>
    <row r="11" spans="1:6" ht="18" customHeight="1" x14ac:dyDescent="0.3">
      <c r="A11" s="75"/>
      <c r="C11" s="76">
        <f>SUM(C10:C10)</f>
        <v>124416.58</v>
      </c>
      <c r="D11" s="76">
        <f>SUM(D10:D10)</f>
        <v>148265.21</v>
      </c>
      <c r="E11" s="76">
        <f>SUM(E10:E10)</f>
        <v>-23848.62999999999</v>
      </c>
      <c r="F11" s="76">
        <v>120058.58</v>
      </c>
    </row>
    <row r="12" spans="1:6" ht="18" customHeight="1" x14ac:dyDescent="0.3">
      <c r="A12" s="75"/>
      <c r="C12" s="117"/>
      <c r="D12" s="60"/>
      <c r="E12" s="73"/>
      <c r="F12" s="73"/>
    </row>
    <row r="13" spans="1:6" ht="18" customHeight="1" x14ac:dyDescent="0.3">
      <c r="A13" s="77" t="s">
        <v>25</v>
      </c>
      <c r="C13" s="117"/>
      <c r="D13" s="60"/>
      <c r="E13" s="73"/>
      <c r="F13" s="73"/>
    </row>
    <row r="14" spans="1:6" ht="18" customHeight="1" x14ac:dyDescent="0.3">
      <c r="A14" s="106" t="s">
        <v>191</v>
      </c>
      <c r="C14" s="117">
        <v>5800</v>
      </c>
      <c r="D14" s="60">
        <v>13928</v>
      </c>
      <c r="E14" s="73">
        <v>0</v>
      </c>
      <c r="F14" s="73">
        <v>0</v>
      </c>
    </row>
    <row r="15" spans="1:6" ht="18" customHeight="1" x14ac:dyDescent="0.3">
      <c r="A15" s="78" t="s">
        <v>135</v>
      </c>
      <c r="C15" s="117">
        <v>-4000</v>
      </c>
      <c r="D15" s="73">
        <v>-3500</v>
      </c>
      <c r="E15" s="73">
        <f>C15-D15</f>
        <v>-500</v>
      </c>
      <c r="F15" s="73">
        <v>0</v>
      </c>
    </row>
    <row r="16" spans="1:6" ht="18" customHeight="1" x14ac:dyDescent="0.3">
      <c r="A16" s="78" t="s">
        <v>122</v>
      </c>
      <c r="B16" s="60">
        <v>2</v>
      </c>
      <c r="C16" s="117">
        <f>NTC!F32</f>
        <v>46012</v>
      </c>
      <c r="D16" s="73">
        <f>NTC!G32</f>
        <v>72462</v>
      </c>
      <c r="E16" s="73">
        <f t="shared" ref="E16:E21" si="0">C16-D16</f>
        <v>-26450</v>
      </c>
      <c r="F16" s="73">
        <v>1436452.9</v>
      </c>
    </row>
    <row r="17" spans="1:6" ht="18" customHeight="1" x14ac:dyDescent="0.3">
      <c r="A17" s="78" t="s">
        <v>124</v>
      </c>
      <c r="C17" s="117">
        <v>502.25</v>
      </c>
      <c r="D17" s="73">
        <v>-1039.0999999999999</v>
      </c>
      <c r="E17" s="73">
        <f t="shared" si="0"/>
        <v>1541.35</v>
      </c>
      <c r="F17" s="73">
        <v>0</v>
      </c>
    </row>
    <row r="18" spans="1:6" ht="18" hidden="1" customHeight="1" x14ac:dyDescent="0.3">
      <c r="A18" s="78" t="s">
        <v>123</v>
      </c>
      <c r="C18" s="117"/>
      <c r="D18" s="73"/>
      <c r="E18" s="73">
        <f t="shared" si="0"/>
        <v>0</v>
      </c>
      <c r="F18" s="73"/>
    </row>
    <row r="19" spans="1:6" ht="18" hidden="1" customHeight="1" x14ac:dyDescent="0.3">
      <c r="A19" s="106" t="s">
        <v>179</v>
      </c>
      <c r="C19" s="117"/>
      <c r="D19" s="73"/>
      <c r="E19" s="73"/>
      <c r="F19" s="73"/>
    </row>
    <row r="20" spans="1:6" ht="18" customHeight="1" x14ac:dyDescent="0.3">
      <c r="A20" s="106" t="s">
        <v>192</v>
      </c>
      <c r="C20" s="117">
        <v>0</v>
      </c>
      <c r="D20" s="73">
        <v>0</v>
      </c>
      <c r="E20" s="73">
        <v>0</v>
      </c>
      <c r="F20" s="73">
        <v>0</v>
      </c>
    </row>
    <row r="21" spans="1:6" ht="18" customHeight="1" x14ac:dyDescent="0.3">
      <c r="A21" s="78" t="s">
        <v>121</v>
      </c>
      <c r="B21" s="60">
        <v>3</v>
      </c>
      <c r="C21" s="117">
        <f>NTC!F40</f>
        <v>5161991.5</v>
      </c>
      <c r="D21" s="73">
        <f>NTC!G40</f>
        <v>4184609.98</v>
      </c>
      <c r="E21" s="73">
        <f t="shared" si="0"/>
        <v>977381.52</v>
      </c>
      <c r="F21" s="73">
        <v>2962216.13</v>
      </c>
    </row>
    <row r="22" spans="1:6" ht="18" customHeight="1" x14ac:dyDescent="0.3">
      <c r="A22" s="79"/>
      <c r="C22" s="117"/>
      <c r="D22" s="73">
        <v>0</v>
      </c>
      <c r="E22" s="73"/>
      <c r="F22" s="73"/>
    </row>
    <row r="23" spans="1:6" ht="18" customHeight="1" x14ac:dyDescent="0.3">
      <c r="A23" s="75" t="s">
        <v>21</v>
      </c>
      <c r="C23" s="116">
        <f>SUM(C14:C22)</f>
        <v>5210305.75</v>
      </c>
      <c r="D23" s="76">
        <f>SUM(D14:D22)</f>
        <v>4266460.88</v>
      </c>
      <c r="E23" s="76">
        <f>SUM(E15:E22)</f>
        <v>951972.87</v>
      </c>
      <c r="F23" s="76">
        <v>4398669.0299999993</v>
      </c>
    </row>
    <row r="24" spans="1:6" ht="18" customHeight="1" x14ac:dyDescent="0.3">
      <c r="A24" s="80"/>
      <c r="C24" s="117"/>
      <c r="D24" s="60"/>
      <c r="E24" s="73"/>
      <c r="F24" s="73"/>
    </row>
    <row r="25" spans="1:6" s="83" customFormat="1" ht="18" customHeight="1" thickBot="1" x14ac:dyDescent="0.35">
      <c r="A25" s="62" t="s">
        <v>30</v>
      </c>
      <c r="B25" s="81"/>
      <c r="C25" s="118">
        <f>C11+C23</f>
        <v>5334722.33</v>
      </c>
      <c r="D25" s="82">
        <f>D11+D23</f>
        <v>4414726.09</v>
      </c>
      <c r="E25" s="82">
        <f>E11+E23</f>
        <v>928124.24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19"/>
      <c r="D26" s="81"/>
      <c r="E26" s="84"/>
      <c r="F26" s="84"/>
    </row>
    <row r="27" spans="1:6" ht="18" customHeight="1" x14ac:dyDescent="0.3">
      <c r="A27" s="85" t="s">
        <v>26</v>
      </c>
      <c r="C27" s="117"/>
      <c r="D27" s="73"/>
      <c r="E27" s="73"/>
      <c r="F27" s="73"/>
    </row>
    <row r="28" spans="1:6" ht="18" customHeight="1" x14ac:dyDescent="0.3">
      <c r="A28" s="86" t="s">
        <v>118</v>
      </c>
      <c r="C28" s="73">
        <v>100003</v>
      </c>
      <c r="D28" s="73">
        <v>100003</v>
      </c>
      <c r="E28" s="73">
        <f>C28-D28</f>
        <v>0</v>
      </c>
      <c r="F28" s="73">
        <v>100003</v>
      </c>
    </row>
    <row r="29" spans="1:6" ht="18" customHeight="1" x14ac:dyDescent="0.3">
      <c r="A29" s="86" t="s">
        <v>119</v>
      </c>
      <c r="C29" s="73">
        <v>-100003</v>
      </c>
      <c r="D29" s="73">
        <v>-100003</v>
      </c>
      <c r="E29" s="73">
        <f>C29-D29</f>
        <v>0</v>
      </c>
      <c r="F29" s="73">
        <v>-100003</v>
      </c>
    </row>
    <row r="30" spans="1:6" ht="18" customHeight="1" x14ac:dyDescent="0.3">
      <c r="A30" s="86" t="s">
        <v>22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17"/>
      <c r="D31" s="60"/>
      <c r="E31" s="73"/>
      <c r="F31" s="73"/>
    </row>
    <row r="32" spans="1:6" ht="18" customHeight="1" x14ac:dyDescent="0.3">
      <c r="A32" s="85" t="s">
        <v>27</v>
      </c>
      <c r="C32" s="117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17"/>
      <c r="D33" s="60"/>
      <c r="E33" s="73"/>
      <c r="F33" s="73"/>
    </row>
    <row r="34" spans="1:6" ht="18" customHeight="1" x14ac:dyDescent="0.3">
      <c r="A34" s="87" t="s">
        <v>23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0"/>
      <c r="D35" s="60"/>
      <c r="E35" s="73"/>
      <c r="F35" s="73"/>
    </row>
    <row r="36" spans="1:6" ht="18" customHeight="1" x14ac:dyDescent="0.3">
      <c r="A36" s="77" t="s">
        <v>28</v>
      </c>
      <c r="C36" s="117"/>
      <c r="D36" s="60"/>
      <c r="E36" s="73"/>
      <c r="F36" s="73"/>
    </row>
    <row r="37" spans="1:6" ht="18" customHeight="1" x14ac:dyDescent="0.3">
      <c r="A37" s="78" t="s">
        <v>147</v>
      </c>
      <c r="B37" s="60">
        <v>4</v>
      </c>
      <c r="C37" s="121">
        <f>NTC!F49</f>
        <v>112532.54000000001</v>
      </c>
      <c r="D37" s="73">
        <f>NTC!G49</f>
        <v>171515</v>
      </c>
      <c r="E37" s="73">
        <f>C37-D37</f>
        <v>-58982.459999999992</v>
      </c>
      <c r="F37" s="73">
        <v>1423078.36</v>
      </c>
    </row>
    <row r="38" spans="1:6" ht="18" customHeight="1" x14ac:dyDescent="0.3">
      <c r="A38" s="78" t="s">
        <v>125</v>
      </c>
      <c r="B38" s="60">
        <v>5</v>
      </c>
      <c r="C38" s="117">
        <f>NTC!F74</f>
        <v>5222189.790000001</v>
      </c>
      <c r="D38" s="73">
        <f>NTC!G74</f>
        <v>4243211.09</v>
      </c>
      <c r="E38" s="73">
        <f t="shared" ref="E38:E40" si="2">C38-D38</f>
        <v>978978.70000000112</v>
      </c>
      <c r="F38" s="73">
        <v>3095380.5</v>
      </c>
    </row>
    <row r="39" spans="1:6" ht="18" hidden="1" customHeight="1" x14ac:dyDescent="0.3">
      <c r="A39" s="106" t="s">
        <v>174</v>
      </c>
      <c r="C39" s="117"/>
      <c r="D39" s="73"/>
      <c r="E39" s="73"/>
      <c r="F39" s="73"/>
    </row>
    <row r="40" spans="1:6" ht="18" customHeight="1" x14ac:dyDescent="0.3">
      <c r="A40" s="78" t="s">
        <v>126</v>
      </c>
      <c r="C40" s="117"/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5334722.330000001</v>
      </c>
      <c r="D41" s="76">
        <f>SUM(D37:D40)</f>
        <v>4414726.09</v>
      </c>
      <c r="E41" s="76">
        <f t="shared" ref="E41" si="3">SUM(E37:E40)</f>
        <v>919996.24000000115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29</v>
      </c>
      <c r="C43" s="90">
        <f>C30+C41</f>
        <v>5334722.330000001</v>
      </c>
      <c r="D43" s="90">
        <f t="shared" ref="D43:E43" si="4">D30+D41</f>
        <v>4414726.09</v>
      </c>
      <c r="E43" s="90">
        <f t="shared" si="4"/>
        <v>919996.24000000115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0"/>
  <sheetViews>
    <sheetView zoomScale="85" zoomScaleNormal="85" zoomScaleSheetLayoutView="85" workbookViewId="0">
      <pane xSplit="2" ySplit="9" topLeftCell="C116" activePane="bottomRight" state="frozen"/>
      <selection activeCell="A14" sqref="A14"/>
      <selection pane="topRight" activeCell="A14" sqref="A14"/>
      <selection pane="bottomLeft" activeCell="A14" sqref="A14"/>
      <selection pane="bottomRight" activeCell="C68" sqref="C68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193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4" t="s">
        <v>199</v>
      </c>
      <c r="D6" s="135"/>
      <c r="E6" s="136"/>
      <c r="F6" s="131"/>
      <c r="G6" s="1"/>
      <c r="H6" s="1"/>
      <c r="I6" s="1"/>
    </row>
    <row r="7" spans="1:14" ht="56.25" x14ac:dyDescent="0.3">
      <c r="C7" s="115" t="s">
        <v>9</v>
      </c>
      <c r="D7" s="2" t="s">
        <v>168</v>
      </c>
      <c r="E7" s="3" t="s">
        <v>169</v>
      </c>
      <c r="F7" s="115" t="s">
        <v>200</v>
      </c>
      <c r="G7" s="4" t="s">
        <v>10</v>
      </c>
      <c r="H7" s="4" t="s">
        <v>186</v>
      </c>
      <c r="I7" s="5" t="s">
        <v>212</v>
      </c>
      <c r="K7" s="54" t="s">
        <v>170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2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9786.6</v>
      </c>
      <c r="D10" s="122">
        <v>6000</v>
      </c>
      <c r="E10" s="31">
        <f>C10-D10</f>
        <v>3786.6000000000004</v>
      </c>
      <c r="F10" s="30">
        <v>5092.6000000000004</v>
      </c>
      <c r="G10" s="31">
        <f>C10-F10</f>
        <v>4694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2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2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2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5323.9500000000007</v>
      </c>
      <c r="D14" s="123">
        <v>2100</v>
      </c>
      <c r="E14" s="34">
        <f>C14-D14</f>
        <v>3223.9500000000007</v>
      </c>
      <c r="F14" s="33">
        <v>2500.6</v>
      </c>
      <c r="G14" s="34">
        <f>C14-F14</f>
        <v>2823.3500000000008</v>
      </c>
      <c r="H14" s="33">
        <v>8188.2699999999995</v>
      </c>
      <c r="I14" s="33"/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4462.6499999999996</v>
      </c>
      <c r="D15" s="31">
        <f>D10-D14</f>
        <v>3900</v>
      </c>
      <c r="E15" s="29">
        <f t="shared" ref="E15:F15" si="0">E10-E14</f>
        <v>562.64999999999964</v>
      </c>
      <c r="F15" s="29">
        <f t="shared" si="0"/>
        <v>2592.0000000000005</v>
      </c>
      <c r="G15" s="29">
        <f t="shared" ref="G15" si="1">G10-G14</f>
        <v>1870.6499999999992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2"/>
      <c r="E16" s="31"/>
      <c r="F16" s="30"/>
      <c r="G16" s="31"/>
      <c r="H16" s="30"/>
      <c r="I16" s="30"/>
    </row>
    <row r="17" spans="1:14" ht="18" customHeight="1" x14ac:dyDescent="0.3">
      <c r="A17" s="13" t="s">
        <v>43</v>
      </c>
      <c r="B17" s="12"/>
      <c r="C17" s="30"/>
      <c r="D17" s="122"/>
      <c r="E17" s="31"/>
      <c r="F17" s="30"/>
      <c r="G17" s="31"/>
      <c r="H17" s="30"/>
      <c r="I17" s="30"/>
    </row>
    <row r="18" spans="1:14" ht="18" customHeight="1" x14ac:dyDescent="0.3">
      <c r="A18" s="11" t="s">
        <v>37</v>
      </c>
      <c r="B18" s="12"/>
      <c r="C18" s="30">
        <v>1597505.2899999998</v>
      </c>
      <c r="D18" s="122">
        <v>1875807.1833333333</v>
      </c>
      <c r="E18" s="31">
        <f t="shared" ref="E18:E21" si="2">C18-D18</f>
        <v>-278301.89333333354</v>
      </c>
      <c r="F18" s="30">
        <v>2578726.83</v>
      </c>
      <c r="G18" s="31">
        <f t="shared" ref="G18:G21" si="3">C18-F18</f>
        <v>-981221.54000000027</v>
      </c>
      <c r="H18" s="30">
        <v>9471127.9300000016</v>
      </c>
      <c r="I18" s="30"/>
      <c r="M18" s="104"/>
      <c r="N18" s="113"/>
    </row>
    <row r="19" spans="1:14" ht="18" customHeight="1" x14ac:dyDescent="0.3">
      <c r="A19" s="11" t="s">
        <v>38</v>
      </c>
      <c r="B19" s="12"/>
      <c r="C19" s="30">
        <v>2768147.64</v>
      </c>
      <c r="D19" s="122">
        <v>830000</v>
      </c>
      <c r="E19" s="31">
        <f t="shared" si="2"/>
        <v>1938147.6400000001</v>
      </c>
      <c r="F19" s="30">
        <v>1175743.3600000001</v>
      </c>
      <c r="G19" s="31">
        <f t="shared" si="3"/>
        <v>1592404.28</v>
      </c>
      <c r="H19" s="30">
        <v>4834137.7299999995</v>
      </c>
      <c r="I19" s="30"/>
      <c r="M19" s="104"/>
    </row>
    <row r="20" spans="1:14" ht="18" customHeight="1" x14ac:dyDescent="0.3">
      <c r="A20" s="11" t="s">
        <v>39</v>
      </c>
      <c r="B20" s="12"/>
      <c r="C20" s="30">
        <v>4.7700000000000005</v>
      </c>
      <c r="D20" s="122">
        <v>2.48</v>
      </c>
      <c r="E20" s="31">
        <f t="shared" si="2"/>
        <v>2.2900000000000005</v>
      </c>
      <c r="F20" s="30">
        <v>173.16</v>
      </c>
      <c r="G20" s="31">
        <f t="shared" si="3"/>
        <v>-168.39</v>
      </c>
      <c r="H20" s="30">
        <v>346.91999999999996</v>
      </c>
      <c r="I20" s="30"/>
      <c r="M20" s="104"/>
    </row>
    <row r="21" spans="1:14" ht="18" customHeight="1" x14ac:dyDescent="0.3">
      <c r="A21" s="11" t="s">
        <v>40</v>
      </c>
      <c r="B21" s="12">
        <v>6</v>
      </c>
      <c r="C21" s="33">
        <v>34664.81</v>
      </c>
      <c r="D21" s="123">
        <v>16221.83666666667</v>
      </c>
      <c r="E21" s="34">
        <f t="shared" si="2"/>
        <v>18442.973333333328</v>
      </c>
      <c r="F21" s="33">
        <v>6105.17</v>
      </c>
      <c r="G21" s="34">
        <f t="shared" si="3"/>
        <v>28559.64</v>
      </c>
      <c r="H21" s="33">
        <v>121916.96999999999</v>
      </c>
      <c r="I21" s="33"/>
      <c r="M21" s="104"/>
    </row>
    <row r="22" spans="1:14" ht="18" customHeight="1" x14ac:dyDescent="0.3">
      <c r="A22" s="11" t="s">
        <v>41</v>
      </c>
      <c r="B22" s="12"/>
      <c r="C22" s="30">
        <f>SUM(C18:C21)</f>
        <v>4400322.5099999988</v>
      </c>
      <c r="D22" s="30">
        <f>SUM(D18:D21)</f>
        <v>2722031.5</v>
      </c>
      <c r="E22" s="29">
        <f t="shared" ref="E22:I22" si="4">SUM(E18:E21)</f>
        <v>1678291.01</v>
      </c>
      <c r="F22" s="29">
        <f t="shared" si="4"/>
        <v>3760748.5200000005</v>
      </c>
      <c r="G22" s="29">
        <f>SUM(G18:G21)</f>
        <v>639573.98999999976</v>
      </c>
      <c r="H22" s="30">
        <v>14427529.550000001</v>
      </c>
      <c r="I22" s="30">
        <f t="shared" si="4"/>
        <v>0</v>
      </c>
      <c r="M22" s="104"/>
    </row>
    <row r="23" spans="1:14" ht="18" customHeight="1" x14ac:dyDescent="0.3">
      <c r="A23" s="11" t="s">
        <v>42</v>
      </c>
      <c r="B23" s="12"/>
      <c r="C23" s="30">
        <f>C22+C15</f>
        <v>4404785.1599999992</v>
      </c>
      <c r="D23" s="30">
        <f>D22+D15</f>
        <v>2725931.5</v>
      </c>
      <c r="E23" s="29">
        <f t="shared" ref="E23:F23" si="5">E22+E15</f>
        <v>1678853.66</v>
      </c>
      <c r="F23" s="29">
        <f t="shared" si="5"/>
        <v>3763340.5200000005</v>
      </c>
      <c r="G23" s="29">
        <f>G22+G15</f>
        <v>641444.63999999978</v>
      </c>
      <c r="H23" s="30">
        <v>14433883.98</v>
      </c>
      <c r="I23" s="30">
        <f>I22+I15</f>
        <v>0</v>
      </c>
      <c r="M23" s="104"/>
    </row>
    <row r="24" spans="1:14" ht="18" customHeight="1" x14ac:dyDescent="0.3">
      <c r="A24" s="25"/>
      <c r="B24" s="12"/>
      <c r="C24" s="30"/>
      <c r="D24" s="122"/>
      <c r="E24" s="31"/>
      <c r="F24" s="30"/>
      <c r="G24" s="31"/>
      <c r="H24" s="30"/>
      <c r="I24" s="30"/>
      <c r="M24" s="104"/>
    </row>
    <row r="25" spans="1:14" ht="18" customHeight="1" x14ac:dyDescent="0.3">
      <c r="A25" s="26" t="s">
        <v>31</v>
      </c>
      <c r="B25" s="12"/>
      <c r="C25" s="30"/>
      <c r="D25" s="122"/>
      <c r="E25" s="31"/>
      <c r="F25" s="30"/>
      <c r="G25" s="31"/>
      <c r="H25" s="30"/>
      <c r="I25" s="30"/>
      <c r="M25" s="104"/>
    </row>
    <row r="26" spans="1:14" ht="18" customHeight="1" x14ac:dyDescent="0.3">
      <c r="A26" s="14" t="s">
        <v>44</v>
      </c>
      <c r="B26" s="12"/>
      <c r="C26" s="30">
        <v>377662.86</v>
      </c>
      <c r="D26" s="122">
        <v>441620</v>
      </c>
      <c r="E26" s="31">
        <f t="shared" ref="E26:E34" si="6">C26-D26</f>
        <v>-63957.140000000014</v>
      </c>
      <c r="F26" s="30">
        <v>365226.59</v>
      </c>
      <c r="G26" s="31">
        <f t="shared" ref="G26:G92" si="7">C26-F26</f>
        <v>12436.26999999996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45</v>
      </c>
      <c r="B27" s="12"/>
      <c r="C27" s="30">
        <v>2800</v>
      </c>
      <c r="D27" s="122">
        <v>2800</v>
      </c>
      <c r="E27" s="31">
        <f t="shared" si="6"/>
        <v>0</v>
      </c>
      <c r="F27" s="30">
        <v>2800</v>
      </c>
      <c r="G27" s="31">
        <f t="shared" si="7"/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46</v>
      </c>
      <c r="B28" s="12"/>
      <c r="C28" s="30"/>
      <c r="D28" s="122">
        <v>73603.333333333328</v>
      </c>
      <c r="E28" s="31">
        <f t="shared" si="6"/>
        <v>-73603.333333333328</v>
      </c>
      <c r="F28" s="30"/>
      <c r="G28" s="31">
        <f t="shared" si="7"/>
        <v>0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47</v>
      </c>
      <c r="B29" s="12"/>
      <c r="C29" s="30">
        <v>46334</v>
      </c>
      <c r="D29" s="122">
        <v>66979.03333333334</v>
      </c>
      <c r="E29" s="31">
        <f t="shared" si="6"/>
        <v>-20645.03333333334</v>
      </c>
      <c r="F29" s="30">
        <v>44885</v>
      </c>
      <c r="G29" s="31">
        <f t="shared" si="7"/>
        <v>1449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48</v>
      </c>
      <c r="B30" s="12"/>
      <c r="C30" s="30">
        <v>4759.0499999999993</v>
      </c>
      <c r="D30" s="122">
        <v>5000</v>
      </c>
      <c r="E30" s="31">
        <f t="shared" si="6"/>
        <v>-240.95000000000073</v>
      </c>
      <c r="F30" s="30">
        <v>4822.3999999999996</v>
      </c>
      <c r="G30" s="31">
        <f t="shared" si="7"/>
        <v>-63.350000000000364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188</v>
      </c>
      <c r="B31" s="12"/>
      <c r="C31" s="30">
        <v>514.1</v>
      </c>
      <c r="D31" s="122">
        <v>0</v>
      </c>
      <c r="E31" s="31">
        <f t="shared" si="6"/>
        <v>514.1</v>
      </c>
      <c r="F31" s="30">
        <v>0</v>
      </c>
      <c r="G31" s="31">
        <f t="shared" si="7"/>
        <v>514.1</v>
      </c>
      <c r="H31" s="30">
        <v>0</v>
      </c>
      <c r="I31" s="30"/>
      <c r="M31" s="57"/>
    </row>
    <row r="32" spans="1:14" ht="18" customHeight="1" x14ac:dyDescent="0.3">
      <c r="A32" s="14" t="s">
        <v>49</v>
      </c>
      <c r="B32" s="12"/>
      <c r="C32" s="30">
        <v>492</v>
      </c>
      <c r="D32" s="122">
        <v>2746.6666666666665</v>
      </c>
      <c r="E32" s="31">
        <f t="shared" si="6"/>
        <v>-2254.6666666666665</v>
      </c>
      <c r="F32" s="30">
        <v>496</v>
      </c>
      <c r="G32" s="31">
        <f t="shared" si="7"/>
        <v>-4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50</v>
      </c>
      <c r="B33" s="12"/>
      <c r="C33" s="30">
        <v>660</v>
      </c>
      <c r="D33" s="30">
        <v>800</v>
      </c>
      <c r="E33" s="31">
        <f t="shared" si="6"/>
        <v>-140</v>
      </c>
      <c r="F33" s="30">
        <v>600</v>
      </c>
      <c r="G33" s="31">
        <f t="shared" si="7"/>
        <v>60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51</v>
      </c>
      <c r="B34" s="12"/>
      <c r="C34" s="30">
        <v>45716.25</v>
      </c>
      <c r="D34" s="30">
        <v>15666.666666666666</v>
      </c>
      <c r="E34" s="31">
        <f t="shared" si="6"/>
        <v>30049.583333333336</v>
      </c>
      <c r="F34" s="30">
        <v>40724.67</v>
      </c>
      <c r="G34" s="31">
        <f t="shared" si="7"/>
        <v>4991.5800000000017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52</v>
      </c>
      <c r="B35" s="12"/>
      <c r="C35" s="30"/>
      <c r="D35" s="130"/>
      <c r="E35" s="31">
        <f t="shared" ref="E35:E63" si="9">C35-D36</f>
        <v>-3200</v>
      </c>
      <c r="F35" s="30"/>
      <c r="G35" s="31">
        <f t="shared" si="7"/>
        <v>0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53</v>
      </c>
      <c r="B36" s="12"/>
      <c r="C36" s="30">
        <v>700</v>
      </c>
      <c r="D36" s="130">
        <v>3200</v>
      </c>
      <c r="E36" s="31">
        <f t="shared" si="9"/>
        <v>-5300</v>
      </c>
      <c r="F36" s="30">
        <v>2139.5</v>
      </c>
      <c r="G36" s="31">
        <f t="shared" si="7"/>
        <v>-1439.5</v>
      </c>
      <c r="H36" s="30">
        <v>2771.75</v>
      </c>
      <c r="I36" s="30"/>
      <c r="K36" s="54">
        <v>10000</v>
      </c>
      <c r="L36" s="54">
        <f t="shared" ref="L36:L41" si="10">K36/12*7</f>
        <v>5833.3333333333339</v>
      </c>
      <c r="M36" s="57"/>
    </row>
    <row r="37" spans="1:13" ht="18" customHeight="1" x14ac:dyDescent="0.3">
      <c r="A37" s="14" t="s">
        <v>54</v>
      </c>
      <c r="B37" s="12"/>
      <c r="C37" s="30">
        <v>5934.3</v>
      </c>
      <c r="D37" s="30">
        <v>6000</v>
      </c>
      <c r="E37" s="31">
        <f t="shared" si="9"/>
        <v>-29065.7</v>
      </c>
      <c r="F37" s="30">
        <v>3809.11</v>
      </c>
      <c r="G37" s="31">
        <f t="shared" si="7"/>
        <v>2125.19</v>
      </c>
      <c r="H37" s="30">
        <v>14318.77</v>
      </c>
      <c r="I37" s="30"/>
      <c r="K37" s="54">
        <v>21000</v>
      </c>
      <c r="L37" s="54">
        <f t="shared" si="10"/>
        <v>12250</v>
      </c>
      <c r="M37" s="57"/>
    </row>
    <row r="38" spans="1:13" ht="18" customHeight="1" x14ac:dyDescent="0.3">
      <c r="A38" s="14" t="s">
        <v>55</v>
      </c>
      <c r="B38" s="12"/>
      <c r="C38" s="30">
        <v>4755.0599999999995</v>
      </c>
      <c r="D38" s="30">
        <v>35000</v>
      </c>
      <c r="E38" s="31">
        <f t="shared" si="9"/>
        <v>-3244.9400000000005</v>
      </c>
      <c r="F38" s="30">
        <v>4397.79</v>
      </c>
      <c r="G38" s="31">
        <f t="shared" si="7"/>
        <v>357.26999999999953</v>
      </c>
      <c r="H38" s="30">
        <v>15244.990000000002</v>
      </c>
      <c r="I38" s="30"/>
      <c r="K38" s="54">
        <v>105000</v>
      </c>
      <c r="L38" s="54">
        <f t="shared" si="10"/>
        <v>61250</v>
      </c>
      <c r="M38" s="57"/>
    </row>
    <row r="39" spans="1:13" ht="18" customHeight="1" x14ac:dyDescent="0.3">
      <c r="A39" s="14" t="s">
        <v>56</v>
      </c>
      <c r="B39" s="12"/>
      <c r="C39" s="30">
        <v>80</v>
      </c>
      <c r="D39" s="30">
        <v>8000</v>
      </c>
      <c r="E39" s="31">
        <f t="shared" si="9"/>
        <v>-1253.3333333333333</v>
      </c>
      <c r="F39" s="30">
        <v>3975</v>
      </c>
      <c r="G39" s="31">
        <f t="shared" si="7"/>
        <v>-3895</v>
      </c>
      <c r="H39" s="30">
        <v>8332</v>
      </c>
      <c r="I39" s="30"/>
      <c r="K39" s="54">
        <v>25000</v>
      </c>
      <c r="L39" s="54">
        <f t="shared" si="10"/>
        <v>14583.333333333334</v>
      </c>
      <c r="M39" s="57"/>
    </row>
    <row r="40" spans="1:13" ht="18" customHeight="1" x14ac:dyDescent="0.3">
      <c r="A40" s="14" t="s">
        <v>57</v>
      </c>
      <c r="B40" s="12"/>
      <c r="C40" s="30">
        <v>0</v>
      </c>
      <c r="D40" s="30">
        <v>1333.3333333333333</v>
      </c>
      <c r="E40" s="31">
        <f t="shared" si="9"/>
        <v>-2400</v>
      </c>
      <c r="F40" s="30"/>
      <c r="G40" s="31">
        <f t="shared" si="7"/>
        <v>0</v>
      </c>
      <c r="H40" s="30">
        <v>0</v>
      </c>
      <c r="I40" s="30"/>
      <c r="K40" s="54">
        <v>4000</v>
      </c>
      <c r="L40" s="54">
        <f t="shared" si="10"/>
        <v>2333.333333333333</v>
      </c>
      <c r="M40" s="57"/>
    </row>
    <row r="41" spans="1:13" ht="18" customHeight="1" x14ac:dyDescent="0.3">
      <c r="A41" s="14" t="s">
        <v>58</v>
      </c>
      <c r="B41" s="12"/>
      <c r="C41" s="30">
        <v>0</v>
      </c>
      <c r="D41" s="122">
        <v>2400</v>
      </c>
      <c r="E41" s="31">
        <f t="shared" si="9"/>
        <v>-3000</v>
      </c>
      <c r="F41" s="30"/>
      <c r="G41" s="31">
        <f t="shared" si="7"/>
        <v>0</v>
      </c>
      <c r="H41" s="30">
        <v>4490.01</v>
      </c>
      <c r="I41" s="30"/>
      <c r="K41" s="54">
        <v>6800</v>
      </c>
      <c r="L41" s="54">
        <f t="shared" si="10"/>
        <v>3966.6666666666665</v>
      </c>
      <c r="M41" s="57"/>
    </row>
    <row r="42" spans="1:13" ht="18" customHeight="1" x14ac:dyDescent="0.3">
      <c r="A42" s="14" t="s">
        <v>59</v>
      </c>
      <c r="B42" s="12"/>
      <c r="C42" s="30">
        <v>0</v>
      </c>
      <c r="D42" s="122">
        <v>3000</v>
      </c>
      <c r="E42" s="31">
        <f t="shared" si="9"/>
        <v>-14212</v>
      </c>
      <c r="F42" s="30"/>
      <c r="G42" s="31">
        <f t="shared" si="7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60</v>
      </c>
      <c r="B43" s="12"/>
      <c r="C43" s="30">
        <v>13254.48</v>
      </c>
      <c r="D43" s="122">
        <v>14212</v>
      </c>
      <c r="E43" s="31">
        <f t="shared" si="9"/>
        <v>6587.8133333333326</v>
      </c>
      <c r="F43" s="30">
        <v>13110.76</v>
      </c>
      <c r="G43" s="31">
        <f t="shared" si="7"/>
        <v>143.71999999999935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61</v>
      </c>
      <c r="B44" s="12"/>
      <c r="C44" s="30">
        <v>5376.8099999999995</v>
      </c>
      <c r="D44" s="122">
        <v>6666.666666666667</v>
      </c>
      <c r="E44" s="31">
        <f t="shared" si="9"/>
        <v>-37623.19</v>
      </c>
      <c r="F44" s="30">
        <v>3035.52</v>
      </c>
      <c r="G44" s="31">
        <f t="shared" si="7"/>
        <v>2341.2899999999995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62</v>
      </c>
      <c r="B45" s="12"/>
      <c r="C45" s="30">
        <v>42671.360000000001</v>
      </c>
      <c r="D45" s="122">
        <v>43000</v>
      </c>
      <c r="E45" s="31">
        <f t="shared" si="9"/>
        <v>40671.360000000001</v>
      </c>
      <c r="F45" s="30">
        <v>42671.360000000001</v>
      </c>
      <c r="G45" s="31">
        <f t="shared" si="7"/>
        <v>0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63</v>
      </c>
      <c r="B46" s="12"/>
      <c r="C46" s="30">
        <v>6983.83</v>
      </c>
      <c r="D46" s="122">
        <v>2000</v>
      </c>
      <c r="E46" s="31">
        <f t="shared" si="9"/>
        <v>317.16333333333296</v>
      </c>
      <c r="F46" s="30">
        <v>1986.34</v>
      </c>
      <c r="G46" s="31">
        <f t="shared" si="7"/>
        <v>4997.49</v>
      </c>
      <c r="H46" s="30">
        <v>5511.5299999999988</v>
      </c>
      <c r="I46" s="30"/>
      <c r="K46" s="54">
        <v>6000</v>
      </c>
      <c r="L46" s="54">
        <f t="shared" ref="L46:L53" si="11">K46/12*7</f>
        <v>3500</v>
      </c>
      <c r="M46" s="57"/>
    </row>
    <row r="47" spans="1:13" ht="18" customHeight="1" x14ac:dyDescent="0.3">
      <c r="A47" s="14" t="s">
        <v>64</v>
      </c>
      <c r="B47" s="12"/>
      <c r="C47" s="30">
        <v>7727.4</v>
      </c>
      <c r="D47" s="122">
        <v>6666.666666666667</v>
      </c>
      <c r="E47" s="31">
        <f t="shared" si="9"/>
        <v>7060.7333333333327</v>
      </c>
      <c r="F47" s="30">
        <v>7288.33</v>
      </c>
      <c r="G47" s="31">
        <f t="shared" si="7"/>
        <v>439.06999999999971</v>
      </c>
      <c r="H47" s="30">
        <v>22129.68</v>
      </c>
      <c r="I47" s="30"/>
      <c r="K47" s="54">
        <v>20000</v>
      </c>
      <c r="L47" s="54">
        <f t="shared" si="11"/>
        <v>11666.666666666668</v>
      </c>
      <c r="M47" s="57"/>
    </row>
    <row r="48" spans="1:13" ht="18" customHeight="1" x14ac:dyDescent="0.3">
      <c r="A48" s="14" t="s">
        <v>65</v>
      </c>
      <c r="B48" s="12"/>
      <c r="C48" s="30">
        <v>0</v>
      </c>
      <c r="D48" s="122">
        <v>666.66666666666663</v>
      </c>
      <c r="E48" s="31">
        <f t="shared" si="9"/>
        <v>-11166.666666666666</v>
      </c>
      <c r="F48" s="30"/>
      <c r="G48" s="31">
        <f t="shared" si="7"/>
        <v>0</v>
      </c>
      <c r="H48" s="30">
        <v>2094.6999999999998</v>
      </c>
      <c r="I48" s="30"/>
      <c r="K48" s="54">
        <v>2000</v>
      </c>
      <c r="L48" s="54">
        <f t="shared" si="11"/>
        <v>1166.6666666666665</v>
      </c>
      <c r="M48" s="57"/>
    </row>
    <row r="49" spans="1:13" ht="18" customHeight="1" x14ac:dyDescent="0.3">
      <c r="A49" s="14" t="s">
        <v>66</v>
      </c>
      <c r="B49" s="12"/>
      <c r="C49" s="30">
        <v>11671</v>
      </c>
      <c r="D49" s="122">
        <v>11166.666666666666</v>
      </c>
      <c r="E49" s="31">
        <f t="shared" si="9"/>
        <v>8937.6666666666661</v>
      </c>
      <c r="F49" s="30">
        <v>5556.55</v>
      </c>
      <c r="G49" s="31">
        <f t="shared" si="7"/>
        <v>6114.45</v>
      </c>
      <c r="H49" s="30">
        <v>31083.83</v>
      </c>
      <c r="I49" s="30"/>
      <c r="K49" s="54">
        <v>31000</v>
      </c>
      <c r="L49" s="54">
        <f t="shared" si="11"/>
        <v>18083.333333333336</v>
      </c>
      <c r="M49" s="57"/>
    </row>
    <row r="50" spans="1:13" ht="18" customHeight="1" x14ac:dyDescent="0.3">
      <c r="A50" s="14" t="s">
        <v>67</v>
      </c>
      <c r="B50" s="12"/>
      <c r="C50" s="30">
        <v>1349</v>
      </c>
      <c r="D50" s="122">
        <v>2733.3333333333335</v>
      </c>
      <c r="E50" s="31">
        <f t="shared" si="9"/>
        <v>849</v>
      </c>
      <c r="F50" s="30">
        <v>300</v>
      </c>
      <c r="G50" s="31">
        <f t="shared" si="7"/>
        <v>1049</v>
      </c>
      <c r="H50" s="30">
        <v>1719.05</v>
      </c>
      <c r="I50" s="30">
        <v>8200.0000000000018</v>
      </c>
      <c r="K50" s="54">
        <v>2100</v>
      </c>
      <c r="L50" s="54">
        <f t="shared" si="11"/>
        <v>1225</v>
      </c>
      <c r="M50" s="57"/>
    </row>
    <row r="51" spans="1:13" ht="18" customHeight="1" x14ac:dyDescent="0.3">
      <c r="A51" s="14" t="s">
        <v>68</v>
      </c>
      <c r="B51" s="12"/>
      <c r="C51" s="30">
        <v>95.4</v>
      </c>
      <c r="D51" s="122">
        <v>500</v>
      </c>
      <c r="E51" s="31">
        <f t="shared" si="9"/>
        <v>-1737.9333333333332</v>
      </c>
      <c r="F51" s="30">
        <v>122.5</v>
      </c>
      <c r="G51" s="31">
        <f t="shared" si="7"/>
        <v>-27.099999999999994</v>
      </c>
      <c r="H51" s="30">
        <v>189.5</v>
      </c>
      <c r="I51" s="30">
        <v>1500.0000000000005</v>
      </c>
      <c r="K51" s="54">
        <v>1500</v>
      </c>
      <c r="L51" s="54">
        <f t="shared" si="11"/>
        <v>875</v>
      </c>
      <c r="M51" s="57"/>
    </row>
    <row r="52" spans="1:13" ht="18" customHeight="1" x14ac:dyDescent="0.3">
      <c r="A52" s="14" t="s">
        <v>69</v>
      </c>
      <c r="B52" s="12"/>
      <c r="C52" s="30">
        <v>264.10000000000002</v>
      </c>
      <c r="D52" s="122">
        <v>1833.3333333333333</v>
      </c>
      <c r="E52" s="31">
        <f t="shared" si="9"/>
        <v>-10069.233333333334</v>
      </c>
      <c r="F52" s="30">
        <v>1152.0999999999999</v>
      </c>
      <c r="G52" s="31">
        <f t="shared" si="7"/>
        <v>-887.99999999999989</v>
      </c>
      <c r="H52" s="30">
        <v>4317.75</v>
      </c>
      <c r="I52" s="30"/>
      <c r="K52" s="54">
        <v>5500</v>
      </c>
      <c r="L52" s="54">
        <f t="shared" si="11"/>
        <v>3208.333333333333</v>
      </c>
      <c r="M52" s="57"/>
    </row>
    <row r="53" spans="1:13" ht="18" customHeight="1" x14ac:dyDescent="0.3">
      <c r="A53" s="14" t="s">
        <v>70</v>
      </c>
      <c r="B53" s="12"/>
      <c r="C53" s="30">
        <v>8482.4000000000015</v>
      </c>
      <c r="D53" s="122">
        <v>10333.333333333334</v>
      </c>
      <c r="E53" s="31">
        <f t="shared" si="9"/>
        <v>6715.7333333333345</v>
      </c>
      <c r="F53" s="30">
        <v>6149.07</v>
      </c>
      <c r="G53" s="31">
        <f t="shared" si="7"/>
        <v>2333.3300000000017</v>
      </c>
      <c r="H53" s="30">
        <v>23396.62</v>
      </c>
      <c r="I53" s="30"/>
      <c r="K53" s="54">
        <v>31000</v>
      </c>
      <c r="L53" s="54">
        <f t="shared" si="11"/>
        <v>18083.333333333336</v>
      </c>
      <c r="M53" s="57"/>
    </row>
    <row r="54" spans="1:13" ht="18" customHeight="1" x14ac:dyDescent="0.3">
      <c r="A54" s="14" t="s">
        <v>71</v>
      </c>
      <c r="B54" s="12"/>
      <c r="C54" s="30">
        <v>0</v>
      </c>
      <c r="D54" s="122">
        <v>1766.6666666666667</v>
      </c>
      <c r="E54" s="31">
        <f t="shared" si="9"/>
        <v>-1000</v>
      </c>
      <c r="F54" s="30"/>
      <c r="G54" s="31">
        <f t="shared" si="7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72</v>
      </c>
      <c r="B55" s="12"/>
      <c r="C55" s="30">
        <v>0</v>
      </c>
      <c r="D55" s="122">
        <v>1000</v>
      </c>
      <c r="E55" s="31">
        <f t="shared" si="9"/>
        <v>-4083.3333333333335</v>
      </c>
      <c r="F55" s="30"/>
      <c r="G55" s="31">
        <f t="shared" si="7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73</v>
      </c>
      <c r="B56" s="12"/>
      <c r="C56" s="30">
        <v>0</v>
      </c>
      <c r="D56" s="122">
        <v>4083.3333333333335</v>
      </c>
      <c r="E56" s="31">
        <f t="shared" si="9"/>
        <v>-1666.6666666666667</v>
      </c>
      <c r="F56" s="30"/>
      <c r="G56" s="31">
        <f t="shared" si="7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74</v>
      </c>
      <c r="B57" s="12"/>
      <c r="C57" s="30">
        <v>0</v>
      </c>
      <c r="D57" s="122">
        <v>1666.6666666666667</v>
      </c>
      <c r="E57" s="31">
        <f t="shared" si="9"/>
        <v>-3300</v>
      </c>
      <c r="F57" s="30"/>
      <c r="G57" s="31">
        <f t="shared" si="7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75</v>
      </c>
      <c r="B58" s="12"/>
      <c r="C58" s="30">
        <v>2661.2</v>
      </c>
      <c r="D58" s="122">
        <v>3300</v>
      </c>
      <c r="E58" s="31">
        <f t="shared" si="9"/>
        <v>1661.1999999999998</v>
      </c>
      <c r="F58" s="30">
        <v>2360</v>
      </c>
      <c r="G58" s="31">
        <f t="shared" si="7"/>
        <v>301.19999999999982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76</v>
      </c>
      <c r="B59" s="12"/>
      <c r="C59" s="30">
        <v>641.29999999999995</v>
      </c>
      <c r="D59" s="122">
        <v>1000</v>
      </c>
      <c r="E59" s="31">
        <f t="shared" si="9"/>
        <v>-858.7</v>
      </c>
      <c r="F59" s="30">
        <v>657.2</v>
      </c>
      <c r="G59" s="31">
        <f t="shared" si="7"/>
        <v>-15.900000000000091</v>
      </c>
      <c r="H59" s="30">
        <v>2581.1</v>
      </c>
      <c r="I59" s="30"/>
      <c r="K59" s="54">
        <v>3000</v>
      </c>
      <c r="L59" s="54">
        <f t="shared" ref="L59:L60" si="12">K59/12*7</f>
        <v>1750</v>
      </c>
      <c r="M59" s="57"/>
    </row>
    <row r="60" spans="1:13" ht="18" customHeight="1" x14ac:dyDescent="0.3">
      <c r="A60" s="14" t="s">
        <v>77</v>
      </c>
      <c r="B60" s="12"/>
      <c r="C60" s="30">
        <v>0</v>
      </c>
      <c r="D60" s="122">
        <v>1500</v>
      </c>
      <c r="E60" s="31">
        <f t="shared" si="9"/>
        <v>-333.33333333333331</v>
      </c>
      <c r="F60" s="30"/>
      <c r="G60" s="31">
        <f t="shared" si="7"/>
        <v>0</v>
      </c>
      <c r="H60" s="30">
        <v>4155.2</v>
      </c>
      <c r="I60" s="30"/>
      <c r="K60" s="54">
        <v>3000</v>
      </c>
      <c r="L60" s="54">
        <f t="shared" si="12"/>
        <v>1750</v>
      </c>
      <c r="M60" s="57"/>
    </row>
    <row r="61" spans="1:13" ht="18" customHeight="1" x14ac:dyDescent="0.3">
      <c r="A61" s="14" t="s">
        <v>78</v>
      </c>
      <c r="B61" s="12"/>
      <c r="C61" s="30">
        <v>444.67999999999995</v>
      </c>
      <c r="D61" s="122">
        <v>333.33333333333331</v>
      </c>
      <c r="E61" s="31">
        <f t="shared" si="9"/>
        <v>384.67999999999995</v>
      </c>
      <c r="F61" s="30">
        <v>427.19</v>
      </c>
      <c r="G61" s="31">
        <f t="shared" si="7"/>
        <v>17.489999999999952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79</v>
      </c>
      <c r="B62" s="12"/>
      <c r="C62" s="30">
        <v>0</v>
      </c>
      <c r="D62" s="122">
        <v>60</v>
      </c>
      <c r="E62" s="31">
        <f t="shared" si="9"/>
        <v>-333.33333333333331</v>
      </c>
      <c r="F62" s="30"/>
      <c r="G62" s="31">
        <f t="shared" si="7"/>
        <v>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80</v>
      </c>
      <c r="B63" s="12"/>
      <c r="C63" s="30">
        <v>0</v>
      </c>
      <c r="D63" s="122">
        <v>333.33333333333331</v>
      </c>
      <c r="E63" s="31">
        <f t="shared" si="9"/>
        <v>-330</v>
      </c>
      <c r="F63" s="30">
        <v>302.52999999999997</v>
      </c>
      <c r="G63" s="31">
        <f t="shared" si="7"/>
        <v>-302.52999999999997</v>
      </c>
      <c r="H63" s="30">
        <v>-260</v>
      </c>
      <c r="I63" s="30"/>
      <c r="K63" s="54">
        <v>1000</v>
      </c>
      <c r="L63" s="54">
        <f t="shared" ref="L63" si="13">K63/12*7</f>
        <v>583.33333333333326</v>
      </c>
      <c r="M63" s="57"/>
    </row>
    <row r="64" spans="1:13" ht="18" customHeight="1" x14ac:dyDescent="0.3">
      <c r="A64" s="14" t="s">
        <v>81</v>
      </c>
      <c r="B64" s="12"/>
      <c r="C64" s="30">
        <v>330</v>
      </c>
      <c r="D64" s="122">
        <v>330</v>
      </c>
      <c r="E64" s="31">
        <v>0</v>
      </c>
      <c r="F64" s="30">
        <v>330</v>
      </c>
      <c r="G64" s="31">
        <f>C64-F64</f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82</v>
      </c>
      <c r="B65" s="12"/>
      <c r="C65" s="30">
        <v>0</v>
      </c>
      <c r="D65" s="122">
        <v>333.33333333333331</v>
      </c>
      <c r="E65" s="31">
        <f>C65-D66</f>
        <v>0</v>
      </c>
      <c r="F65" s="30"/>
      <c r="G65" s="31">
        <f t="shared" si="7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173</v>
      </c>
      <c r="B66" s="12"/>
      <c r="C66" s="30">
        <v>0</v>
      </c>
      <c r="D66" s="122"/>
      <c r="E66" s="31">
        <f>C66-D67</f>
        <v>0</v>
      </c>
      <c r="F66" s="30"/>
      <c r="G66" s="31">
        <f t="shared" si="7"/>
        <v>0</v>
      </c>
      <c r="H66" s="30">
        <v>1</v>
      </c>
      <c r="I66" s="30">
        <v>0</v>
      </c>
    </row>
    <row r="67" spans="1:13" ht="18" customHeight="1" x14ac:dyDescent="0.3">
      <c r="A67" s="14" t="s">
        <v>90</v>
      </c>
      <c r="B67" s="12"/>
      <c r="C67" s="30">
        <v>0</v>
      </c>
      <c r="D67" s="30"/>
      <c r="E67" s="31">
        <f>C67-D68</f>
        <v>0</v>
      </c>
      <c r="F67" s="30">
        <v>0</v>
      </c>
      <c r="G67" s="31">
        <f>C67-F67</f>
        <v>0</v>
      </c>
      <c r="H67" s="30">
        <v>36579.629999999997</v>
      </c>
      <c r="I67" s="30">
        <v>0</v>
      </c>
      <c r="K67" s="54">
        <v>0</v>
      </c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83</v>
      </c>
      <c r="B69" s="12"/>
      <c r="C69" s="30"/>
      <c r="D69" s="30"/>
      <c r="E69" s="31"/>
      <c r="F69" s="30"/>
      <c r="G69" s="31">
        <f t="shared" si="7"/>
        <v>0</v>
      </c>
      <c r="H69" s="30"/>
      <c r="I69" s="30">
        <v>0</v>
      </c>
    </row>
    <row r="70" spans="1:13" ht="18" customHeight="1" x14ac:dyDescent="0.3">
      <c r="A70" s="14" t="s">
        <v>84</v>
      </c>
      <c r="B70" s="12"/>
      <c r="C70" s="126">
        <v>348531.01</v>
      </c>
      <c r="D70" s="30">
        <v>439040</v>
      </c>
      <c r="E70" s="31">
        <f>C70-D70</f>
        <v>-90508.989999999991</v>
      </c>
      <c r="F70" s="30">
        <v>124464.9</v>
      </c>
      <c r="G70" s="31">
        <f t="shared" si="7"/>
        <v>224066.11000000002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85</v>
      </c>
      <c r="B71" s="12"/>
      <c r="C71" s="126">
        <v>58724</v>
      </c>
      <c r="D71" s="30">
        <v>124766.66666666667</v>
      </c>
      <c r="E71" s="31">
        <f t="shared" ref="E71:E96" si="14">C71-D71</f>
        <v>-66042.666666666672</v>
      </c>
      <c r="F71" s="30">
        <v>29957.200000000001</v>
      </c>
      <c r="G71" s="31">
        <f t="shared" si="7"/>
        <v>28766.799999999999</v>
      </c>
      <c r="H71" s="30">
        <v>125533.87999999998</v>
      </c>
      <c r="I71" s="30"/>
      <c r="K71" s="54">
        <v>368300</v>
      </c>
      <c r="L71" s="54">
        <f t="shared" ref="L71:L75" si="15">K71/12*7</f>
        <v>214841.66666666669</v>
      </c>
      <c r="M71" s="57"/>
    </row>
    <row r="72" spans="1:13" ht="18" customHeight="1" x14ac:dyDescent="0.3">
      <c r="A72" s="14" t="s">
        <v>86</v>
      </c>
      <c r="B72" s="12"/>
      <c r="C72" s="126">
        <v>16339.75</v>
      </c>
      <c r="D72" s="122">
        <v>55000</v>
      </c>
      <c r="E72" s="31">
        <f t="shared" si="14"/>
        <v>-38660.25</v>
      </c>
      <c r="F72" s="30">
        <v>18759.400000000001</v>
      </c>
      <c r="G72" s="31">
        <f t="shared" si="7"/>
        <v>-2419.6500000000015</v>
      </c>
      <c r="H72" s="30">
        <v>140960.72999999998</v>
      </c>
      <c r="I72" s="30"/>
      <c r="K72" s="54">
        <v>150000</v>
      </c>
      <c r="L72" s="54">
        <f t="shared" si="15"/>
        <v>87500</v>
      </c>
      <c r="M72" s="57"/>
    </row>
    <row r="73" spans="1:13" ht="18" hidden="1" customHeight="1" x14ac:dyDescent="0.3">
      <c r="A73" s="14" t="s">
        <v>87</v>
      </c>
      <c r="B73" s="12"/>
      <c r="C73" s="30"/>
      <c r="D73" s="122"/>
      <c r="E73" s="31">
        <f t="shared" si="14"/>
        <v>0</v>
      </c>
      <c r="F73" s="30">
        <v>0</v>
      </c>
      <c r="G73" s="31">
        <f t="shared" si="7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88</v>
      </c>
      <c r="B74" s="12"/>
      <c r="C74" s="30">
        <v>751.5</v>
      </c>
      <c r="D74" s="122">
        <v>2000</v>
      </c>
      <c r="E74" s="31">
        <f t="shared" si="14"/>
        <v>-1248.5</v>
      </c>
      <c r="F74" s="30">
        <v>0</v>
      </c>
      <c r="G74" s="31">
        <f t="shared" si="7"/>
        <v>751.5</v>
      </c>
      <c r="H74" s="30">
        <v>2070.16</v>
      </c>
      <c r="I74" s="30"/>
      <c r="K74" s="54">
        <v>6000</v>
      </c>
      <c r="L74" s="54">
        <f t="shared" si="15"/>
        <v>3500</v>
      </c>
      <c r="M74" s="57"/>
    </row>
    <row r="75" spans="1:13" ht="18" customHeight="1" x14ac:dyDescent="0.3">
      <c r="A75" s="14" t="s">
        <v>89</v>
      </c>
      <c r="B75" s="12"/>
      <c r="C75" s="30">
        <v>6854.84</v>
      </c>
      <c r="D75" s="122">
        <v>10000</v>
      </c>
      <c r="E75" s="31">
        <f t="shared" si="14"/>
        <v>-3145.16</v>
      </c>
      <c r="F75" s="30">
        <v>7500</v>
      </c>
      <c r="G75" s="31">
        <f t="shared" si="7"/>
        <v>-645.15999999999985</v>
      </c>
      <c r="H75" s="30">
        <v>30000</v>
      </c>
      <c r="I75" s="30"/>
      <c r="K75" s="54">
        <v>30000</v>
      </c>
      <c r="L75" s="54">
        <f t="shared" si="15"/>
        <v>17500</v>
      </c>
      <c r="M75" s="57"/>
    </row>
    <row r="76" spans="1:13" ht="18" customHeight="1" x14ac:dyDescent="0.3">
      <c r="A76" s="14" t="s">
        <v>110</v>
      </c>
      <c r="B76" s="12"/>
      <c r="C76" s="126">
        <v>3180</v>
      </c>
      <c r="D76" s="122">
        <v>13333.333333333334</v>
      </c>
      <c r="E76" s="31">
        <f t="shared" si="14"/>
        <v>-10153.333333333334</v>
      </c>
      <c r="F76" s="30">
        <v>0</v>
      </c>
      <c r="G76" s="31">
        <f t="shared" si="7"/>
        <v>3180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91</v>
      </c>
      <c r="B77" s="12"/>
      <c r="C77" s="126">
        <v>0</v>
      </c>
      <c r="D77" s="122">
        <v>533333.33333333337</v>
      </c>
      <c r="E77" s="31">
        <f t="shared" si="14"/>
        <v>-533333.33333333337</v>
      </c>
      <c r="F77" s="30">
        <v>0</v>
      </c>
      <c r="G77" s="31">
        <f t="shared" si="7"/>
        <v>0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92</v>
      </c>
      <c r="B78" s="12"/>
      <c r="C78" s="126">
        <v>1500</v>
      </c>
      <c r="D78" s="122">
        <v>17666.666666666668</v>
      </c>
      <c r="E78" s="31">
        <f t="shared" si="14"/>
        <v>-16166.666666666668</v>
      </c>
      <c r="F78" s="30">
        <v>3370</v>
      </c>
      <c r="G78" s="31">
        <f t="shared" si="7"/>
        <v>-1870</v>
      </c>
      <c r="H78" s="30">
        <v>61527</v>
      </c>
      <c r="I78" s="30"/>
      <c r="K78" s="54">
        <v>66000</v>
      </c>
      <c r="L78" s="54">
        <f t="shared" ref="L78:L88" si="16">K78/12*7</f>
        <v>38500</v>
      </c>
      <c r="M78" s="57"/>
    </row>
    <row r="79" spans="1:13" ht="18" customHeight="1" x14ac:dyDescent="0.3">
      <c r="A79" s="14" t="s">
        <v>93</v>
      </c>
      <c r="B79" s="12"/>
      <c r="C79" s="126">
        <v>0</v>
      </c>
      <c r="D79" s="122">
        <v>26666.666666666668</v>
      </c>
      <c r="E79" s="31">
        <f t="shared" si="14"/>
        <v>-26666.666666666668</v>
      </c>
      <c r="F79" s="30">
        <v>13282.5</v>
      </c>
      <c r="G79" s="31">
        <f t="shared" si="7"/>
        <v>-13282.5</v>
      </c>
      <c r="H79" s="30">
        <v>30479.9</v>
      </c>
      <c r="I79" s="30"/>
      <c r="K79" s="54">
        <v>27000</v>
      </c>
      <c r="L79" s="54">
        <f t="shared" si="16"/>
        <v>15750</v>
      </c>
      <c r="M79" s="57"/>
    </row>
    <row r="80" spans="1:13" ht="18" customHeight="1" x14ac:dyDescent="0.3">
      <c r="A80" s="14" t="s">
        <v>94</v>
      </c>
      <c r="B80" s="12"/>
      <c r="C80" s="126">
        <v>0</v>
      </c>
      <c r="D80" s="122">
        <v>28266.666666666668</v>
      </c>
      <c r="E80" s="31">
        <f t="shared" si="14"/>
        <v>-28266.666666666668</v>
      </c>
      <c r="F80" s="30">
        <v>24380</v>
      </c>
      <c r="G80" s="31">
        <f t="shared" si="7"/>
        <v>-24380</v>
      </c>
      <c r="H80" s="30">
        <v>44096</v>
      </c>
      <c r="I80" s="30"/>
      <c r="K80" s="54">
        <v>84800</v>
      </c>
      <c r="L80" s="54">
        <f t="shared" si="16"/>
        <v>49466.666666666672</v>
      </c>
      <c r="M80" s="57"/>
    </row>
    <row r="81" spans="1:13" ht="18" customHeight="1" x14ac:dyDescent="0.3">
      <c r="A81" s="14" t="s">
        <v>95</v>
      </c>
      <c r="B81" s="12"/>
      <c r="C81" s="30">
        <v>99427.03</v>
      </c>
      <c r="D81" s="122">
        <v>193293.33333333334</v>
      </c>
      <c r="E81" s="31">
        <f t="shared" si="14"/>
        <v>-93866.303333333344</v>
      </c>
      <c r="F81" s="30">
        <v>49592.59</v>
      </c>
      <c r="G81" s="31">
        <f t="shared" si="7"/>
        <v>49834.44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197</v>
      </c>
      <c r="B82" s="12"/>
      <c r="C82" s="122">
        <v>302.10000000000002</v>
      </c>
      <c r="D82" s="122">
        <v>0</v>
      </c>
      <c r="E82" s="31">
        <f t="shared" si="14"/>
        <v>302.10000000000002</v>
      </c>
      <c r="F82" s="30">
        <v>0</v>
      </c>
      <c r="G82" s="31"/>
      <c r="H82" s="30"/>
      <c r="I82" s="30"/>
      <c r="M82" s="57"/>
    </row>
    <row r="83" spans="1:13" ht="18" customHeight="1" x14ac:dyDescent="0.3">
      <c r="A83" s="14" t="s">
        <v>96</v>
      </c>
      <c r="B83" s="12"/>
      <c r="C83" s="126">
        <v>28276.400000000001</v>
      </c>
      <c r="D83" s="122">
        <v>501333.33333333331</v>
      </c>
      <c r="E83" s="31">
        <f t="shared" si="14"/>
        <v>-473056.93333333329</v>
      </c>
      <c r="F83" s="30">
        <v>56714.449999999983</v>
      </c>
      <c r="G83" s="31">
        <f t="shared" si="7"/>
        <v>-28438.049999999981</v>
      </c>
      <c r="H83" s="30">
        <v>1132695.8400000001</v>
      </c>
      <c r="I83" s="30"/>
      <c r="K83" s="54">
        <v>1280000</v>
      </c>
      <c r="L83" s="54">
        <f t="shared" si="16"/>
        <v>746666.66666666674</v>
      </c>
      <c r="M83" s="57"/>
    </row>
    <row r="84" spans="1:13" ht="18" customHeight="1" x14ac:dyDescent="0.3">
      <c r="A84" s="14" t="s">
        <v>97</v>
      </c>
      <c r="B84" s="12"/>
      <c r="C84" s="126">
        <v>0</v>
      </c>
      <c r="D84" s="122">
        <v>66666.666666666672</v>
      </c>
      <c r="E84" s="31">
        <f t="shared" si="14"/>
        <v>-66666.666666666672</v>
      </c>
      <c r="F84" s="30">
        <v>39856</v>
      </c>
      <c r="G84" s="31">
        <f t="shared" si="7"/>
        <v>-39856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98</v>
      </c>
      <c r="B85" s="12"/>
      <c r="C85" s="126">
        <v>1360</v>
      </c>
      <c r="D85" s="30">
        <v>17666.666666666668</v>
      </c>
      <c r="E85" s="31">
        <f>C85-D85</f>
        <v>-16306.666666666668</v>
      </c>
      <c r="F85" s="30">
        <v>12030.47</v>
      </c>
      <c r="G85" s="31">
        <f t="shared" si="7"/>
        <v>-10670.47</v>
      </c>
      <c r="H85" s="30">
        <v>52677.59</v>
      </c>
      <c r="I85" s="30"/>
      <c r="K85" s="54">
        <v>84800</v>
      </c>
      <c r="L85" s="54">
        <f t="shared" si="16"/>
        <v>49466.666666666672</v>
      </c>
      <c r="M85" s="57"/>
    </row>
    <row r="86" spans="1:13" ht="18" customHeight="1" x14ac:dyDescent="0.3">
      <c r="A86" s="14" t="s">
        <v>99</v>
      </c>
      <c r="B86" s="12"/>
      <c r="C86" s="30">
        <v>233821.77999999997</v>
      </c>
      <c r="D86" s="30">
        <v>579333.33333333337</v>
      </c>
      <c r="E86" s="31">
        <f t="shared" si="14"/>
        <v>-345511.5533333334</v>
      </c>
      <c r="F86" s="30">
        <v>1474026.36</v>
      </c>
      <c r="G86" s="31">
        <f t="shared" si="7"/>
        <v>-1240204.58</v>
      </c>
      <c r="H86" s="30">
        <v>3122221.5299999993</v>
      </c>
      <c r="I86" s="30"/>
      <c r="K86" s="54">
        <v>2894000</v>
      </c>
      <c r="L86" s="54">
        <f t="shared" si="16"/>
        <v>1688166.6666666665</v>
      </c>
      <c r="M86" s="57"/>
    </row>
    <row r="87" spans="1:13" ht="18" customHeight="1" x14ac:dyDescent="0.3">
      <c r="A87" s="14" t="s">
        <v>100</v>
      </c>
      <c r="B87" s="12"/>
      <c r="C87" s="30">
        <v>258814.97999999998</v>
      </c>
      <c r="D87" s="30">
        <v>349333.33333333331</v>
      </c>
      <c r="E87" s="31">
        <f t="shared" si="14"/>
        <v>-90518.353333333333</v>
      </c>
      <c r="F87" s="30">
        <v>174337.78</v>
      </c>
      <c r="G87" s="31">
        <f t="shared" si="7"/>
        <v>84477.199999999983</v>
      </c>
      <c r="H87" s="30">
        <v>732685.08000000007</v>
      </c>
      <c r="I87" s="30"/>
      <c r="K87" s="54">
        <v>1066000</v>
      </c>
      <c r="L87" s="54">
        <f t="shared" si="16"/>
        <v>621833.33333333326</v>
      </c>
      <c r="M87" s="57"/>
    </row>
    <row r="88" spans="1:13" ht="18" customHeight="1" x14ac:dyDescent="0.3">
      <c r="A88" s="14" t="s">
        <v>101</v>
      </c>
      <c r="B88" s="12"/>
      <c r="C88" s="126">
        <v>0</v>
      </c>
      <c r="D88" s="30">
        <v>10000</v>
      </c>
      <c r="E88" s="31">
        <f t="shared" si="14"/>
        <v>-10000</v>
      </c>
      <c r="F88" s="30">
        <v>0</v>
      </c>
      <c r="G88" s="31">
        <f t="shared" si="7"/>
        <v>0</v>
      </c>
      <c r="H88" s="30">
        <v>12909.009999999998</v>
      </c>
      <c r="I88" s="30"/>
      <c r="K88" s="54">
        <v>30000</v>
      </c>
      <c r="L88" s="54">
        <f t="shared" si="16"/>
        <v>17500</v>
      </c>
      <c r="M88" s="57"/>
    </row>
    <row r="89" spans="1:13" ht="18" customHeight="1" x14ac:dyDescent="0.3">
      <c r="A89" s="14" t="s">
        <v>175</v>
      </c>
      <c r="B89" s="12"/>
      <c r="C89" s="126">
        <v>0</v>
      </c>
      <c r="D89" s="30"/>
      <c r="E89" s="31">
        <f t="shared" si="14"/>
        <v>0</v>
      </c>
      <c r="F89" s="30">
        <v>0</v>
      </c>
      <c r="G89" s="31">
        <f t="shared" si="7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106</v>
      </c>
      <c r="B90" s="12"/>
      <c r="C90" s="126">
        <v>226992.22</v>
      </c>
      <c r="D90" s="30">
        <v>0</v>
      </c>
      <c r="E90" s="31">
        <f t="shared" si="14"/>
        <v>226992.22</v>
      </c>
      <c r="F90" s="30">
        <v>98633.31</v>
      </c>
      <c r="G90" s="31">
        <f t="shared" si="7"/>
        <v>128358.91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104</v>
      </c>
      <c r="B91" s="12"/>
      <c r="C91" s="126">
        <v>1086029.3800000001</v>
      </c>
      <c r="D91" s="30">
        <v>1500000</v>
      </c>
      <c r="E91" s="31">
        <f t="shared" si="14"/>
        <v>-413970.61999999988</v>
      </c>
      <c r="F91" s="30">
        <v>967237.4</v>
      </c>
      <c r="G91" s="31">
        <f t="shared" si="7"/>
        <v>118791.9800000001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189</v>
      </c>
      <c r="B92" s="12"/>
      <c r="C92" s="30">
        <v>350000</v>
      </c>
      <c r="D92" s="30">
        <v>500000</v>
      </c>
      <c r="E92" s="31">
        <f t="shared" si="14"/>
        <v>-150000</v>
      </c>
      <c r="F92" s="30">
        <v>0</v>
      </c>
      <c r="G92" s="31">
        <f t="shared" si="7"/>
        <v>350000</v>
      </c>
      <c r="H92" s="30">
        <v>0</v>
      </c>
      <c r="I92" s="30"/>
      <c r="M92" s="57"/>
    </row>
    <row r="93" spans="1:13" ht="18" customHeight="1" x14ac:dyDescent="0.3">
      <c r="A93" s="14" t="s">
        <v>190</v>
      </c>
      <c r="B93" s="12"/>
      <c r="C93" s="30">
        <v>863533.91000000015</v>
      </c>
      <c r="D93" s="30">
        <v>1000000</v>
      </c>
      <c r="E93" s="31">
        <f t="shared" si="14"/>
        <v>-136466.08999999985</v>
      </c>
      <c r="F93" s="30">
        <v>0</v>
      </c>
      <c r="G93" s="31">
        <f>C93-F93</f>
        <v>863533.91000000015</v>
      </c>
      <c r="H93" s="30">
        <v>0</v>
      </c>
      <c r="I93" s="30"/>
      <c r="M93" s="57"/>
    </row>
    <row r="94" spans="1:13" ht="18" customHeight="1" x14ac:dyDescent="0.3">
      <c r="A94" s="14" t="s">
        <v>203</v>
      </c>
      <c r="B94" s="12"/>
      <c r="C94" s="126">
        <v>208970.72</v>
      </c>
      <c r="D94" s="127">
        <v>250000</v>
      </c>
      <c r="E94" s="31">
        <f t="shared" si="14"/>
        <v>-41029.279999999999</v>
      </c>
      <c r="F94" s="30"/>
      <c r="G94" s="31">
        <f t="shared" ref="G94:G102" si="17">C94-F94</f>
        <v>208970.72</v>
      </c>
      <c r="H94" s="30">
        <v>0</v>
      </c>
      <c r="I94" s="30"/>
      <c r="M94" s="57"/>
    </row>
    <row r="95" spans="1:13" ht="18" customHeight="1" x14ac:dyDescent="0.3">
      <c r="A95" s="14" t="s">
        <v>204</v>
      </c>
      <c r="B95" s="12"/>
      <c r="C95" s="126">
        <v>30934.39</v>
      </c>
      <c r="D95" s="127">
        <v>50000</v>
      </c>
      <c r="E95" s="31">
        <f t="shared" si="14"/>
        <v>-19065.61</v>
      </c>
      <c r="F95" s="30"/>
      <c r="G95" s="31">
        <f t="shared" si="17"/>
        <v>30934.39</v>
      </c>
      <c r="H95" s="30"/>
      <c r="I95" s="30"/>
      <c r="M95" s="57"/>
    </row>
    <row r="96" spans="1:13" ht="18" customHeight="1" x14ac:dyDescent="0.3">
      <c r="A96" s="14" t="s">
        <v>205</v>
      </c>
      <c r="B96" s="12"/>
      <c r="C96" s="126">
        <v>-11919.43</v>
      </c>
      <c r="D96" s="127">
        <v>50000</v>
      </c>
      <c r="E96" s="31">
        <f t="shared" si="14"/>
        <v>-61919.43</v>
      </c>
      <c r="F96" s="30"/>
      <c r="G96" s="31">
        <f t="shared" si="17"/>
        <v>-11919.43</v>
      </c>
      <c r="H96" s="30"/>
      <c r="I96" s="30"/>
      <c r="M96" s="57"/>
    </row>
    <row r="97" spans="1:325" ht="18" customHeight="1" x14ac:dyDescent="0.3">
      <c r="A97" s="14" t="s">
        <v>171</v>
      </c>
      <c r="B97" s="12"/>
      <c r="C97" s="126">
        <v>0</v>
      </c>
      <c r="D97" s="127">
        <v>0</v>
      </c>
      <c r="E97" s="31">
        <f>C97-D97</f>
        <v>0</v>
      </c>
      <c r="F97" s="30">
        <v>0</v>
      </c>
      <c r="G97" s="31">
        <f t="shared" si="17"/>
        <v>0</v>
      </c>
      <c r="H97" s="30">
        <v>296800</v>
      </c>
      <c r="I97" s="30">
        <v>0</v>
      </c>
      <c r="M97" s="57"/>
    </row>
    <row r="98" spans="1:325" ht="18" customHeight="1" x14ac:dyDescent="0.3">
      <c r="A98" s="14" t="s">
        <v>102</v>
      </c>
      <c r="B98" s="12"/>
      <c r="C98" s="126">
        <v>0</v>
      </c>
      <c r="D98" s="127">
        <v>0</v>
      </c>
      <c r="E98" s="31">
        <f>C98-D98</f>
        <v>0</v>
      </c>
      <c r="F98" s="30">
        <v>0</v>
      </c>
      <c r="G98" s="31">
        <f t="shared" si="17"/>
        <v>0</v>
      </c>
      <c r="H98" s="30">
        <v>434578.18</v>
      </c>
      <c r="I98" s="30">
        <v>0</v>
      </c>
      <c r="K98" s="54">
        <v>450000</v>
      </c>
      <c r="L98" s="54">
        <v>450000</v>
      </c>
      <c r="M98" s="57"/>
    </row>
    <row r="99" spans="1:325" ht="18" customHeight="1" x14ac:dyDescent="0.3">
      <c r="A99" s="14" t="s">
        <v>103</v>
      </c>
      <c r="B99" s="12"/>
      <c r="C99" s="126">
        <v>0</v>
      </c>
      <c r="D99" s="127">
        <v>0</v>
      </c>
      <c r="E99" s="31">
        <f>C99-D99</f>
        <v>0</v>
      </c>
      <c r="F99" s="30">
        <v>0</v>
      </c>
      <c r="G99" s="31">
        <f t="shared" si="17"/>
        <v>0</v>
      </c>
      <c r="H99" s="30">
        <v>560631.32000000007</v>
      </c>
      <c r="I99" s="30">
        <v>0</v>
      </c>
      <c r="K99" s="54">
        <v>570000</v>
      </c>
      <c r="L99" s="54">
        <v>570000</v>
      </c>
      <c r="M99" s="57"/>
    </row>
    <row r="100" spans="1:325" ht="18" customHeight="1" x14ac:dyDescent="0.3">
      <c r="A100" s="132" t="s">
        <v>105</v>
      </c>
      <c r="B100" s="12"/>
      <c r="C100" s="126">
        <v>0</v>
      </c>
      <c r="D100" s="127">
        <v>0</v>
      </c>
      <c r="E100" s="122">
        <f t="shared" ref="E100:E102" si="18">C100-D100</f>
        <v>0</v>
      </c>
      <c r="F100" s="30">
        <v>0</v>
      </c>
      <c r="G100" s="31">
        <f t="shared" si="17"/>
        <v>0</v>
      </c>
      <c r="H100" s="30">
        <v>766664.82000000007</v>
      </c>
      <c r="I100" s="30">
        <v>0</v>
      </c>
      <c r="K100" s="54">
        <v>800000</v>
      </c>
      <c r="L100" s="54">
        <v>800000</v>
      </c>
      <c r="M100" s="57"/>
    </row>
    <row r="101" spans="1:325" ht="18" customHeight="1" x14ac:dyDescent="0.3">
      <c r="A101" s="132" t="s">
        <v>107</v>
      </c>
      <c r="B101" s="12"/>
      <c r="C101" s="126">
        <v>0</v>
      </c>
      <c r="D101" s="127">
        <v>0</v>
      </c>
      <c r="E101" s="122">
        <f t="shared" si="18"/>
        <v>0</v>
      </c>
      <c r="F101" s="30">
        <v>109872.65</v>
      </c>
      <c r="G101" s="31">
        <f t="shared" si="17"/>
        <v>-109872.65</v>
      </c>
      <c r="H101" s="30">
        <v>385015.39</v>
      </c>
      <c r="I101" s="30">
        <v>0</v>
      </c>
      <c r="K101" s="54">
        <v>400000</v>
      </c>
      <c r="L101" s="54">
        <v>0</v>
      </c>
      <c r="M101" s="57"/>
    </row>
    <row r="102" spans="1:325" ht="18" customHeight="1" x14ac:dyDescent="0.3">
      <c r="A102" s="132" t="s">
        <v>108</v>
      </c>
      <c r="B102" s="12"/>
      <c r="C102" s="128">
        <v>0</v>
      </c>
      <c r="D102" s="129">
        <v>0</v>
      </c>
      <c r="E102" s="123">
        <f t="shared" si="18"/>
        <v>0</v>
      </c>
      <c r="F102" s="33">
        <v>0</v>
      </c>
      <c r="G102" s="33">
        <f t="shared" si="17"/>
        <v>0</v>
      </c>
      <c r="H102" s="33">
        <v>107915.56</v>
      </c>
      <c r="I102" s="33">
        <v>0</v>
      </c>
      <c r="K102" s="54">
        <v>107915.56</v>
      </c>
      <c r="L102" s="54">
        <v>107915.56</v>
      </c>
      <c r="M102" s="57"/>
    </row>
    <row r="103" spans="1:325" ht="18" customHeight="1" x14ac:dyDescent="0.3">
      <c r="A103" s="26" t="s">
        <v>109</v>
      </c>
      <c r="B103" s="12"/>
      <c r="C103" s="30">
        <f>SUM(C26:C102)</f>
        <v>4404785.16</v>
      </c>
      <c r="D103" s="30">
        <f>SUM(D26:D102)</f>
        <v>7101334.3666666672</v>
      </c>
      <c r="E103" s="31">
        <f>SUM(E26:E102)</f>
        <v>-2696545.8733333331</v>
      </c>
      <c r="F103" s="29">
        <f>SUM(F26:F102)</f>
        <v>3763340.5199999996</v>
      </c>
      <c r="G103" s="29">
        <f>SUM(G26:G102)</f>
        <v>641142.54</v>
      </c>
      <c r="H103" s="30">
        <v>14431588.170000002</v>
      </c>
      <c r="I103" s="30">
        <f>SUM(I26:I102)</f>
        <v>9700.0000000000018</v>
      </c>
      <c r="M103" s="57"/>
    </row>
    <row r="104" spans="1:325" ht="18" customHeight="1" x14ac:dyDescent="0.3">
      <c r="A104" s="25"/>
      <c r="B104" s="12"/>
      <c r="C104" s="33"/>
      <c r="D104" s="33"/>
      <c r="E104" s="34"/>
      <c r="F104" s="33"/>
      <c r="G104" s="34"/>
      <c r="H104" s="33"/>
      <c r="I104" s="33"/>
    </row>
    <row r="105" spans="1:325" ht="18" customHeight="1" x14ac:dyDescent="0.3">
      <c r="A105" s="13" t="s">
        <v>18</v>
      </c>
      <c r="B105" s="12"/>
      <c r="C105" s="30">
        <f>C23-C103</f>
        <v>0</v>
      </c>
      <c r="D105" s="30">
        <f>D23-D103</f>
        <v>-4375402.8666666672</v>
      </c>
      <c r="E105" s="31">
        <f>E23-E103</f>
        <v>4375399.5333333332</v>
      </c>
      <c r="F105" s="29">
        <f>F23-F103</f>
        <v>0</v>
      </c>
      <c r="G105" s="29">
        <f>G23-G103</f>
        <v>302.09999999974389</v>
      </c>
      <c r="H105" s="30">
        <v>2295.8099999986589</v>
      </c>
      <c r="I105" s="30">
        <f>I23-I103</f>
        <v>-9700.0000000000018</v>
      </c>
    </row>
    <row r="106" spans="1:325" s="15" customFormat="1" ht="18" customHeight="1" x14ac:dyDescent="0.3">
      <c r="A106" s="16" t="s">
        <v>3</v>
      </c>
      <c r="B106" s="17"/>
      <c r="C106" s="33"/>
      <c r="D106" s="33"/>
      <c r="E106" s="34"/>
      <c r="F106" s="33"/>
      <c r="G106" s="34"/>
      <c r="H106" s="33"/>
      <c r="I106" s="33"/>
      <c r="J106" s="35"/>
      <c r="K106" s="56"/>
      <c r="L106" s="56"/>
    </row>
    <row r="107" spans="1:325" ht="18" customHeight="1" x14ac:dyDescent="0.3">
      <c r="A107" s="13" t="s">
        <v>17</v>
      </c>
      <c r="B107" s="17"/>
      <c r="C107" s="36">
        <f>C105-C106</f>
        <v>0</v>
      </c>
      <c r="D107" s="36">
        <f t="shared" ref="D107:I107" si="19">D105-D106</f>
        <v>-4375402.8666666672</v>
      </c>
      <c r="E107" s="124">
        <f t="shared" si="19"/>
        <v>4375399.5333333332</v>
      </c>
      <c r="F107" s="36">
        <f t="shared" si="19"/>
        <v>0</v>
      </c>
      <c r="G107" s="36">
        <f t="shared" si="19"/>
        <v>302.09999999974389</v>
      </c>
      <c r="H107" s="36">
        <v>2295.8099999986589</v>
      </c>
      <c r="I107" s="36">
        <f t="shared" si="19"/>
        <v>-9700.0000000000018</v>
      </c>
      <c r="J107" s="35"/>
      <c r="K107" s="56"/>
      <c r="L107" s="56"/>
      <c r="M107" s="58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</row>
    <row r="108" spans="1:325" ht="18" customHeight="1" x14ac:dyDescent="0.3">
      <c r="A108" s="11" t="s">
        <v>4</v>
      </c>
      <c r="B108" s="12"/>
      <c r="C108" s="33"/>
      <c r="D108" s="33">
        <v>0</v>
      </c>
      <c r="E108" s="34">
        <v>0</v>
      </c>
      <c r="F108" s="32"/>
      <c r="G108" s="32">
        <v>0</v>
      </c>
      <c r="H108" s="33">
        <v>2295.8099999986589</v>
      </c>
      <c r="I108" s="33"/>
    </row>
    <row r="109" spans="1:325" ht="18" customHeight="1" x14ac:dyDescent="0.3">
      <c r="A109" s="13" t="s">
        <v>19</v>
      </c>
      <c r="B109" s="12"/>
      <c r="C109" s="30">
        <f>C107-C108</f>
        <v>0</v>
      </c>
      <c r="D109" s="30">
        <f>D107-D108</f>
        <v>-4375402.8666666672</v>
      </c>
      <c r="E109" s="31">
        <f>E107-E108</f>
        <v>4375399.5333333332</v>
      </c>
      <c r="F109" s="29">
        <f>F107-F108</f>
        <v>0</v>
      </c>
      <c r="G109" s="29">
        <f t="shared" ref="G109" si="20">G107-G108</f>
        <v>302.09999999974389</v>
      </c>
      <c r="H109" s="30">
        <v>0</v>
      </c>
      <c r="I109" s="105">
        <f>I107-I108</f>
        <v>-9700.0000000000018</v>
      </c>
    </row>
    <row r="110" spans="1:325" ht="18" customHeight="1" x14ac:dyDescent="0.3">
      <c r="A110" s="18" t="s">
        <v>5</v>
      </c>
      <c r="B110" s="19"/>
      <c r="C110" s="33">
        <v>-100003</v>
      </c>
      <c r="D110" s="33"/>
      <c r="E110" s="34">
        <v>-100003</v>
      </c>
      <c r="F110" s="32"/>
      <c r="G110" s="32"/>
      <c r="H110" s="33">
        <v>-100003</v>
      </c>
      <c r="I110" s="33">
        <v>-100003</v>
      </c>
    </row>
    <row r="111" spans="1:325" ht="18" customHeight="1" x14ac:dyDescent="0.3">
      <c r="A111" s="18"/>
      <c r="B111" s="19"/>
      <c r="C111" s="30"/>
      <c r="D111" s="30"/>
      <c r="E111" s="31"/>
      <c r="F111" s="30"/>
      <c r="G111" s="31"/>
      <c r="H111" s="30"/>
      <c r="I111" s="30"/>
    </row>
    <row r="112" spans="1:325" ht="18" customHeight="1" x14ac:dyDescent="0.3">
      <c r="A112" s="15" t="s">
        <v>6</v>
      </c>
      <c r="B112" s="19"/>
      <c r="C112" s="30">
        <v>0</v>
      </c>
      <c r="D112" s="30">
        <v>0</v>
      </c>
      <c r="E112" s="31">
        <v>0</v>
      </c>
      <c r="F112" s="29">
        <v>0</v>
      </c>
      <c r="G112" s="29">
        <v>0</v>
      </c>
      <c r="H112" s="30">
        <v>0</v>
      </c>
      <c r="I112" s="30">
        <v>0</v>
      </c>
    </row>
    <row r="113" spans="1:12" ht="18" customHeight="1" x14ac:dyDescent="0.3">
      <c r="A113" s="15" t="s">
        <v>7</v>
      </c>
      <c r="B113" s="19"/>
      <c r="C113" s="30">
        <v>0</v>
      </c>
      <c r="D113" s="30">
        <v>0</v>
      </c>
      <c r="E113" s="31">
        <v>0</v>
      </c>
      <c r="F113" s="29">
        <v>0</v>
      </c>
      <c r="G113" s="29">
        <v>0</v>
      </c>
      <c r="H113" s="30">
        <v>0</v>
      </c>
      <c r="I113" s="30">
        <v>0</v>
      </c>
    </row>
    <row r="114" spans="1:12" ht="18" customHeight="1" x14ac:dyDescent="0.3">
      <c r="A114" s="18" t="s">
        <v>8</v>
      </c>
      <c r="B114" s="19"/>
      <c r="C114" s="38">
        <f>C109+C110-C112-C113</f>
        <v>-100003</v>
      </c>
      <c r="D114" s="38">
        <f>D109+D110-D112-D113</f>
        <v>-4375402.8666666672</v>
      </c>
      <c r="E114" s="125">
        <f>E109+E110-E112-E113</f>
        <v>4275396.5333333332</v>
      </c>
      <c r="F114" s="37">
        <f t="shared" ref="F114:I114" si="21">F109+F110-F112-F113</f>
        <v>0</v>
      </c>
      <c r="G114" s="37">
        <f t="shared" si="21"/>
        <v>302.09999999974389</v>
      </c>
      <c r="H114" s="38">
        <v>-100003</v>
      </c>
      <c r="I114" s="38">
        <f t="shared" si="21"/>
        <v>-109703</v>
      </c>
    </row>
    <row r="116" spans="1:12" ht="18" customHeight="1" x14ac:dyDescent="0.3">
      <c r="K116" s="27"/>
      <c r="L116" s="27"/>
    </row>
    <row r="117" spans="1:12" ht="18" hidden="1" customHeight="1" x14ac:dyDescent="0.3">
      <c r="C117" s="104">
        <f>SUM(C26:C67)</f>
        <v>592360.57999999996</v>
      </c>
      <c r="F117" s="27">
        <f>SUM(F26:F67)</f>
        <v>559325.50999999989</v>
      </c>
    </row>
    <row r="118" spans="1:12" ht="18" hidden="1" customHeight="1" x14ac:dyDescent="0.3">
      <c r="C118" s="104">
        <f>SUM(C70:C102)</f>
        <v>3812424.5800000005</v>
      </c>
      <c r="F118" s="27">
        <f>SUM(F70:F102)</f>
        <v>3204015.01</v>
      </c>
    </row>
    <row r="119" spans="1:12" ht="18" hidden="1" customHeight="1" x14ac:dyDescent="0.3"/>
    <row r="120" spans="1:12" ht="18" hidden="1" customHeight="1" x14ac:dyDescent="0.3"/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view="pageBreakPreview" topLeftCell="A37" zoomScale="85" zoomScaleNormal="100" zoomScaleSheetLayoutView="85" workbookViewId="0">
      <selection activeCell="D44" sqref="D44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127</v>
      </c>
    </row>
    <row r="3" spans="1:13" x14ac:dyDescent="0.3">
      <c r="A3" s="22"/>
    </row>
    <row r="4" spans="1:13" x14ac:dyDescent="0.3">
      <c r="A4" s="39" t="s">
        <v>128</v>
      </c>
      <c r="B4" s="39" t="s">
        <v>129</v>
      </c>
    </row>
    <row r="5" spans="1:13" x14ac:dyDescent="0.3">
      <c r="B5" s="39" t="s">
        <v>130</v>
      </c>
      <c r="H5" s="43"/>
    </row>
    <row r="6" spans="1:13" x14ac:dyDescent="0.3">
      <c r="H6" s="43"/>
    </row>
    <row r="7" spans="1:13" x14ac:dyDescent="0.3">
      <c r="D7" s="137" t="s">
        <v>131</v>
      </c>
      <c r="E7" s="137"/>
      <c r="F7" s="137"/>
      <c r="G7" s="137"/>
      <c r="H7" s="44"/>
    </row>
    <row r="8" spans="1:13" ht="75" x14ac:dyDescent="0.3">
      <c r="D8" s="40" t="s">
        <v>194</v>
      </c>
      <c r="E8" s="40" t="s">
        <v>132</v>
      </c>
      <c r="F8" s="48" t="s">
        <v>133</v>
      </c>
      <c r="G8" s="48" t="s">
        <v>195</v>
      </c>
      <c r="H8" s="45"/>
      <c r="I8" s="114" t="s">
        <v>196</v>
      </c>
      <c r="J8" s="40"/>
    </row>
    <row r="9" spans="1:13" x14ac:dyDescent="0.3">
      <c r="B9" s="39" t="s">
        <v>111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0"/>
      <c r="I9" s="111">
        <v>15573.05</v>
      </c>
      <c r="K9" s="42"/>
      <c r="L9" s="107"/>
      <c r="M9" s="107"/>
    </row>
    <row r="10" spans="1:13" x14ac:dyDescent="0.3">
      <c r="B10" s="39" t="s">
        <v>112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0"/>
      <c r="I10" s="111">
        <v>27547.52</v>
      </c>
      <c r="K10" s="42"/>
      <c r="L10" s="107"/>
    </row>
    <row r="11" spans="1:13" x14ac:dyDescent="0.3">
      <c r="B11" s="39" t="s">
        <v>113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0"/>
      <c r="I11" s="111">
        <v>79320.62</v>
      </c>
      <c r="K11" s="42"/>
    </row>
    <row r="12" spans="1:13" x14ac:dyDescent="0.3">
      <c r="B12" s="39" t="s">
        <v>114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0"/>
      <c r="I12" s="111">
        <v>1065.3900000000001</v>
      </c>
      <c r="K12" s="42"/>
    </row>
    <row r="13" spans="1:13" x14ac:dyDescent="0.3">
      <c r="B13" s="39" t="s">
        <v>115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0"/>
      <c r="I13" s="111">
        <v>2</v>
      </c>
      <c r="K13" s="42"/>
    </row>
    <row r="14" spans="1:13" x14ac:dyDescent="0.3">
      <c r="B14" s="39" t="s">
        <v>116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0"/>
      <c r="I14" s="111">
        <v>906</v>
      </c>
      <c r="K14" s="42"/>
    </row>
    <row r="15" spans="1:13" x14ac:dyDescent="0.3">
      <c r="B15" s="39" t="s">
        <v>117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0"/>
      <c r="I16" s="112">
        <f t="shared" si="1"/>
        <v>124416.58</v>
      </c>
    </row>
    <row r="17" spans="1:10" x14ac:dyDescent="0.3">
      <c r="H17" s="43"/>
    </row>
    <row r="19" spans="1:10" hidden="1" x14ac:dyDescent="0.3">
      <c r="A19" s="39" t="s">
        <v>134</v>
      </c>
      <c r="B19" s="39" t="s">
        <v>136</v>
      </c>
    </row>
    <row r="20" spans="1:10" hidden="1" x14ac:dyDescent="0.3">
      <c r="F20" s="51" t="s">
        <v>176</v>
      </c>
      <c r="G20" s="51" t="s">
        <v>177</v>
      </c>
    </row>
    <row r="21" spans="1:10" hidden="1" x14ac:dyDescent="0.3">
      <c r="B21" s="39" t="s">
        <v>172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134</v>
      </c>
      <c r="B24" s="39" t="s">
        <v>138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206</v>
      </c>
      <c r="G26" s="51" t="s">
        <v>207</v>
      </c>
    </row>
    <row r="27" spans="1:10" x14ac:dyDescent="0.3">
      <c r="B27" s="39" t="s">
        <v>139</v>
      </c>
      <c r="F27" s="49">
        <v>46012</v>
      </c>
      <c r="G27" s="49">
        <v>72462</v>
      </c>
    </row>
    <row r="28" spans="1:10" hidden="1" x14ac:dyDescent="0.3">
      <c r="B28" s="39" t="s">
        <v>180</v>
      </c>
      <c r="F28" s="49">
        <v>0</v>
      </c>
      <c r="G28" s="49">
        <v>0</v>
      </c>
    </row>
    <row r="29" spans="1:10" hidden="1" x14ac:dyDescent="0.3">
      <c r="B29" s="39" t="s">
        <v>181</v>
      </c>
      <c r="F29" s="49">
        <v>0</v>
      </c>
      <c r="G29" s="49">
        <v>0</v>
      </c>
    </row>
    <row r="30" spans="1:10" hidden="1" x14ac:dyDescent="0.3">
      <c r="B30" s="39" t="s">
        <v>182</v>
      </c>
      <c r="F30" s="49">
        <v>0</v>
      </c>
      <c r="G30" s="49">
        <v>0</v>
      </c>
    </row>
    <row r="31" spans="1:10" x14ac:dyDescent="0.3">
      <c r="F31" s="49"/>
      <c r="G31" s="49"/>
    </row>
    <row r="32" spans="1:10" ht="19.5" thickBot="1" x14ac:dyDescent="0.35">
      <c r="F32" s="52">
        <f>SUM(F27:F31)</f>
        <v>46012</v>
      </c>
      <c r="G32" s="52">
        <f>SUM(G27:G31)</f>
        <v>72462</v>
      </c>
    </row>
    <row r="33" spans="1:7" x14ac:dyDescent="0.3">
      <c r="F33" s="49"/>
      <c r="G33" s="49"/>
    </row>
    <row r="34" spans="1:7" x14ac:dyDescent="0.3">
      <c r="A34" s="39" t="s">
        <v>137</v>
      </c>
      <c r="B34" s="39" t="s">
        <v>141</v>
      </c>
      <c r="F34" s="51"/>
      <c r="G34" s="51"/>
    </row>
    <row r="35" spans="1:7" x14ac:dyDescent="0.3">
      <c r="F35" s="51" t="s">
        <v>206</v>
      </c>
      <c r="G35" s="51" t="s">
        <v>207</v>
      </c>
    </row>
    <row r="36" spans="1:7" x14ac:dyDescent="0.3">
      <c r="B36" s="39" t="s">
        <v>143</v>
      </c>
      <c r="F36" s="49">
        <v>2445.94</v>
      </c>
      <c r="G36" s="49">
        <v>733.43999999999994</v>
      </c>
    </row>
    <row r="37" spans="1:7" x14ac:dyDescent="0.3">
      <c r="B37" s="39" t="s">
        <v>142</v>
      </c>
      <c r="F37" s="49"/>
      <c r="G37" s="49"/>
    </row>
    <row r="38" spans="1:7" x14ac:dyDescent="0.3">
      <c r="B38" s="39" t="s">
        <v>144</v>
      </c>
      <c r="F38" s="49">
        <v>304068.95</v>
      </c>
      <c r="G38" s="49">
        <v>233876.54</v>
      </c>
    </row>
    <row r="39" spans="1:7" x14ac:dyDescent="0.3">
      <c r="B39" s="39" t="s">
        <v>145</v>
      </c>
      <c r="F39" s="49">
        <v>4855476.6100000003</v>
      </c>
      <c r="G39" s="49">
        <v>3950000</v>
      </c>
    </row>
    <row r="40" spans="1:7" ht="19.5" thickBot="1" x14ac:dyDescent="0.35">
      <c r="F40" s="52">
        <f>SUM(F36:F39)</f>
        <v>5161991.5</v>
      </c>
      <c r="G40" s="52">
        <f>SUM(G36:G39)</f>
        <v>4184609.98</v>
      </c>
    </row>
    <row r="42" spans="1:7" x14ac:dyDescent="0.3">
      <c r="A42" s="39" t="s">
        <v>140</v>
      </c>
      <c r="B42" s="39" t="s">
        <v>148</v>
      </c>
    </row>
    <row r="43" spans="1:7" x14ac:dyDescent="0.3">
      <c r="F43" s="51" t="s">
        <v>206</v>
      </c>
      <c r="G43" s="51" t="s">
        <v>207</v>
      </c>
    </row>
    <row r="45" spans="1:7" x14ac:dyDescent="0.3">
      <c r="B45" s="39" t="s">
        <v>149</v>
      </c>
      <c r="F45" s="47">
        <v>1451.8</v>
      </c>
      <c r="G45" s="47">
        <v>1454.1999999999998</v>
      </c>
    </row>
    <row r="46" spans="1:7" hidden="1" x14ac:dyDescent="0.3">
      <c r="B46" s="39" t="s">
        <v>187</v>
      </c>
    </row>
    <row r="47" spans="1:7" hidden="1" x14ac:dyDescent="0.3">
      <c r="B47" s="39" t="s">
        <v>183</v>
      </c>
    </row>
    <row r="48" spans="1:7" x14ac:dyDescent="0.3">
      <c r="B48" s="39" t="s">
        <v>150</v>
      </c>
      <c r="F48" s="47">
        <v>111080.74</v>
      </c>
      <c r="G48" s="47">
        <v>170060.79999999999</v>
      </c>
    </row>
    <row r="49" spans="1:10" ht="19.5" thickBot="1" x14ac:dyDescent="0.35">
      <c r="F49" s="50">
        <f t="shared" ref="F49" si="2">SUM(F45:F48)</f>
        <v>112532.54000000001</v>
      </c>
      <c r="G49" s="50">
        <f>SUM(G45:G48)</f>
        <v>171515</v>
      </c>
    </row>
    <row r="51" spans="1:10" x14ac:dyDescent="0.3">
      <c r="A51" s="39" t="s">
        <v>146</v>
      </c>
      <c r="B51" s="39" t="s">
        <v>152</v>
      </c>
    </row>
    <row r="52" spans="1:10" x14ac:dyDescent="0.3">
      <c r="F52" s="51" t="s">
        <v>206</v>
      </c>
      <c r="G52" s="51" t="s">
        <v>207</v>
      </c>
    </row>
    <row r="53" spans="1:10" x14ac:dyDescent="0.3">
      <c r="B53" s="39" t="s">
        <v>153</v>
      </c>
      <c r="F53" s="47">
        <v>3095380.5</v>
      </c>
      <c r="G53" s="47">
        <v>3311253.79</v>
      </c>
    </row>
    <row r="54" spans="1:10" x14ac:dyDescent="0.3">
      <c r="B54" s="39" t="s">
        <v>210</v>
      </c>
      <c r="F54" s="53">
        <v>6470000</v>
      </c>
      <c r="G54" s="53">
        <v>4667251.53</v>
      </c>
    </row>
    <row r="55" spans="1:10" x14ac:dyDescent="0.3">
      <c r="B55" s="39" t="s">
        <v>154</v>
      </c>
      <c r="F55" s="47">
        <f>SUM(F53:F54)</f>
        <v>9565380.5</v>
      </c>
      <c r="G55" s="47">
        <f>SUM(G53:G54)</f>
        <v>7978505.3200000003</v>
      </c>
    </row>
    <row r="57" spans="1:10" x14ac:dyDescent="0.3">
      <c r="B57" s="39" t="s">
        <v>155</v>
      </c>
      <c r="F57" s="53">
        <v>22462.22</v>
      </c>
      <c r="G57" s="53">
        <v>19175.96</v>
      </c>
    </row>
    <row r="58" spans="1:10" x14ac:dyDescent="0.3">
      <c r="F58" s="110"/>
      <c r="G58" s="110"/>
    </row>
    <row r="59" spans="1:10" x14ac:dyDescent="0.3">
      <c r="B59" s="39" t="s">
        <v>184</v>
      </c>
      <c r="F59" s="110">
        <f>F55+F57</f>
        <v>9587842.7200000007</v>
      </c>
      <c r="G59" s="110">
        <f>G55+G57</f>
        <v>7997681.2800000003</v>
      </c>
    </row>
    <row r="61" spans="1:10" x14ac:dyDescent="0.3">
      <c r="B61" s="39" t="s">
        <v>156</v>
      </c>
    </row>
    <row r="62" spans="1:10" x14ac:dyDescent="0.3">
      <c r="C62" s="39" t="s">
        <v>157</v>
      </c>
      <c r="F62" s="47">
        <v>34669.579999999994</v>
      </c>
      <c r="G62" s="47">
        <v>6278.33</v>
      </c>
    </row>
    <row r="63" spans="1:10" x14ac:dyDescent="0.3">
      <c r="C63" s="39" t="s">
        <v>160</v>
      </c>
      <c r="F63" s="53">
        <v>9786.6</v>
      </c>
      <c r="G63" s="53">
        <v>3786.6000000000004</v>
      </c>
      <c r="J63" s="47"/>
    </row>
    <row r="64" spans="1:10" x14ac:dyDescent="0.3">
      <c r="C64" s="39" t="s">
        <v>158</v>
      </c>
      <c r="F64" s="47">
        <f>SUM(F62:F63)</f>
        <v>44456.179999999993</v>
      </c>
      <c r="G64" s="47">
        <f>SUM(G62:G63)</f>
        <v>10064.93</v>
      </c>
    </row>
    <row r="66" spans="1:10" x14ac:dyDescent="0.3">
      <c r="B66" s="39" t="s">
        <v>34</v>
      </c>
    </row>
    <row r="67" spans="1:10" x14ac:dyDescent="0.3">
      <c r="C67" s="39" t="s">
        <v>159</v>
      </c>
      <c r="F67" s="47">
        <v>-5323.95</v>
      </c>
      <c r="G67" s="47">
        <v>-2953.95</v>
      </c>
    </row>
    <row r="68" spans="1:10" x14ac:dyDescent="0.3">
      <c r="C68" s="39" t="s">
        <v>161</v>
      </c>
      <c r="F68" s="47">
        <v>-592360.57999999996</v>
      </c>
      <c r="G68" s="47">
        <v>-559325.51</v>
      </c>
    </row>
    <row r="69" spans="1:10" x14ac:dyDescent="0.3">
      <c r="C69" s="39" t="s">
        <v>162</v>
      </c>
      <c r="F69" s="110">
        <v>-3812424.58</v>
      </c>
      <c r="G69" s="110">
        <v>-3204015.01</v>
      </c>
    </row>
    <row r="70" spans="1:10" x14ac:dyDescent="0.3">
      <c r="C70" s="39" t="s">
        <v>185</v>
      </c>
      <c r="F70" s="53">
        <v>0</v>
      </c>
      <c r="G70" s="53">
        <v>0</v>
      </c>
    </row>
    <row r="71" spans="1:10" x14ac:dyDescent="0.3">
      <c r="C71" s="39" t="s">
        <v>163</v>
      </c>
      <c r="F71" s="47">
        <f>SUM(F67:F70)</f>
        <v>-4410109.1100000003</v>
      </c>
      <c r="G71" s="47">
        <f>SUM(G67:G70)</f>
        <v>-3766294.4699999997</v>
      </c>
    </row>
    <row r="73" spans="1:10" x14ac:dyDescent="0.3">
      <c r="B73" s="39" t="s">
        <v>209</v>
      </c>
      <c r="F73" s="47">
        <v>-4365652.93</v>
      </c>
      <c r="G73" s="47">
        <v>-3754470.19</v>
      </c>
    </row>
    <row r="74" spans="1:10" ht="19.5" thickBot="1" x14ac:dyDescent="0.35">
      <c r="B74" s="39" t="s">
        <v>208</v>
      </c>
      <c r="F74" s="50">
        <f>F55+F57+F73</f>
        <v>5222189.790000001</v>
      </c>
      <c r="G74" s="50">
        <f>G55+G57+G73</f>
        <v>4243211.09</v>
      </c>
      <c r="I74" s="46"/>
      <c r="J74" s="107"/>
    </row>
    <row r="76" spans="1:10" x14ac:dyDescent="0.3">
      <c r="A76" s="39" t="s">
        <v>151</v>
      </c>
      <c r="B76" s="39" t="s">
        <v>164</v>
      </c>
      <c r="F76" s="51" t="s">
        <v>206</v>
      </c>
      <c r="G76" s="51" t="s">
        <v>207</v>
      </c>
    </row>
    <row r="78" spans="1:10" x14ac:dyDescent="0.3">
      <c r="B78" s="39" t="s">
        <v>211</v>
      </c>
      <c r="E78" s="39" t="s">
        <v>166</v>
      </c>
      <c r="F78" s="47">
        <v>33687.29</v>
      </c>
      <c r="G78" s="47">
        <v>0</v>
      </c>
    </row>
    <row r="79" spans="1:10" x14ac:dyDescent="0.3">
      <c r="B79" s="39" t="s">
        <v>165</v>
      </c>
      <c r="E79" s="39" t="s">
        <v>167</v>
      </c>
      <c r="F79" s="53">
        <v>977.52</v>
      </c>
      <c r="G79" s="53"/>
    </row>
    <row r="80" spans="1:10" ht="19.5" thickBot="1" x14ac:dyDescent="0.35">
      <c r="F80" s="50">
        <f>SUM(F78:F79)</f>
        <v>34664.81</v>
      </c>
      <c r="G80" s="50">
        <f>SUM(G78:G79)</f>
        <v>0</v>
      </c>
    </row>
    <row r="86" spans="5:5" x14ac:dyDescent="0.3">
      <c r="E86" s="46"/>
    </row>
    <row r="87" spans="5:5" x14ac:dyDescent="0.3">
      <c r="E87" s="46"/>
    </row>
    <row r="89" spans="5:5" x14ac:dyDescent="0.3">
      <c r="E89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2018-06-05T09:06:22Z</dcterms:modified>
</cp:coreProperties>
</file>