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backupFile="1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ICHELLE\Documents\Accounting\PnL &amp; BS - 2018\"/>
    </mc:Choice>
  </mc:AlternateContent>
  <xr:revisionPtr revIDLastSave="0" documentId="13_ncr:1_{803822AA-AC01-4B5F-AB27-DB77751BF23E}" xr6:coauthVersionLast="43" xr6:coauthVersionMax="43" xr10:uidLastSave="{00000000-0000-0000-0000-000000000000}"/>
  <bookViews>
    <workbookView xWindow="-120" yWindow="-120" windowWidth="20730" windowHeight="11160" tabRatio="402" activeTab="1" xr2:uid="{00000000-000D-0000-FFFF-FFFF00000000}"/>
  </bookViews>
  <sheets>
    <sheet name="F10 -BS" sheetId="3" r:id="rId1"/>
    <sheet name="F20 IS" sheetId="4" r:id="rId2"/>
    <sheet name="NTC" sheetId="5" r:id="rId3"/>
  </sheets>
  <definedNames>
    <definedName name="a">#REF!</definedName>
    <definedName name="CF">#REF!</definedName>
    <definedName name="note2010">#REF!</definedName>
    <definedName name="_xlnm.Print_Area" localSheetId="2">NTC!$A$1:$H$82</definedName>
    <definedName name="_xlnm.Print_Area">#REF!</definedName>
    <definedName name="_xlnm.Print_Titles" localSheetId="0">'F10 -BS'!$1:$8</definedName>
    <definedName name="_xlnm.Print_Titles" localSheetId="1">'F20 IS'!$1:$8</definedName>
    <definedName name="qqq">#REF!</definedName>
  </definedNames>
  <calcPr calcId="181029"/>
  <fileRecoveryPr autoRecover="0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123" i="4" l="1"/>
  <c r="C121" i="4"/>
  <c r="G65" i="5" l="1"/>
  <c r="G72" i="5"/>
  <c r="G21" i="4" l="1"/>
  <c r="E21" i="4"/>
  <c r="E26" i="3" l="1"/>
  <c r="C108" i="4" l="1"/>
  <c r="G11" i="5" l="1"/>
  <c r="G10" i="5"/>
  <c r="G9" i="5"/>
  <c r="G99" i="4" l="1"/>
  <c r="G98" i="4"/>
  <c r="G97" i="4"/>
  <c r="E98" i="4"/>
  <c r="E97" i="4"/>
  <c r="F108" i="4" l="1"/>
  <c r="E102" i="4" l="1"/>
  <c r="E103" i="4"/>
  <c r="E96" i="4"/>
  <c r="E104" i="4"/>
  <c r="E105" i="4"/>
  <c r="E99" i="4"/>
  <c r="E89" i="4"/>
  <c r="E74" i="4"/>
  <c r="E75" i="4"/>
  <c r="E76" i="4"/>
  <c r="E77" i="4"/>
  <c r="E78" i="4"/>
  <c r="E79" i="4"/>
  <c r="E80" i="4"/>
  <c r="E81" i="4"/>
  <c r="E82" i="4"/>
  <c r="E83" i="4"/>
  <c r="E84" i="4"/>
  <c r="E85" i="4"/>
  <c r="E86" i="4"/>
  <c r="E87" i="4"/>
  <c r="E88" i="4"/>
  <c r="E68" i="4"/>
  <c r="E54" i="4"/>
  <c r="E55" i="4"/>
  <c r="E56" i="4"/>
  <c r="E57" i="4"/>
  <c r="E58" i="4"/>
  <c r="E64" i="4"/>
  <c r="E65" i="4"/>
  <c r="E66" i="4"/>
  <c r="E67" i="4"/>
  <c r="E41" i="4"/>
  <c r="E42" i="4"/>
  <c r="E43" i="4"/>
  <c r="E44" i="4"/>
  <c r="E45" i="4"/>
  <c r="E46" i="4"/>
  <c r="E47" i="4"/>
  <c r="E48" i="4"/>
  <c r="E49" i="4"/>
  <c r="E50" i="4"/>
  <c r="E51" i="4"/>
  <c r="E52" i="4"/>
  <c r="E53" i="4"/>
  <c r="E28" i="4"/>
  <c r="E29" i="4"/>
  <c r="E30" i="4"/>
  <c r="E31" i="4"/>
  <c r="E32" i="4"/>
  <c r="E33" i="4"/>
  <c r="E34" i="4"/>
  <c r="E35" i="4"/>
  <c r="E36" i="4"/>
  <c r="E37" i="4"/>
  <c r="E38" i="4"/>
  <c r="E39" i="4"/>
  <c r="E40" i="4"/>
  <c r="E27" i="4"/>
  <c r="G82" i="5" l="1"/>
  <c r="F82" i="5"/>
  <c r="G28" i="4" l="1"/>
  <c r="G29" i="4"/>
  <c r="G30" i="4"/>
  <c r="G31" i="4"/>
  <c r="G32" i="4"/>
  <c r="G33" i="4"/>
  <c r="G34" i="4"/>
  <c r="G35" i="4"/>
  <c r="G36" i="4"/>
  <c r="G37" i="4"/>
  <c r="G38" i="4"/>
  <c r="G39" i="4"/>
  <c r="G40" i="4"/>
  <c r="G41" i="4"/>
  <c r="G42" i="4"/>
  <c r="G43" i="4"/>
  <c r="G44" i="4"/>
  <c r="G45" i="4"/>
  <c r="G46" i="4"/>
  <c r="G47" i="4"/>
  <c r="G48" i="4"/>
  <c r="G49" i="4"/>
  <c r="G50" i="4"/>
  <c r="G51" i="4"/>
  <c r="G52" i="4"/>
  <c r="G53" i="4"/>
  <c r="G54" i="4"/>
  <c r="G55" i="4"/>
  <c r="G56" i="4"/>
  <c r="G57" i="4"/>
  <c r="G58" i="4"/>
  <c r="G64" i="4"/>
  <c r="G65" i="4"/>
  <c r="G66" i="4"/>
  <c r="G67" i="4"/>
  <c r="G68" i="4"/>
  <c r="G87" i="4"/>
  <c r="G88" i="4"/>
  <c r="G89" i="4"/>
  <c r="G90" i="4"/>
  <c r="G91" i="4"/>
  <c r="G92" i="4"/>
  <c r="G93" i="4"/>
  <c r="G94" i="4"/>
  <c r="G95" i="4"/>
  <c r="G76" i="4"/>
  <c r="G77" i="4"/>
  <c r="G78" i="4"/>
  <c r="G79" i="4"/>
  <c r="G80" i="4"/>
  <c r="G81" i="4"/>
  <c r="G82" i="4"/>
  <c r="G83" i="4"/>
  <c r="G84" i="4"/>
  <c r="G85" i="4"/>
  <c r="G86" i="4"/>
  <c r="G96" i="4" l="1"/>
  <c r="G104" i="4"/>
  <c r="G105" i="4"/>
  <c r="G106" i="4"/>
  <c r="G107" i="4"/>
  <c r="G102" i="4"/>
  <c r="G103" i="4"/>
  <c r="E95" i="4"/>
  <c r="E90" i="4"/>
  <c r="E91" i="4"/>
  <c r="E92" i="4"/>
  <c r="E93" i="4"/>
  <c r="E94" i="4"/>
  <c r="D23" i="4"/>
  <c r="D108" i="4" l="1"/>
  <c r="E108" i="4" s="1"/>
  <c r="F40" i="5" l="1"/>
  <c r="C19" i="3" s="1"/>
  <c r="G49" i="5" l="1"/>
  <c r="E106" i="4" l="1"/>
  <c r="G32" i="5" l="1"/>
  <c r="D17" i="3" s="1"/>
  <c r="F15" i="4"/>
  <c r="F23" i="4"/>
  <c r="F24" i="4" l="1"/>
  <c r="F110" i="4" s="1"/>
  <c r="F112" i="4" s="1"/>
  <c r="F114" i="4" s="1"/>
  <c r="F72" i="5"/>
  <c r="E107" i="4" l="1"/>
  <c r="D15" i="4"/>
  <c r="D24" i="4" s="1"/>
  <c r="I23" i="4" l="1"/>
  <c r="L76" i="4" l="1"/>
  <c r="L75" i="4"/>
  <c r="L72" i="4"/>
  <c r="L73" i="4"/>
  <c r="L71" i="4"/>
  <c r="L89" i="4"/>
  <c r="L91" i="4"/>
  <c r="L85" i="4"/>
  <c r="L86" i="4"/>
  <c r="L87" i="4"/>
  <c r="L88" i="4"/>
  <c r="L82" i="4"/>
  <c r="L84" i="4"/>
  <c r="L79" i="4"/>
  <c r="L80" i="4"/>
  <c r="L81" i="4"/>
  <c r="L78" i="4"/>
  <c r="L64" i="4"/>
  <c r="L62" i="4"/>
  <c r="L60" i="4"/>
  <c r="L61" i="4"/>
  <c r="L59" i="4"/>
  <c r="L51" i="4"/>
  <c r="L52" i="4"/>
  <c r="L53" i="4"/>
  <c r="L54" i="4"/>
  <c r="L47" i="4"/>
  <c r="L48" i="4"/>
  <c r="L49" i="4"/>
  <c r="L50" i="4"/>
  <c r="L46" i="4"/>
  <c r="L45" i="4"/>
  <c r="L44" i="4"/>
  <c r="L42" i="4"/>
  <c r="L41" i="4"/>
  <c r="L40" i="4"/>
  <c r="L39" i="4"/>
  <c r="L38" i="4"/>
  <c r="L37" i="4"/>
  <c r="L34" i="4"/>
  <c r="L35" i="4"/>
  <c r="L28" i="4"/>
  <c r="L29" i="4"/>
  <c r="L30" i="4"/>
  <c r="L31" i="4"/>
  <c r="L33" i="4"/>
  <c r="L27" i="4"/>
  <c r="F65" i="5" l="1"/>
  <c r="G55" i="5"/>
  <c r="G75" i="5" s="1"/>
  <c r="F55" i="5"/>
  <c r="F75" i="5" l="1"/>
  <c r="C36" i="3" s="1"/>
  <c r="F49" i="5"/>
  <c r="C35" i="3" s="1"/>
  <c r="G40" i="5"/>
  <c r="F32" i="5"/>
  <c r="C17" i="3" s="1"/>
  <c r="C21" i="3" s="1"/>
  <c r="F22" i="5"/>
  <c r="G22" i="5"/>
  <c r="G12" i="5"/>
  <c r="G13" i="5"/>
  <c r="G14" i="5"/>
  <c r="G15" i="5"/>
  <c r="D16" i="5"/>
  <c r="E16" i="5"/>
  <c r="F16" i="5"/>
  <c r="E38" i="3"/>
  <c r="E27" i="3"/>
  <c r="E18" i="3"/>
  <c r="E16" i="3"/>
  <c r="D32" i="3"/>
  <c r="E32" i="3"/>
  <c r="C32" i="3"/>
  <c r="D28" i="3"/>
  <c r="C28" i="3"/>
  <c r="D11" i="3"/>
  <c r="D39" i="3" l="1"/>
  <c r="D41" i="3" s="1"/>
  <c r="D19" i="3"/>
  <c r="D21" i="3" s="1"/>
  <c r="D23" i="3" s="1"/>
  <c r="C39" i="3"/>
  <c r="C41" i="3" s="1"/>
  <c r="E35" i="3"/>
  <c r="E17" i="3"/>
  <c r="E28" i="3"/>
  <c r="G16" i="5"/>
  <c r="I16" i="5"/>
  <c r="E36" i="3" l="1"/>
  <c r="E39" i="3" s="1"/>
  <c r="E41" i="3" s="1"/>
  <c r="E19" i="3"/>
  <c r="E21" i="3" s="1"/>
  <c r="C11" i="3"/>
  <c r="C23" i="3" s="1"/>
  <c r="E10" i="3"/>
  <c r="E11" i="3" s="1"/>
  <c r="I15" i="4"/>
  <c r="I24" i="4" s="1"/>
  <c r="I108" i="4"/>
  <c r="G75" i="4"/>
  <c r="G74" i="4"/>
  <c r="G19" i="4"/>
  <c r="G18" i="4"/>
  <c r="E23" i="3" l="1"/>
  <c r="I110" i="4"/>
  <c r="I112" i="4" s="1"/>
  <c r="I114" i="4" s="1"/>
  <c r="E19" i="4" l="1"/>
  <c r="E18" i="4"/>
  <c r="D112" i="4" l="1"/>
  <c r="D114" i="4" s="1"/>
  <c r="D119" i="4" s="1"/>
  <c r="F119" i="4"/>
  <c r="I119" i="4"/>
  <c r="G27" i="4" l="1"/>
  <c r="E112" i="4" l="1"/>
  <c r="E114" i="4" s="1"/>
  <c r="E119" i="4" s="1"/>
  <c r="E10" i="4" l="1"/>
  <c r="G10" i="4"/>
  <c r="G73" i="4" l="1"/>
  <c r="E73" i="4"/>
  <c r="G72" i="4"/>
  <c r="E72" i="4"/>
  <c r="E71" i="4"/>
  <c r="G71" i="4"/>
  <c r="G60" i="4"/>
  <c r="G62" i="4"/>
  <c r="G63" i="4"/>
  <c r="E60" i="4"/>
  <c r="G61" i="4"/>
  <c r="E61" i="4"/>
  <c r="E63" i="4"/>
  <c r="E62" i="4"/>
  <c r="G59" i="4"/>
  <c r="E59" i="4"/>
  <c r="G108" i="4" l="1"/>
  <c r="C15" i="4" l="1"/>
  <c r="E14" i="4"/>
  <c r="E15" i="4" s="1"/>
  <c r="G14" i="4"/>
  <c r="G15" i="4"/>
  <c r="M20" i="4"/>
  <c r="G22" i="4"/>
  <c r="E22" i="4"/>
  <c r="C23" i="4"/>
  <c r="E20" i="4"/>
  <c r="G20" i="4"/>
  <c r="G23" i="4" s="1"/>
  <c r="G24" i="4" s="1"/>
  <c r="G110" i="4" s="1"/>
  <c r="G112" i="4" s="1"/>
  <c r="G114" i="4" s="1"/>
  <c r="G119" i="4" s="1"/>
  <c r="C24" i="4" l="1"/>
  <c r="C110" i="4" s="1"/>
  <c r="C112" i="4" s="1"/>
  <c r="C114" i="4" s="1"/>
  <c r="C119" i="4" s="1"/>
  <c r="E23" i="4"/>
  <c r="E24" i="4" s="1"/>
</calcChain>
</file>

<file path=xl/sharedStrings.xml><?xml version="1.0" encoding="utf-8"?>
<sst xmlns="http://schemas.openxmlformats.org/spreadsheetml/2006/main" count="242" uniqueCount="217">
  <si>
    <t>Note</t>
  </si>
  <si>
    <t>Total Current Liabilities</t>
  </si>
  <si>
    <t>Gross profit from operation</t>
  </si>
  <si>
    <t>Finance cost</t>
  </si>
  <si>
    <t xml:space="preserve">Taxation </t>
  </si>
  <si>
    <t>Accumulated profit (loss) b/f</t>
  </si>
  <si>
    <t>Proposed dividend</t>
  </si>
  <si>
    <t>Dividend paid</t>
  </si>
  <si>
    <t>Accumulated profit (loss) c/f</t>
  </si>
  <si>
    <t xml:space="preserve">Actual     </t>
  </si>
  <si>
    <t>Variance        YOY</t>
  </si>
  <si>
    <t>RM</t>
  </si>
  <si>
    <t>STATEMENT OF COMPREHENSIVE INCOME</t>
  </si>
  <si>
    <t>Variance</t>
  </si>
  <si>
    <t>YOY</t>
  </si>
  <si>
    <t xml:space="preserve"> Audited</t>
  </si>
  <si>
    <t>Revenue</t>
  </si>
  <si>
    <t>Profit (loss) before taxation</t>
  </si>
  <si>
    <t>Profit (loss) from operation</t>
  </si>
  <si>
    <t>Profit (loss) after taxation</t>
  </si>
  <si>
    <t>STATEMENT OF FINANCIAL POSITION</t>
  </si>
  <si>
    <t>Total current assets</t>
  </si>
  <si>
    <t>Total Equity</t>
  </si>
  <si>
    <t>Total Non-Current Liabilities</t>
  </si>
  <si>
    <t>Non Current Assets</t>
  </si>
  <si>
    <t>Current Assets</t>
  </si>
  <si>
    <t>Equity</t>
  </si>
  <si>
    <t>Non-Current Liabilities</t>
  </si>
  <si>
    <t>Current Liabilities</t>
  </si>
  <si>
    <t>Total Equity and Liabilities</t>
  </si>
  <si>
    <t>Total Assets</t>
  </si>
  <si>
    <t>Administration and general expenses</t>
  </si>
  <si>
    <t>PENANG GLOBAL TOURISM SDN BHD</t>
  </si>
  <si>
    <t>Sales (TIC)</t>
  </si>
  <si>
    <t>Less:</t>
  </si>
  <si>
    <t>Cost of Sales</t>
  </si>
  <si>
    <t>Purchases</t>
  </si>
  <si>
    <t>Dividen Received</t>
  </si>
  <si>
    <t xml:space="preserve">Interest Received                                                                                   </t>
  </si>
  <si>
    <t>Total Other operating income</t>
  </si>
  <si>
    <t>Profit from operation</t>
  </si>
  <si>
    <t xml:space="preserve">Salary                                  </t>
  </si>
  <si>
    <t xml:space="preserve">Allowance                               </t>
  </si>
  <si>
    <t xml:space="preserve">Bonus/Incentive                         </t>
  </si>
  <si>
    <t xml:space="preserve">Epf                                     </t>
  </si>
  <si>
    <t xml:space="preserve">Socso                                   </t>
  </si>
  <si>
    <t xml:space="preserve">Medical Fee                             </t>
  </si>
  <si>
    <t xml:space="preserve">Overtime                                </t>
  </si>
  <si>
    <t xml:space="preserve">Insurance                               </t>
  </si>
  <si>
    <t xml:space="preserve">Gratuity                                </t>
  </si>
  <si>
    <t xml:space="preserve">Trainee &amp; Trainer Allowance             </t>
  </si>
  <si>
    <t xml:space="preserve">Mileage/Toll Claims/Petrol              </t>
  </si>
  <si>
    <t xml:space="preserve">Local Travel                            </t>
  </si>
  <si>
    <t xml:space="preserve">Training &amp; Development                  </t>
  </si>
  <si>
    <t xml:space="preserve">Staff Uniform                           </t>
  </si>
  <si>
    <t xml:space="preserve">Team Building &amp; Others                  </t>
  </si>
  <si>
    <t>Annual Dinner</t>
  </si>
  <si>
    <t xml:space="preserve">Telephone/Emails/Fax                    </t>
  </si>
  <si>
    <t xml:space="preserve">Postage &amp; Courier                       </t>
  </si>
  <si>
    <t xml:space="preserve">Office Rental                           </t>
  </si>
  <si>
    <t xml:space="preserve">Stationery &amp; Supplies                   </t>
  </si>
  <si>
    <t xml:space="preserve">Photostating &amp; Others/Photography       </t>
  </si>
  <si>
    <t xml:space="preserve">Newspaper /Books                        </t>
  </si>
  <si>
    <t xml:space="preserve">Office Upkeep &amp; Expenses                </t>
  </si>
  <si>
    <t xml:space="preserve">Refreshment / Food                      </t>
  </si>
  <si>
    <t xml:space="preserve">Meeting Expenses                        </t>
  </si>
  <si>
    <t xml:space="preserve">Upkeep Of M/Vehicle                     </t>
  </si>
  <si>
    <t xml:space="preserve">Electricity &amp; Water                     </t>
  </si>
  <si>
    <t>Advertisement - Vacancy</t>
  </si>
  <si>
    <t xml:space="preserve">Trade Mark                              </t>
  </si>
  <si>
    <t xml:space="preserve">Directors' Meeting Allowance             </t>
  </si>
  <si>
    <t xml:space="preserve">Audit Fee                               </t>
  </si>
  <si>
    <t xml:space="preserve">Accounting Fee                          </t>
  </si>
  <si>
    <t xml:space="preserve">Secretarial Fee                         </t>
  </si>
  <si>
    <t xml:space="preserve">I/Tax Consultancy Fee                   </t>
  </si>
  <si>
    <t xml:space="preserve">Bank Charges                            </t>
  </si>
  <si>
    <t xml:space="preserve">Filing Fee                              </t>
  </si>
  <si>
    <t xml:space="preserve">Gain/Loss Of Forex Exchange             </t>
  </si>
  <si>
    <t xml:space="preserve">License Fee - Tic                       </t>
  </si>
  <si>
    <t>Legal &amp; Professional Fee</t>
  </si>
  <si>
    <t>Operation Cost</t>
  </si>
  <si>
    <t xml:space="preserve">Advertisement                           </t>
  </si>
  <si>
    <t xml:space="preserve">Printing Of Publication/Brochures       </t>
  </si>
  <si>
    <t xml:space="preserve">Souvenirs/Gifts                         </t>
  </si>
  <si>
    <t xml:space="preserve">Brochure Showcase Rack                  </t>
  </si>
  <si>
    <t xml:space="preserve">Banner/Streamers &amp; Artwork              </t>
  </si>
  <si>
    <t xml:space="preserve">Depreciation Of Fixed Assets            </t>
  </si>
  <si>
    <t xml:space="preserve">Tourism Media Campaign                  </t>
  </si>
  <si>
    <t xml:space="preserve">Photo/Video Archiving                   </t>
  </si>
  <si>
    <t xml:space="preserve">Dev Of Pgt Website                      </t>
  </si>
  <si>
    <t xml:space="preserve">Video Production                        </t>
  </si>
  <si>
    <t xml:space="preserve">Publicity For Events                    </t>
  </si>
  <si>
    <t xml:space="preserve">Tactical Campaign                       </t>
  </si>
  <si>
    <t xml:space="preserve">Tourism Survey                         </t>
  </si>
  <si>
    <t xml:space="preserve">Copywritting/Translation                </t>
  </si>
  <si>
    <t xml:space="preserve">Hosting Of Events                       </t>
  </si>
  <si>
    <t xml:space="preserve">Tourism Promotion (Trade Show)          </t>
  </si>
  <si>
    <t xml:space="preserve">State Tourism - Tourism Promotion       </t>
  </si>
  <si>
    <t>Local Govt Fee - Wtm Connect Asia</t>
  </si>
  <si>
    <t>Local Govt Fee - Pg Int Food Festival</t>
  </si>
  <si>
    <t>Local Govt Fee - Pg Fun Experiences With Dm3</t>
  </si>
  <si>
    <t>Local Govt Fee - Tactical Campaign  &amp; Trade Show(China)</t>
  </si>
  <si>
    <t>Local Govt Fee - Itb Asia Sg</t>
  </si>
  <si>
    <t>Local Govt Fee - Fligth Incentive</t>
  </si>
  <si>
    <t>Total Administration &amp; Operation Cost</t>
  </si>
  <si>
    <t xml:space="preserve">Dev. Ofpg Mobile Application                </t>
  </si>
  <si>
    <t xml:space="preserve">Computers </t>
  </si>
  <si>
    <t xml:space="preserve">Office Equipment </t>
  </si>
  <si>
    <t xml:space="preserve">Furniture &amp; Fitting </t>
  </si>
  <si>
    <t xml:space="preserve">Software </t>
  </si>
  <si>
    <t xml:space="preserve">Motor Vehicle </t>
  </si>
  <si>
    <t xml:space="preserve">Office Renovation </t>
  </si>
  <si>
    <t xml:space="preserve">Electrical Installation </t>
  </si>
  <si>
    <t xml:space="preserve">Share Capital </t>
  </si>
  <si>
    <t xml:space="preserve">Profit &amp; Loss A/C </t>
  </si>
  <si>
    <t>Property, plant and equipment</t>
  </si>
  <si>
    <t>Cash and bank balances</t>
  </si>
  <si>
    <t xml:space="preserve">Other current assets </t>
  </si>
  <si>
    <t>Provisional for Taxation</t>
  </si>
  <si>
    <t>Deferred income</t>
  </si>
  <si>
    <t>Current tax payable</t>
  </si>
  <si>
    <t>NOTE TO ACCOUNT</t>
  </si>
  <si>
    <t>1)</t>
  </si>
  <si>
    <t>PROPERTY, PLANT AND EQUIPMENT</t>
  </si>
  <si>
    <t>Property, plant and equipment consist of the following:</t>
  </si>
  <si>
    <t>COST</t>
  </si>
  <si>
    <t>Additions
(RM)</t>
  </si>
  <si>
    <t>Disposal 
(RM)</t>
  </si>
  <si>
    <t>2)</t>
  </si>
  <si>
    <t xml:space="preserve">Other receivables </t>
  </si>
  <si>
    <t>OTHER RECEIVABLES</t>
  </si>
  <si>
    <t>3)</t>
  </si>
  <si>
    <t>OTHER CURRENT ASSETS</t>
  </si>
  <si>
    <t xml:space="preserve">Deposit refundable </t>
  </si>
  <si>
    <t>4)</t>
  </si>
  <si>
    <t>CASH &amp; BANK BALANCES</t>
  </si>
  <si>
    <t>Cash at bank :-</t>
  </si>
  <si>
    <t>Cash in hand</t>
  </si>
  <si>
    <t>Current account</t>
  </si>
  <si>
    <t>Short term money market deposit</t>
  </si>
  <si>
    <t>5)</t>
  </si>
  <si>
    <t>Other payables and accrued Expenses</t>
  </si>
  <si>
    <t>OTHER PAYABLE AND ACCRUED EXPENSES</t>
  </si>
  <si>
    <t>Accrued Expenses</t>
  </si>
  <si>
    <t>6)</t>
  </si>
  <si>
    <t>DEFERRED INCOME</t>
  </si>
  <si>
    <t>Balance at beginning of the year</t>
  </si>
  <si>
    <t>Total government grant available</t>
  </si>
  <si>
    <t>Accrued expenses overstated in prior year</t>
  </si>
  <si>
    <t>Add :</t>
  </si>
  <si>
    <t>Interest received</t>
  </si>
  <si>
    <t xml:space="preserve">Total </t>
  </si>
  <si>
    <t>Merchandise cost</t>
  </si>
  <si>
    <t>Merchandise Sales</t>
  </si>
  <si>
    <t>Operating Expenses</t>
  </si>
  <si>
    <t>Administration Expenses</t>
  </si>
  <si>
    <t>Total Expenditure</t>
  </si>
  <si>
    <t>Interest Received</t>
  </si>
  <si>
    <t>Rebate from RHB STMMD</t>
  </si>
  <si>
    <t>*non taxable</t>
  </si>
  <si>
    <t>Budget</t>
  </si>
  <si>
    <t xml:space="preserve">Variance Actual vs Budget                </t>
  </si>
  <si>
    <t>Budget (Yearly)</t>
  </si>
  <si>
    <t>Local Govt Fee - Pg Street Food Festival</t>
  </si>
  <si>
    <t>Debtors</t>
  </si>
  <si>
    <t>Fixed Asset Written Off</t>
  </si>
  <si>
    <t>Amount owing to PDC Premier Holdings</t>
  </si>
  <si>
    <t xml:space="preserve">APEC Meeting </t>
  </si>
  <si>
    <t>Nov 2017</t>
  </si>
  <si>
    <t>Nov 2016</t>
  </si>
  <si>
    <t>AS AT DEC 31, 2017</t>
  </si>
  <si>
    <t>Amomunt Owing from Holding Co. - PDC</t>
  </si>
  <si>
    <t>Amount Owing from State Govt.</t>
  </si>
  <si>
    <t>Prepayments</t>
  </si>
  <si>
    <t>Amount Owing to PDC Premier</t>
  </si>
  <si>
    <t>Surplus grant yet refund</t>
  </si>
  <si>
    <t>Taxation</t>
  </si>
  <si>
    <t>Audited              FYE 2017</t>
  </si>
  <si>
    <t>Other Receivable</t>
  </si>
  <si>
    <t>EIS</t>
  </si>
  <si>
    <t>Local Govt Fee - Pg Int Wedding Expo</t>
  </si>
  <si>
    <t>Local Govt Fee - Pg Hot Air Balloon Fiesta</t>
  </si>
  <si>
    <t>Other Debtors</t>
  </si>
  <si>
    <t>FOR THE FINANCIAL PERIOD ENDED FEB 28, 2018</t>
  </si>
  <si>
    <t>Balance as of 1  Jan 2018 
(RM)</t>
  </si>
  <si>
    <t>Balance as of 31 Dec 2018
(RM)</t>
  </si>
  <si>
    <t>Book Value as of 31 Dec 2018
(RM)</t>
  </si>
  <si>
    <t>Online Promotion</t>
  </si>
  <si>
    <t>YE 2017</t>
  </si>
  <si>
    <t>Local Govt Fee - Pg Fair @ HCM</t>
  </si>
  <si>
    <t>Local Govt Fee - PCET</t>
  </si>
  <si>
    <t>Local Govt Fee - PMED</t>
  </si>
  <si>
    <t>Forecast   (4+8)              FYE 2018</t>
  </si>
  <si>
    <t xml:space="preserve">Portion of Grant Utilised - State Govt </t>
  </si>
  <si>
    <t>Portion of Grant Utilised - Hotel Fee</t>
  </si>
  <si>
    <t xml:space="preserve">Interest from CIMB STMMD </t>
  </si>
  <si>
    <t xml:space="preserve">Local Govt Fee - Hk Media Campaign </t>
  </si>
  <si>
    <t>Interest receivable</t>
  </si>
  <si>
    <t>Brochure Distribution Fee</t>
  </si>
  <si>
    <t>Local Govt Fee - Hari Raya Celebration</t>
  </si>
  <si>
    <t>Local Govt Fee - PATA Travel Mart</t>
  </si>
  <si>
    <t>Miscellaneous income</t>
  </si>
  <si>
    <t>Other Income :</t>
  </si>
  <si>
    <t>As at Dec 2018</t>
  </si>
  <si>
    <t>As at Dec 2017</t>
  </si>
  <si>
    <t>&lt;YTD Dec 2018&gt;</t>
  </si>
  <si>
    <t>Actual YTD                 Dec 2017</t>
  </si>
  <si>
    <t>Dec 2018</t>
  </si>
  <si>
    <t>Dec 2017</t>
  </si>
  <si>
    <t>Interest from RHB STMMD (Dec)</t>
  </si>
  <si>
    <t>Portion of government grant utilised as at 31 Dec 2018</t>
  </si>
  <si>
    <t>Balance as at 31 Dec 2018</t>
  </si>
  <si>
    <t>Government grant received as at  31 Dec</t>
  </si>
  <si>
    <t>Gain on Disposal of FA</t>
  </si>
  <si>
    <t>Local Govt Fee - China Southern Airlines Mkt Campaign</t>
  </si>
  <si>
    <t>Local Govt Fee - Qatar Marketing Campaign</t>
  </si>
  <si>
    <t>Other payables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</si>
</sst>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(* #,##0.00_);_(* \(#,##0.00\);_(* &quot;-&quot;_);_(@_)"/>
  </numFmts>
  <fonts count="14" x14ac:knownFonts="1"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sz val="14"/>
      <name val="Times New Roman"/>
      <family val="1"/>
    </font>
    <font>
      <b/>
      <sz val="14"/>
      <name val="Times New Roman"/>
      <family val="1"/>
    </font>
    <font>
      <sz val="14"/>
      <color theme="8" tint="-0.249977111117893"/>
      <name val="Times New Roman"/>
      <family val="1"/>
    </font>
    <font>
      <u/>
      <sz val="14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b/>
      <sz val="14"/>
      <color theme="1"/>
      <name val="Times New Roman"/>
      <family val="1"/>
    </font>
    <font>
      <sz val="14"/>
      <color theme="1" tint="0.49998474074526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113">
    <xf numFmtId="0" fontId="0" fillId="0" borderId="0" xfId="0"/>
    <xf numFmtId="164" fontId="5" fillId="2" borderId="6" xfId="1" applyNumberFormat="1" applyFont="1" applyFill="1" applyBorder="1"/>
    <xf numFmtId="164" fontId="4" fillId="2" borderId="4" xfId="1" quotePrefix="1" applyNumberFormat="1" applyFont="1" applyFill="1" applyBorder="1" applyAlignment="1">
      <alignment horizontal="center" wrapText="1"/>
    </xf>
    <xf numFmtId="164" fontId="4" fillId="2" borderId="1" xfId="1" quotePrefix="1" applyNumberFormat="1" applyFont="1" applyFill="1" applyBorder="1" applyAlignment="1">
      <alignment horizontal="center" wrapText="1"/>
    </xf>
    <xf numFmtId="164" fontId="4" fillId="2" borderId="7" xfId="1" applyNumberFormat="1" applyFont="1" applyFill="1" applyBorder="1" applyAlignment="1">
      <alignment horizontal="center" wrapText="1"/>
    </xf>
    <xf numFmtId="164" fontId="4" fillId="2" borderId="7" xfId="1" quotePrefix="1" applyNumberFormat="1" applyFont="1" applyFill="1" applyBorder="1" applyAlignment="1">
      <alignment horizontal="center" wrapText="1"/>
    </xf>
    <xf numFmtId="0" fontId="6" fillId="0" borderId="0" xfId="0" applyFont="1"/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top"/>
    </xf>
    <xf numFmtId="0" fontId="7" fillId="0" borderId="0" xfId="0" applyFont="1" applyAlignment="1">
      <alignment vertical="top"/>
    </xf>
    <xf numFmtId="0" fontId="6" fillId="0" borderId="0" xfId="0" applyFont="1" applyAlignment="1">
      <alignment vertical="top" wrapText="1"/>
    </xf>
    <xf numFmtId="41" fontId="6" fillId="0" borderId="0" xfId="4" applyFont="1" applyAlignment="1">
      <alignment vertical="top" wrapText="1"/>
    </xf>
    <xf numFmtId="0" fontId="7" fillId="0" borderId="0" xfId="0" applyFont="1" applyAlignment="1">
      <alignment vertical="top" wrapText="1"/>
    </xf>
    <xf numFmtId="0" fontId="6" fillId="0" borderId="0" xfId="0" applyFont="1" applyAlignment="1">
      <alignment horizontal="left"/>
    </xf>
    <xf numFmtId="165" fontId="6" fillId="0" borderId="0" xfId="2" applyNumberFormat="1" applyFont="1"/>
    <xf numFmtId="164" fontId="4" fillId="0" borderId="3" xfId="1" applyNumberFormat="1" applyFont="1" applyBorder="1" applyAlignment="1">
      <alignment horizontal="center"/>
    </xf>
    <xf numFmtId="164" fontId="4" fillId="0" borderId="1" xfId="1" applyNumberFormat="1" applyFont="1" applyBorder="1" applyAlignment="1">
      <alignment horizontal="center"/>
    </xf>
    <xf numFmtId="0" fontId="4" fillId="0" borderId="0" xfId="0" applyFont="1"/>
    <xf numFmtId="164" fontId="4" fillId="0" borderId="4" xfId="1" applyNumberFormat="1" applyFont="1" applyBorder="1" applyAlignment="1">
      <alignment horizontal="center"/>
    </xf>
    <xf numFmtId="164" fontId="4" fillId="0" borderId="12" xfId="1" applyNumberFormat="1" applyFont="1" applyBorder="1" applyAlignment="1">
      <alignment horizontal="center"/>
    </xf>
    <xf numFmtId="0" fontId="8" fillId="0" borderId="0" xfId="0" applyFont="1" applyAlignment="1">
      <alignment vertical="top" wrapText="1"/>
    </xf>
    <xf numFmtId="0" fontId="7" fillId="0" borderId="0" xfId="0" applyFont="1" applyAlignment="1">
      <alignment horizontal="left"/>
    </xf>
    <xf numFmtId="164" fontId="6" fillId="0" borderId="0" xfId="1" applyNumberFormat="1" applyFont="1"/>
    <xf numFmtId="164" fontId="7" fillId="0" borderId="0" xfId="1" applyNumberFormat="1" applyFont="1" applyAlignment="1">
      <alignment horizontal="center"/>
    </xf>
    <xf numFmtId="164" fontId="6" fillId="0" borderId="9" xfId="1" applyNumberFormat="1" applyFont="1" applyBorder="1" applyAlignment="1">
      <alignment horizontal="right"/>
    </xf>
    <xf numFmtId="164" fontId="6" fillId="0" borderId="14" xfId="1" applyNumberFormat="1" applyFont="1" applyBorder="1" applyAlignment="1">
      <alignment horizontal="right"/>
    </xf>
    <xf numFmtId="164" fontId="6" fillId="0" borderId="0" xfId="1" applyNumberFormat="1" applyFont="1" applyAlignment="1">
      <alignment horizontal="right"/>
    </xf>
    <xf numFmtId="164" fontId="6" fillId="0" borderId="3" xfId="1" applyNumberFormat="1" applyFont="1" applyBorder="1" applyAlignment="1">
      <alignment horizontal="right"/>
    </xf>
    <xf numFmtId="164" fontId="6" fillId="0" borderId="7" xfId="1" applyNumberFormat="1" applyFont="1" applyBorder="1" applyAlignment="1">
      <alignment horizontal="right"/>
    </xf>
    <xf numFmtId="164" fontId="6" fillId="0" borderId="1" xfId="1" applyNumberFormat="1" applyFont="1" applyBorder="1" applyAlignment="1">
      <alignment horizontal="right"/>
    </xf>
    <xf numFmtId="164" fontId="6" fillId="0" borderId="6" xfId="1" applyNumberFormat="1" applyFont="1" applyBorder="1" applyAlignment="1">
      <alignment horizontal="right"/>
    </xf>
    <xf numFmtId="164" fontId="6" fillId="0" borderId="10" xfId="1" applyNumberFormat="1" applyFont="1" applyBorder="1" applyAlignment="1">
      <alignment horizontal="right"/>
    </xf>
    <xf numFmtId="164" fontId="6" fillId="0" borderId="4" xfId="1" applyNumberFormat="1" applyFont="1" applyBorder="1" applyAlignment="1">
      <alignment horizontal="right"/>
    </xf>
    <xf numFmtId="0" fontId="6" fillId="0" borderId="0" xfId="0" applyFont="1" applyAlignment="1">
      <alignment horizontal="center" vertical="center" wrapText="1"/>
    </xf>
    <xf numFmtId="43" fontId="6" fillId="0" borderId="0" xfId="1" applyFont="1"/>
    <xf numFmtId="43" fontId="7" fillId="0" borderId="0" xfId="1" applyFont="1"/>
    <xf numFmtId="0" fontId="6" fillId="0" borderId="0" xfId="0" applyFont="1" applyAlignment="1">
      <alignment horizontal="center"/>
    </xf>
    <xf numFmtId="4" fontId="6" fillId="0" borderId="0" xfId="0" applyNumberFormat="1" applyFont="1"/>
    <xf numFmtId="164" fontId="6" fillId="0" borderId="0" xfId="0" applyNumberFormat="1" applyFont="1"/>
    <xf numFmtId="164" fontId="6" fillId="0" borderId="0" xfId="0" applyNumberFormat="1" applyFont="1" applyAlignment="1">
      <alignment horizontal="center" vertical="center" wrapText="1"/>
    </xf>
    <xf numFmtId="164" fontId="6" fillId="0" borderId="15" xfId="0" applyNumberFormat="1" applyFont="1" applyBorder="1"/>
    <xf numFmtId="164" fontId="9" fillId="0" borderId="0" xfId="0" quotePrefix="1" applyNumberFormat="1" applyFont="1" applyAlignment="1">
      <alignment horizontal="center"/>
    </xf>
    <xf numFmtId="164" fontId="6" fillId="0" borderId="15" xfId="1" applyNumberFormat="1" applyFont="1" applyBorder="1"/>
    <xf numFmtId="164" fontId="6" fillId="0" borderId="1" xfId="0" applyNumberFormat="1" applyFont="1" applyBorder="1"/>
    <xf numFmtId="43" fontId="7" fillId="0" borderId="0" xfId="1" applyFont="1" applyAlignment="1">
      <alignment horizontal="center"/>
    </xf>
    <xf numFmtId="43" fontId="6" fillId="0" borderId="0" xfId="0" applyNumberFormat="1" applyFont="1"/>
    <xf numFmtId="0" fontId="10" fillId="0" borderId="0" xfId="4" applyNumberFormat="1" applyFont="1" applyAlignment="1">
      <alignment horizontal="left"/>
    </xf>
    <xf numFmtId="41" fontId="11" fillId="0" borderId="0" xfId="4" applyFont="1"/>
    <xf numFmtId="0" fontId="10" fillId="0" borderId="0" xfId="4" applyNumberFormat="1" applyFont="1"/>
    <xf numFmtId="164" fontId="12" fillId="0" borderId="0" xfId="1" applyNumberFormat="1" applyFont="1" applyAlignment="1">
      <alignment horizontal="center" wrapText="1"/>
    </xf>
    <xf numFmtId="164" fontId="12" fillId="0" borderId="6" xfId="1" applyNumberFormat="1" applyFont="1" applyBorder="1" applyAlignment="1">
      <alignment horizontal="center" wrapText="1"/>
    </xf>
    <xf numFmtId="164" fontId="12" fillId="0" borderId="6" xfId="1" applyNumberFormat="1" applyFont="1" applyBorder="1" applyAlignment="1">
      <alignment horizontal="center"/>
    </xf>
    <xf numFmtId="0" fontId="11" fillId="0" borderId="0" xfId="4" applyNumberFormat="1" applyFont="1" applyAlignment="1">
      <alignment horizontal="justify"/>
    </xf>
    <xf numFmtId="164" fontId="12" fillId="0" borderId="0" xfId="1" applyNumberFormat="1" applyFont="1" applyAlignment="1">
      <alignment horizontal="center"/>
    </xf>
    <xf numFmtId="164" fontId="12" fillId="0" borderId="7" xfId="1" applyNumberFormat="1" applyFont="1" applyBorder="1" applyAlignment="1">
      <alignment horizontal="center"/>
    </xf>
    <xf numFmtId="0" fontId="10" fillId="0" borderId="0" xfId="4" applyNumberFormat="1" applyFont="1" applyAlignment="1">
      <alignment horizontal="center" vertical="top" wrapText="1"/>
    </xf>
    <xf numFmtId="41" fontId="10" fillId="0" borderId="0" xfId="4" applyFont="1" applyAlignment="1">
      <alignment horizontal="center" vertical="top"/>
    </xf>
    <xf numFmtId="0" fontId="10" fillId="0" borderId="0" xfId="4" applyNumberFormat="1" applyFont="1" applyAlignment="1">
      <alignment horizontal="left" vertical="center" wrapText="1"/>
    </xf>
    <xf numFmtId="41" fontId="11" fillId="0" borderId="14" xfId="4" applyFont="1" applyBorder="1"/>
    <xf numFmtId="0" fontId="11" fillId="0" borderId="0" xfId="4" applyNumberFormat="1" applyFont="1" applyAlignment="1">
      <alignment horizontal="left" vertical="center" wrapText="1"/>
    </xf>
    <xf numFmtId="0" fontId="11" fillId="0" borderId="0" xfId="4" applyNumberFormat="1" applyFont="1"/>
    <xf numFmtId="41" fontId="11" fillId="0" borderId="4" xfId="4" applyFont="1" applyBorder="1"/>
    <xf numFmtId="0" fontId="10" fillId="0" borderId="0" xfId="4" applyNumberFormat="1" applyFont="1" applyAlignment="1">
      <alignment horizontal="left" vertical="top" wrapText="1"/>
    </xf>
    <xf numFmtId="0" fontId="11" fillId="0" borderId="0" xfId="4" applyNumberFormat="1" applyFont="1" applyAlignment="1">
      <alignment horizontal="left" vertical="top" wrapText="1"/>
    </xf>
    <xf numFmtId="0" fontId="11" fillId="0" borderId="0" xfId="4" applyNumberFormat="1" applyFont="1" applyAlignment="1">
      <alignment horizontal="justify" wrapText="1"/>
    </xf>
    <xf numFmtId="0" fontId="11" fillId="0" borderId="0" xfId="4" applyNumberFormat="1" applyFont="1" applyAlignment="1">
      <alignment horizontal="justify" vertical="top" wrapText="1"/>
    </xf>
    <xf numFmtId="41" fontId="11" fillId="0" borderId="13" xfId="4" applyFont="1" applyBorder="1"/>
    <xf numFmtId="0" fontId="10" fillId="0" borderId="0" xfId="4" applyNumberFormat="1" applyFont="1" applyAlignment="1">
      <alignment vertical="top" wrapText="1"/>
    </xf>
    <xf numFmtId="0" fontId="11" fillId="0" borderId="0" xfId="4" applyNumberFormat="1" applyFont="1" applyAlignment="1">
      <alignment vertical="top" wrapText="1"/>
    </xf>
    <xf numFmtId="0" fontId="11" fillId="0" borderId="0" xfId="4" applyNumberFormat="1" applyFont="1" applyAlignment="1">
      <alignment horizontal="left" vertical="top"/>
    </xf>
    <xf numFmtId="0" fontId="10" fillId="0" borderId="0" xfId="4" applyNumberFormat="1" applyFont="1" applyAlignment="1">
      <alignment horizontal="justify"/>
    </xf>
    <xf numFmtId="0" fontId="11" fillId="0" borderId="0" xfId="4" applyNumberFormat="1" applyFont="1" applyAlignment="1">
      <alignment vertical="top"/>
    </xf>
    <xf numFmtId="41" fontId="11" fillId="0" borderId="0" xfId="4" applyFont="1" applyAlignment="1">
      <alignment vertical="top"/>
    </xf>
    <xf numFmtId="41" fontId="11" fillId="0" borderId="0" xfId="4" applyFont="1" applyAlignment="1">
      <alignment vertical="top" wrapText="1"/>
    </xf>
    <xf numFmtId="41" fontId="11" fillId="0" borderId="0" xfId="4" applyFont="1" applyAlignment="1">
      <alignment horizontal="justify" vertical="top" wrapText="1"/>
    </xf>
    <xf numFmtId="41" fontId="10" fillId="0" borderId="0" xfId="4" applyFont="1"/>
    <xf numFmtId="41" fontId="10" fillId="0" borderId="0" xfId="4" applyFont="1" applyAlignment="1">
      <alignment vertical="top"/>
    </xf>
    <xf numFmtId="41" fontId="10" fillId="0" borderId="0" xfId="4" applyFont="1" applyAlignment="1">
      <alignment vertical="top" wrapText="1"/>
    </xf>
    <xf numFmtId="41" fontId="11" fillId="0" borderId="0" xfId="4" applyFont="1" applyAlignment="1">
      <alignment horizontal="justify"/>
    </xf>
    <xf numFmtId="41" fontId="10" fillId="0" borderId="0" xfId="4" applyFont="1" applyAlignment="1">
      <alignment horizontal="justify" vertical="top" wrapText="1"/>
    </xf>
    <xf numFmtId="41" fontId="11" fillId="0" borderId="0" xfId="4" applyFont="1" applyAlignment="1">
      <alignment horizontal="left" vertical="top" wrapText="1" indent="2"/>
    </xf>
    <xf numFmtId="43" fontId="6" fillId="0" borderId="14" xfId="1" applyFont="1" applyBorder="1" applyAlignment="1">
      <alignment horizontal="right"/>
    </xf>
    <xf numFmtId="0" fontId="6" fillId="0" borderId="0" xfId="4" applyNumberFormat="1" applyFont="1" applyAlignment="1">
      <alignment horizontal="left" vertical="top" wrapText="1"/>
    </xf>
    <xf numFmtId="0" fontId="7" fillId="0" borderId="0" xfId="4" applyNumberFormat="1" applyFont="1" applyAlignment="1">
      <alignment horizontal="left"/>
    </xf>
    <xf numFmtId="164" fontId="4" fillId="0" borderId="7" xfId="1" applyNumberFormat="1" applyFont="1" applyBorder="1" applyAlignment="1">
      <alignment horizontal="center"/>
    </xf>
    <xf numFmtId="164" fontId="7" fillId="0" borderId="0" xfId="1" applyNumberFormat="1" applyFont="1"/>
    <xf numFmtId="164" fontId="7" fillId="0" borderId="15" xfId="1" applyNumberFormat="1" applyFont="1" applyBorder="1"/>
    <xf numFmtId="164" fontId="7" fillId="0" borderId="0" xfId="0" applyNumberFormat="1" applyFont="1" applyAlignment="1">
      <alignment horizontal="center" vertical="center" wrapText="1"/>
    </xf>
    <xf numFmtId="164" fontId="4" fillId="2" borderId="3" xfId="1" applyNumberFormat="1" applyFont="1" applyFill="1" applyBorder="1" applyAlignment="1">
      <alignment horizontal="center" wrapText="1"/>
    </xf>
    <xf numFmtId="41" fontId="11" fillId="0" borderId="6" xfId="4" applyFont="1" applyBorder="1"/>
    <xf numFmtId="41" fontId="6" fillId="0" borderId="14" xfId="0" applyNumberFormat="1" applyFont="1" applyBorder="1"/>
    <xf numFmtId="164" fontId="6" fillId="0" borderId="16" xfId="1" applyNumberFormat="1" applyFont="1" applyBorder="1" applyAlignment="1">
      <alignment horizontal="right"/>
    </xf>
    <xf numFmtId="164" fontId="6" fillId="0" borderId="12" xfId="1" applyNumberFormat="1" applyFont="1" applyBorder="1" applyAlignment="1">
      <alignment horizontal="right"/>
    </xf>
    <xf numFmtId="164" fontId="6" fillId="0" borderId="17" xfId="1" applyNumberFormat="1" applyFont="1" applyBorder="1" applyAlignment="1">
      <alignment horizontal="right"/>
    </xf>
    <xf numFmtId="164" fontId="6" fillId="0" borderId="8" xfId="1" applyNumberFormat="1" applyFont="1" applyBorder="1" applyAlignment="1">
      <alignment horizontal="right"/>
    </xf>
    <xf numFmtId="164" fontId="6" fillId="0" borderId="16" xfId="1" applyNumberFormat="1" applyFont="1" applyBorder="1" applyAlignment="1">
      <alignment horizontal="left"/>
    </xf>
    <xf numFmtId="164" fontId="6" fillId="0" borderId="14" xfId="1" applyNumberFormat="1" applyFont="1" applyBorder="1" applyAlignment="1">
      <alignment horizontal="left"/>
    </xf>
    <xf numFmtId="164" fontId="6" fillId="0" borderId="12" xfId="1" applyNumberFormat="1" applyFont="1" applyBorder="1" applyAlignment="1">
      <alignment horizontal="left"/>
    </xf>
    <xf numFmtId="164" fontId="6" fillId="0" borderId="7" xfId="1" applyNumberFormat="1" applyFont="1" applyBorder="1" applyAlignment="1">
      <alignment horizontal="left"/>
    </xf>
    <xf numFmtId="164" fontId="6" fillId="0" borderId="14" xfId="1" applyNumberFormat="1" applyFont="1" applyBorder="1"/>
    <xf numFmtId="164" fontId="5" fillId="2" borderId="2" xfId="1" applyNumberFormat="1" applyFont="1" applyFill="1" applyBorder="1"/>
    <xf numFmtId="0" fontId="13" fillId="0" borderId="0" xfId="0" applyFont="1" applyAlignment="1">
      <alignment horizontal="left"/>
    </xf>
    <xf numFmtId="1" fontId="4" fillId="0" borderId="7" xfId="1" applyNumberFormat="1" applyFont="1" applyBorder="1" applyAlignment="1">
      <alignment horizontal="center"/>
    </xf>
    <xf numFmtId="41" fontId="12" fillId="0" borderId="5" xfId="1" applyNumberFormat="1" applyFont="1" applyBorder="1" applyAlignment="1">
      <alignment horizontal="center" wrapText="1"/>
    </xf>
    <xf numFmtId="41" fontId="4" fillId="0" borderId="3" xfId="1" applyNumberFormat="1" applyFont="1" applyBorder="1" applyAlignment="1">
      <alignment horizontal="center"/>
    </xf>
    <xf numFmtId="41" fontId="12" fillId="0" borderId="6" xfId="1" applyNumberFormat="1" applyFont="1" applyBorder="1" applyAlignment="1">
      <alignment horizontal="center"/>
    </xf>
    <xf numFmtId="43" fontId="6" fillId="0" borderId="0" xfId="1" applyFont="1" applyAlignment="1">
      <alignment horizontal="right"/>
    </xf>
    <xf numFmtId="164" fontId="6" fillId="0" borderId="14" xfId="3" applyNumberFormat="1" applyFont="1" applyBorder="1" applyAlignment="1">
      <alignment horizontal="right"/>
    </xf>
    <xf numFmtId="164" fontId="4" fillId="2" borderId="10" xfId="1" applyNumberFormat="1" applyFont="1" applyFill="1" applyBorder="1" applyAlignment="1">
      <alignment horizontal="center"/>
    </xf>
    <xf numFmtId="164" fontId="4" fillId="2" borderId="8" xfId="1" applyNumberFormat="1" applyFont="1" applyFill="1" applyBorder="1" applyAlignment="1">
      <alignment horizontal="center"/>
    </xf>
    <xf numFmtId="164" fontId="4" fillId="2" borderId="11" xfId="1" applyNumberFormat="1" applyFont="1" applyFill="1" applyBorder="1" applyAlignment="1">
      <alignment horizontal="center"/>
    </xf>
    <xf numFmtId="0" fontId="6" fillId="0" borderId="0" xfId="0" applyFont="1" applyAlignment="1">
      <alignment horizontal="center"/>
    </xf>
  </cellXfs>
  <cellStyles count="7">
    <cellStyle name="Comma" xfId="1" builtinId="3"/>
    <cellStyle name="Comma [0]" xfId="2" builtinId="6"/>
    <cellStyle name="Comma 2" xfId="3" xr:uid="{00000000-0005-0000-0000-000002000000}"/>
    <cellStyle name="Comma_Pentanah2003" xfId="4" xr:uid="{00000000-0005-0000-0000-000003000000}"/>
    <cellStyle name="Normal" xfId="0" builtinId="0"/>
    <cellStyle name="Normal 2" xfId="5" xr:uid="{00000000-0005-0000-0000-000005000000}"/>
    <cellStyle name="Percent 2" xfId="6" xr:uid="{00000000-0005-0000-0000-000006000000}"/>
  </cellStyles>
  <dxfs count="0"/>
  <tableStyles count="0" defaultTableStyle="TableStyleMedium9" defaultPivotStyle="PivotStyleLight16"/>
  <colors>
    <mruColors>
      <color rgb="FFFF99FF"/>
      <color rgb="FFCCFFCC"/>
      <color rgb="FFCCFFF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FF00"/>
    <pageSetUpPr fitToPage="1"/>
  </sheetPr>
  <dimension ref="A1:F256"/>
  <sheetViews>
    <sheetView zoomScale="85" zoomScaleNormal="85" zoomScaleSheetLayoutView="80" workbookViewId="0">
      <pane xSplit="1" ySplit="8" topLeftCell="B9" activePane="bottomRight" state="frozen"/>
      <selection activeCell="A14" sqref="A14"/>
      <selection pane="topRight" activeCell="A14" sqref="A14"/>
      <selection pane="bottomLeft" activeCell="A14" sqref="A14"/>
      <selection pane="bottomRight" activeCell="C22" sqref="C22"/>
    </sheetView>
  </sheetViews>
  <sheetFormatPr defaultColWidth="7.85546875" defaultRowHeight="18" customHeight="1" x14ac:dyDescent="0.3"/>
  <cols>
    <col min="1" max="1" width="42.140625" style="48" customWidth="1"/>
    <col min="2" max="2" width="6.7109375" style="48" customWidth="1"/>
    <col min="3" max="3" width="21.28515625" style="48" bestFit="1" customWidth="1"/>
    <col min="4" max="4" width="20.85546875" style="48" customWidth="1"/>
    <col min="5" max="5" width="17" style="48" customWidth="1"/>
    <col min="6" max="14" width="18.42578125" style="48" customWidth="1"/>
    <col min="15" max="16384" width="7.85546875" style="48"/>
  </cols>
  <sheetData>
    <row r="1" spans="1:6" ht="18" hidden="1" customHeight="1" x14ac:dyDescent="0.3">
      <c r="A1" s="47" t="s">
        <v>32</v>
      </c>
    </row>
    <row r="2" spans="1:6" ht="18" hidden="1" customHeight="1" x14ac:dyDescent="0.3">
      <c r="A2" s="47" t="s">
        <v>20</v>
      </c>
    </row>
    <row r="3" spans="1:6" ht="18" hidden="1" customHeight="1" x14ac:dyDescent="0.3">
      <c r="A3" s="84" t="s">
        <v>170</v>
      </c>
    </row>
    <row r="4" spans="1:6" ht="18" hidden="1" customHeight="1" x14ac:dyDescent="0.3">
      <c r="A4" s="47"/>
    </row>
    <row r="5" spans="1:6" ht="18" customHeight="1" x14ac:dyDescent="0.3">
      <c r="A5" s="49"/>
    </row>
    <row r="6" spans="1:6" ht="18" customHeight="1" x14ac:dyDescent="0.3">
      <c r="A6" s="49"/>
      <c r="B6" s="50"/>
      <c r="C6" s="51"/>
      <c r="D6" s="104"/>
      <c r="E6" s="52" t="s">
        <v>13</v>
      </c>
      <c r="F6" s="52" t="s">
        <v>15</v>
      </c>
    </row>
    <row r="7" spans="1:6" ht="18" customHeight="1" x14ac:dyDescent="0.3">
      <c r="A7" s="53"/>
      <c r="B7" s="54"/>
      <c r="C7" s="85" t="s">
        <v>203</v>
      </c>
      <c r="D7" s="105" t="s">
        <v>204</v>
      </c>
      <c r="E7" s="55" t="s">
        <v>14</v>
      </c>
      <c r="F7" s="103" t="s">
        <v>188</v>
      </c>
    </row>
    <row r="8" spans="1:6" s="57" customFormat="1" ht="18" customHeight="1" x14ac:dyDescent="0.3">
      <c r="A8" s="56"/>
      <c r="B8" s="54" t="s">
        <v>0</v>
      </c>
      <c r="C8" s="52" t="s">
        <v>11</v>
      </c>
      <c r="D8" s="106" t="s">
        <v>11</v>
      </c>
      <c r="E8" s="52" t="s">
        <v>11</v>
      </c>
      <c r="F8" s="52" t="s">
        <v>11</v>
      </c>
    </row>
    <row r="9" spans="1:6" ht="18" customHeight="1" x14ac:dyDescent="0.3">
      <c r="A9" s="58" t="s">
        <v>24</v>
      </c>
      <c r="C9" s="59"/>
      <c r="E9" s="59"/>
      <c r="F9" s="59"/>
    </row>
    <row r="10" spans="1:6" ht="18" customHeight="1" x14ac:dyDescent="0.3">
      <c r="A10" s="60" t="s">
        <v>115</v>
      </c>
      <c r="B10" s="48">
        <v>1</v>
      </c>
      <c r="C10" s="59">
        <v>94182.94</v>
      </c>
      <c r="D10" s="59">
        <v>120058</v>
      </c>
      <c r="E10" s="59">
        <f>C10-D10</f>
        <v>-25875.059999999998</v>
      </c>
      <c r="F10" s="59">
        <v>120058.58</v>
      </c>
    </row>
    <row r="11" spans="1:6" ht="18" customHeight="1" x14ac:dyDescent="0.3">
      <c r="A11" s="61"/>
      <c r="C11" s="62">
        <f>SUM(C10:C10)</f>
        <v>94182.94</v>
      </c>
      <c r="D11" s="62">
        <f>SUM(D10:D10)</f>
        <v>120058</v>
      </c>
      <c r="E11" s="62">
        <f>SUM(E10:E10)</f>
        <v>-25875.059999999998</v>
      </c>
      <c r="F11" s="62">
        <v>120058.58</v>
      </c>
    </row>
    <row r="12" spans="1:6" ht="18" customHeight="1" x14ac:dyDescent="0.3">
      <c r="A12" s="61"/>
      <c r="C12" s="59"/>
      <c r="E12" s="59"/>
      <c r="F12" s="59"/>
    </row>
    <row r="13" spans="1:6" ht="18" customHeight="1" x14ac:dyDescent="0.3">
      <c r="A13" s="63" t="s">
        <v>25</v>
      </c>
      <c r="C13" s="59"/>
      <c r="E13" s="59"/>
      <c r="F13" s="59"/>
    </row>
    <row r="14" spans="1:6" ht="18" customHeight="1" x14ac:dyDescent="0.3">
      <c r="A14" s="83" t="s">
        <v>164</v>
      </c>
      <c r="C14" s="59">
        <v>5000</v>
      </c>
      <c r="E14" s="59"/>
      <c r="F14" s="59"/>
    </row>
    <row r="15" spans="1:6" ht="18" customHeight="1" x14ac:dyDescent="0.3">
      <c r="A15" s="83" t="s">
        <v>182</v>
      </c>
      <c r="C15" s="59">
        <v>10000</v>
      </c>
      <c r="D15" s="48">
        <v>0</v>
      </c>
      <c r="E15" s="59">
        <v>0</v>
      </c>
      <c r="F15" s="59">
        <v>0</v>
      </c>
    </row>
    <row r="16" spans="1:6" ht="18" customHeight="1" x14ac:dyDescent="0.3">
      <c r="A16" s="64" t="s">
        <v>129</v>
      </c>
      <c r="C16" s="59">
        <v>-9000</v>
      </c>
      <c r="D16" s="59">
        <v>0</v>
      </c>
      <c r="E16" s="59">
        <f>C16-D16</f>
        <v>-9000</v>
      </c>
      <c r="F16" s="59">
        <v>0</v>
      </c>
    </row>
    <row r="17" spans="1:6" ht="18" customHeight="1" x14ac:dyDescent="0.3">
      <c r="A17" s="64" t="s">
        <v>117</v>
      </c>
      <c r="B17" s="48">
        <v>2</v>
      </c>
      <c r="C17" s="59">
        <f>NTC!F32</f>
        <v>581785.29</v>
      </c>
      <c r="D17" s="59">
        <f>NTC!G32</f>
        <v>1436452.9</v>
      </c>
      <c r="E17" s="59">
        <f t="shared" ref="E17:E19" si="0">C17-D17</f>
        <v>-854667.60999999987</v>
      </c>
      <c r="F17" s="59">
        <v>1436452.9</v>
      </c>
    </row>
    <row r="18" spans="1:6" ht="18" customHeight="1" x14ac:dyDescent="0.3">
      <c r="A18" s="64" t="s">
        <v>118</v>
      </c>
      <c r="C18" s="59">
        <v>1742.25</v>
      </c>
      <c r="D18" s="59">
        <v>0</v>
      </c>
      <c r="E18" s="59">
        <f t="shared" si="0"/>
        <v>1742.25</v>
      </c>
      <c r="F18" s="59">
        <v>0</v>
      </c>
    </row>
    <row r="19" spans="1:6" ht="18" customHeight="1" x14ac:dyDescent="0.3">
      <c r="A19" s="64" t="s">
        <v>116</v>
      </c>
      <c r="B19" s="48">
        <v>3</v>
      </c>
      <c r="C19" s="59">
        <f>NTC!F40</f>
        <v>5766222.1900000004</v>
      </c>
      <c r="D19" s="59">
        <f>NTC!G40</f>
        <v>2962216.33</v>
      </c>
      <c r="E19" s="59">
        <f t="shared" si="0"/>
        <v>2804005.8600000003</v>
      </c>
      <c r="F19" s="59">
        <v>2962216.13</v>
      </c>
    </row>
    <row r="20" spans="1:6" ht="18" customHeight="1" x14ac:dyDescent="0.3">
      <c r="A20" s="65"/>
      <c r="C20" s="59"/>
      <c r="D20" s="59">
        <v>0</v>
      </c>
      <c r="E20" s="59"/>
      <c r="F20" s="59"/>
    </row>
    <row r="21" spans="1:6" ht="18" customHeight="1" x14ac:dyDescent="0.3">
      <c r="A21" s="61" t="s">
        <v>21</v>
      </c>
      <c r="C21" s="62">
        <f>SUM(C14:C20)</f>
        <v>6355749.7300000004</v>
      </c>
      <c r="D21" s="62">
        <f>SUM(D15:D20)</f>
        <v>4398669.2300000004</v>
      </c>
      <c r="E21" s="62">
        <f>SUM(E16:E20)</f>
        <v>1942080.5000000005</v>
      </c>
      <c r="F21" s="62">
        <v>4398669.0299999993</v>
      </c>
    </row>
    <row r="22" spans="1:6" ht="18" customHeight="1" x14ac:dyDescent="0.3">
      <c r="A22" s="66"/>
      <c r="C22" s="59"/>
      <c r="E22" s="59"/>
      <c r="F22" s="59"/>
    </row>
    <row r="23" spans="1:6" ht="18" customHeight="1" thickBot="1" x14ac:dyDescent="0.35">
      <c r="A23" s="49" t="s">
        <v>30</v>
      </c>
      <c r="C23" s="67">
        <f>C11+C21</f>
        <v>6449932.6700000009</v>
      </c>
      <c r="D23" s="67">
        <f>D11+D21</f>
        <v>4518727.2300000004</v>
      </c>
      <c r="E23" s="67">
        <f>E11+E21</f>
        <v>1916205.4400000004</v>
      </c>
      <c r="F23" s="67">
        <v>4518727.6099999994</v>
      </c>
    </row>
    <row r="24" spans="1:6" ht="18" customHeight="1" thickTop="1" x14ac:dyDescent="0.3">
      <c r="A24" s="49"/>
      <c r="C24" s="59"/>
      <c r="E24" s="59"/>
      <c r="F24" s="59"/>
    </row>
    <row r="25" spans="1:6" ht="18" customHeight="1" x14ac:dyDescent="0.3">
      <c r="A25" s="68" t="s">
        <v>26</v>
      </c>
      <c r="C25" s="59"/>
      <c r="D25" s="59"/>
      <c r="E25" s="59"/>
      <c r="F25" s="59"/>
    </row>
    <row r="26" spans="1:6" ht="18" customHeight="1" x14ac:dyDescent="0.3">
      <c r="A26" s="69" t="s">
        <v>113</v>
      </c>
      <c r="C26" s="59">
        <v>100003</v>
      </c>
      <c r="D26" s="59">
        <v>100003</v>
      </c>
      <c r="E26" s="59">
        <f>C26-D26</f>
        <v>0</v>
      </c>
      <c r="F26" s="59">
        <v>100003</v>
      </c>
    </row>
    <row r="27" spans="1:6" ht="18" customHeight="1" x14ac:dyDescent="0.3">
      <c r="A27" s="69" t="s">
        <v>114</v>
      </c>
      <c r="C27" s="59">
        <v>-100003</v>
      </c>
      <c r="D27" s="59">
        <v>-100003</v>
      </c>
      <c r="E27" s="59">
        <f>C27-D27</f>
        <v>0</v>
      </c>
      <c r="F27" s="59">
        <v>-100003</v>
      </c>
    </row>
    <row r="28" spans="1:6" ht="18" customHeight="1" x14ac:dyDescent="0.3">
      <c r="A28" s="69" t="s">
        <v>22</v>
      </c>
      <c r="C28" s="62">
        <f>SUM(C26:C27)</f>
        <v>0</v>
      </c>
      <c r="D28" s="62">
        <f t="shared" ref="D28:E28" si="1">SUM(D26:D27)</f>
        <v>0</v>
      </c>
      <c r="E28" s="62">
        <f t="shared" si="1"/>
        <v>0</v>
      </c>
      <c r="F28" s="62">
        <v>0</v>
      </c>
    </row>
    <row r="29" spans="1:6" ht="18" customHeight="1" x14ac:dyDescent="0.3">
      <c r="A29" s="68"/>
      <c r="C29" s="59"/>
      <c r="E29" s="59"/>
      <c r="F29" s="59"/>
    </row>
    <row r="30" spans="1:6" ht="18" customHeight="1" x14ac:dyDescent="0.3">
      <c r="A30" s="68" t="s">
        <v>27</v>
      </c>
      <c r="C30" s="59">
        <v>0</v>
      </c>
      <c r="D30" s="48">
        <v>0</v>
      </c>
      <c r="E30" s="59">
        <v>0</v>
      </c>
      <c r="F30" s="59">
        <v>0</v>
      </c>
    </row>
    <row r="31" spans="1:6" ht="18" customHeight="1" x14ac:dyDescent="0.3">
      <c r="A31" s="69"/>
      <c r="C31" s="59"/>
      <c r="E31" s="59"/>
      <c r="F31" s="59"/>
    </row>
    <row r="32" spans="1:6" ht="18" customHeight="1" x14ac:dyDescent="0.3">
      <c r="A32" s="70" t="s">
        <v>23</v>
      </c>
      <c r="C32" s="62">
        <f>SUM(C31:C31)</f>
        <v>0</v>
      </c>
      <c r="D32" s="62">
        <f>SUM(D31:D31)</f>
        <v>0</v>
      </c>
      <c r="E32" s="62">
        <f>SUM(E31:E31)</f>
        <v>0</v>
      </c>
      <c r="F32" s="62">
        <v>0</v>
      </c>
    </row>
    <row r="33" spans="1:6" ht="18" customHeight="1" x14ac:dyDescent="0.3">
      <c r="A33" s="70"/>
      <c r="C33" s="90"/>
      <c r="E33" s="59"/>
      <c r="F33" s="59"/>
    </row>
    <row r="34" spans="1:6" ht="18" customHeight="1" x14ac:dyDescent="0.3">
      <c r="A34" s="63" t="s">
        <v>28</v>
      </c>
      <c r="C34" s="59"/>
      <c r="E34" s="59"/>
      <c r="F34" s="59"/>
    </row>
    <row r="35" spans="1:6" ht="18" customHeight="1" x14ac:dyDescent="0.3">
      <c r="A35" s="64" t="s">
        <v>141</v>
      </c>
      <c r="B35" s="48">
        <v>4</v>
      </c>
      <c r="C35" s="91">
        <f>NTC!F49</f>
        <v>653450.07999999996</v>
      </c>
      <c r="D35" s="59">
        <v>1423078</v>
      </c>
      <c r="E35" s="59">
        <f>C35-D35</f>
        <v>-769627.92</v>
      </c>
      <c r="F35" s="59">
        <v>1423078.36</v>
      </c>
    </row>
    <row r="36" spans="1:6" ht="18" customHeight="1" x14ac:dyDescent="0.3">
      <c r="A36" s="64" t="s">
        <v>119</v>
      </c>
      <c r="B36" s="48">
        <v>5</v>
      </c>
      <c r="C36" s="59">
        <f>NTC!F75</f>
        <v>5796482.5900000017</v>
      </c>
      <c r="D36" s="59">
        <v>3095380</v>
      </c>
      <c r="E36" s="59">
        <f t="shared" ref="E36:E38" si="2">C36-D36</f>
        <v>2701102.5900000017</v>
      </c>
      <c r="F36" s="59">
        <v>3095380.5</v>
      </c>
    </row>
    <row r="37" spans="1:6" ht="18" customHeight="1" x14ac:dyDescent="0.3">
      <c r="A37" s="83" t="s">
        <v>166</v>
      </c>
      <c r="C37" s="59">
        <v>0</v>
      </c>
      <c r="D37" s="59"/>
      <c r="E37" s="59"/>
      <c r="F37" s="59"/>
    </row>
    <row r="38" spans="1:6" ht="18" customHeight="1" x14ac:dyDescent="0.3">
      <c r="A38" s="64" t="s">
        <v>120</v>
      </c>
      <c r="C38" s="59">
        <v>0</v>
      </c>
      <c r="D38" s="59">
        <v>269</v>
      </c>
      <c r="E38" s="59">
        <f t="shared" si="2"/>
        <v>-269</v>
      </c>
      <c r="F38" s="59">
        <v>268.75</v>
      </c>
    </row>
    <row r="39" spans="1:6" ht="18" customHeight="1" x14ac:dyDescent="0.3">
      <c r="A39" s="64" t="s">
        <v>1</v>
      </c>
      <c r="C39" s="62">
        <f>SUM(C35:C38)</f>
        <v>6449932.6700000018</v>
      </c>
      <c r="D39" s="62">
        <f>SUM(D35:D38)</f>
        <v>4518727</v>
      </c>
      <c r="E39" s="62">
        <f t="shared" ref="E39" si="3">SUM(E35:E38)</f>
        <v>1931205.6700000018</v>
      </c>
      <c r="F39" s="62">
        <v>4518727.6100000003</v>
      </c>
    </row>
    <row r="40" spans="1:6" ht="18" customHeight="1" x14ac:dyDescent="0.3">
      <c r="A40" s="71"/>
      <c r="C40" s="59"/>
      <c r="E40" s="59"/>
      <c r="F40" s="59"/>
    </row>
    <row r="41" spans="1:6" ht="18" customHeight="1" thickBot="1" x14ac:dyDescent="0.35">
      <c r="A41" s="71" t="s">
        <v>29</v>
      </c>
      <c r="C41" s="67">
        <f>C28+C39</f>
        <v>6449932.6700000018</v>
      </c>
      <c r="D41" s="67">
        <f t="shared" ref="D41:E41" si="4">D28+D39</f>
        <v>4518727</v>
      </c>
      <c r="E41" s="67">
        <f t="shared" si="4"/>
        <v>1931205.6700000018</v>
      </c>
      <c r="F41" s="67">
        <v>4518727.6100000003</v>
      </c>
    </row>
    <row r="42" spans="1:6" ht="18" customHeight="1" thickTop="1" x14ac:dyDescent="0.3">
      <c r="A42" s="61"/>
    </row>
    <row r="43" spans="1:6" ht="18" customHeight="1" x14ac:dyDescent="0.3">
      <c r="A43" s="61"/>
    </row>
    <row r="44" spans="1:6" ht="18" customHeight="1" x14ac:dyDescent="0.3">
      <c r="A44" s="61"/>
    </row>
    <row r="45" spans="1:6" ht="18" customHeight="1" x14ac:dyDescent="0.3">
      <c r="A45" s="61"/>
    </row>
    <row r="46" spans="1:6" ht="18" customHeight="1" x14ac:dyDescent="0.3">
      <c r="A46" s="61"/>
    </row>
    <row r="47" spans="1:6" ht="18" customHeight="1" x14ac:dyDescent="0.3">
      <c r="A47" s="61"/>
    </row>
    <row r="48" spans="1:6" ht="18" customHeight="1" x14ac:dyDescent="0.3">
      <c r="A48" s="61"/>
    </row>
    <row r="49" spans="1:1" ht="18" customHeight="1" x14ac:dyDescent="0.3">
      <c r="A49" s="61"/>
    </row>
    <row r="50" spans="1:1" ht="18" customHeight="1" x14ac:dyDescent="0.3">
      <c r="A50" s="61"/>
    </row>
    <row r="51" spans="1:1" ht="18" customHeight="1" x14ac:dyDescent="0.3">
      <c r="A51" s="61"/>
    </row>
    <row r="52" spans="1:1" ht="18" customHeight="1" x14ac:dyDescent="0.3">
      <c r="A52" s="61"/>
    </row>
    <row r="53" spans="1:1" ht="18" customHeight="1" x14ac:dyDescent="0.3">
      <c r="A53" s="61"/>
    </row>
    <row r="54" spans="1:1" ht="18" customHeight="1" x14ac:dyDescent="0.3">
      <c r="A54" s="69"/>
    </row>
    <row r="55" spans="1:1" ht="18" customHeight="1" x14ac:dyDescent="0.3">
      <c r="A55" s="72"/>
    </row>
    <row r="56" spans="1:1" ht="18" customHeight="1" x14ac:dyDescent="0.3">
      <c r="A56" s="72"/>
    </row>
    <row r="57" spans="1:1" ht="18" customHeight="1" x14ac:dyDescent="0.3">
      <c r="A57" s="72"/>
    </row>
    <row r="58" spans="1:1" ht="18" customHeight="1" x14ac:dyDescent="0.3">
      <c r="A58" s="72"/>
    </row>
    <row r="59" spans="1:1" ht="18" customHeight="1" x14ac:dyDescent="0.3">
      <c r="A59" s="72"/>
    </row>
    <row r="60" spans="1:1" ht="18" customHeight="1" x14ac:dyDescent="0.3">
      <c r="A60" s="72"/>
    </row>
    <row r="61" spans="1:1" ht="18" customHeight="1" x14ac:dyDescent="0.3">
      <c r="A61" s="72"/>
    </row>
    <row r="62" spans="1:1" ht="18" customHeight="1" x14ac:dyDescent="0.3">
      <c r="A62" s="72"/>
    </row>
    <row r="63" spans="1:1" ht="18" customHeight="1" x14ac:dyDescent="0.3">
      <c r="A63" s="72"/>
    </row>
    <row r="64" spans="1:1" ht="18" customHeight="1" x14ac:dyDescent="0.3">
      <c r="A64" s="72"/>
    </row>
    <row r="65" spans="1:1" ht="18" customHeight="1" x14ac:dyDescent="0.3">
      <c r="A65" s="72"/>
    </row>
    <row r="66" spans="1:1" ht="18" customHeight="1" x14ac:dyDescent="0.3">
      <c r="A66" s="72"/>
    </row>
    <row r="67" spans="1:1" ht="18" customHeight="1" x14ac:dyDescent="0.3">
      <c r="A67" s="73"/>
    </row>
    <row r="68" spans="1:1" ht="18" customHeight="1" x14ac:dyDescent="0.3">
      <c r="A68" s="73"/>
    </row>
    <row r="69" spans="1:1" ht="18" customHeight="1" x14ac:dyDescent="0.3">
      <c r="A69" s="73"/>
    </row>
    <row r="70" spans="1:1" ht="18" customHeight="1" x14ac:dyDescent="0.3">
      <c r="A70" s="73"/>
    </row>
    <row r="149" spans="1:1" ht="18" customHeight="1" x14ac:dyDescent="0.3">
      <c r="A149" s="74"/>
    </row>
    <row r="150" spans="1:1" ht="18" customHeight="1" x14ac:dyDescent="0.3">
      <c r="A150" s="74"/>
    </row>
    <row r="151" spans="1:1" ht="18" customHeight="1" x14ac:dyDescent="0.3">
      <c r="A151" s="74"/>
    </row>
    <row r="152" spans="1:1" ht="18" customHeight="1" x14ac:dyDescent="0.3">
      <c r="A152" s="74"/>
    </row>
    <row r="153" spans="1:1" ht="18" customHeight="1" x14ac:dyDescent="0.3">
      <c r="A153" s="74"/>
    </row>
    <row r="154" spans="1:1" ht="18" customHeight="1" x14ac:dyDescent="0.3">
      <c r="A154" s="74"/>
    </row>
    <row r="155" spans="1:1" ht="18" customHeight="1" x14ac:dyDescent="0.3">
      <c r="A155" s="75"/>
    </row>
    <row r="192" spans="1:1" ht="18" customHeight="1" x14ac:dyDescent="0.3">
      <c r="A192" s="76"/>
    </row>
    <row r="193" spans="1:1" ht="18" customHeight="1" x14ac:dyDescent="0.3">
      <c r="A193" s="77"/>
    </row>
    <row r="194" spans="1:1" ht="18" customHeight="1" x14ac:dyDescent="0.3">
      <c r="A194" s="77"/>
    </row>
    <row r="195" spans="1:1" ht="18" customHeight="1" x14ac:dyDescent="0.3">
      <c r="A195" s="78"/>
    </row>
    <row r="196" spans="1:1" ht="18" customHeight="1" x14ac:dyDescent="0.3">
      <c r="A196" s="74"/>
    </row>
    <row r="237" spans="1:1" ht="18" customHeight="1" x14ac:dyDescent="0.3">
      <c r="A237" s="77"/>
    </row>
    <row r="238" spans="1:1" ht="18" customHeight="1" x14ac:dyDescent="0.3">
      <c r="A238" s="78"/>
    </row>
    <row r="239" spans="1:1" ht="18" customHeight="1" x14ac:dyDescent="0.3">
      <c r="A239" s="74"/>
    </row>
    <row r="240" spans="1:1" ht="18" customHeight="1" x14ac:dyDescent="0.3">
      <c r="A240" s="74"/>
    </row>
    <row r="241" spans="1:1" ht="18" customHeight="1" x14ac:dyDescent="0.3">
      <c r="A241" s="79"/>
    </row>
    <row r="242" spans="1:1" ht="18" customHeight="1" x14ac:dyDescent="0.3">
      <c r="A242" s="76"/>
    </row>
    <row r="243" spans="1:1" ht="18" customHeight="1" x14ac:dyDescent="0.3">
      <c r="A243" s="75"/>
    </row>
    <row r="244" spans="1:1" ht="18" customHeight="1" x14ac:dyDescent="0.3">
      <c r="A244" s="75"/>
    </row>
    <row r="245" spans="1:1" ht="18" customHeight="1" x14ac:dyDescent="0.3">
      <c r="A245" s="75"/>
    </row>
    <row r="246" spans="1:1" ht="18" customHeight="1" x14ac:dyDescent="0.3">
      <c r="A246" s="80"/>
    </row>
    <row r="247" spans="1:1" ht="18" customHeight="1" x14ac:dyDescent="0.3">
      <c r="A247" s="75"/>
    </row>
    <row r="248" spans="1:1" ht="18" customHeight="1" x14ac:dyDescent="0.3">
      <c r="A248" s="75"/>
    </row>
    <row r="249" spans="1:1" ht="18" customHeight="1" x14ac:dyDescent="0.3">
      <c r="A249" s="75"/>
    </row>
    <row r="250" spans="1:1" ht="18" customHeight="1" x14ac:dyDescent="0.3">
      <c r="A250" s="81"/>
    </row>
    <row r="251" spans="1:1" ht="18" customHeight="1" x14ac:dyDescent="0.3">
      <c r="A251" s="81"/>
    </row>
    <row r="252" spans="1:1" ht="18" customHeight="1" x14ac:dyDescent="0.3">
      <c r="A252" s="75"/>
    </row>
    <row r="253" spans="1:1" ht="18" customHeight="1" x14ac:dyDescent="0.3">
      <c r="A253" s="75"/>
    </row>
    <row r="254" spans="1:1" ht="18" customHeight="1" x14ac:dyDescent="0.3">
      <c r="A254" s="75"/>
    </row>
    <row r="255" spans="1:1" ht="18" customHeight="1" x14ac:dyDescent="0.3">
      <c r="A255" s="75"/>
    </row>
    <row r="256" spans="1:1" ht="18" customHeight="1" x14ac:dyDescent="0.3">
      <c r="A256" s="75"/>
    </row>
  </sheetData>
  <phoneticPr fontId="3" type="noConversion"/>
  <printOptions horizontalCentered="1" headings="1"/>
  <pageMargins left="0.35433070866141736" right="0.19685039370078741" top="0.59055118110236227" bottom="0.35433070866141736" header="0.51181102362204722" footer="0.19685039370078741"/>
  <pageSetup paperSize="9" scale="77" orientation="portrait" r:id="rId1"/>
  <headerFooter alignWithMargins="0">
    <oddFooter>&amp;L&amp;D&amp;T&amp;C&amp;F&amp;R&amp;A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N123"/>
  <sheetViews>
    <sheetView tabSelected="1" zoomScale="85" zoomScaleNormal="85" zoomScaleSheetLayoutView="85" workbookViewId="0">
      <pane xSplit="2" ySplit="9" topLeftCell="C10" activePane="bottomRight" state="frozen"/>
      <selection activeCell="A14" sqref="A14"/>
      <selection pane="topRight" activeCell="A14" sqref="A14"/>
      <selection pane="bottomLeft" activeCell="A14" sqref="A14"/>
      <selection pane="bottomRight" activeCell="C18" sqref="C18:C19"/>
    </sheetView>
  </sheetViews>
  <sheetFormatPr defaultColWidth="7.85546875" defaultRowHeight="18" customHeight="1" x14ac:dyDescent="0.3"/>
  <cols>
    <col min="1" max="1" width="46.7109375" style="6" customWidth="1"/>
    <col min="2" max="2" width="6.28515625" style="6" customWidth="1"/>
    <col min="3" max="3" width="20.5703125" style="23" customWidth="1"/>
    <col min="4" max="4" width="18.42578125" style="23" customWidth="1"/>
    <col min="5" max="5" width="16.85546875" style="23" customWidth="1"/>
    <col min="6" max="6" width="20.42578125" style="23" customWidth="1"/>
    <col min="7" max="7" width="19.7109375" style="23" customWidth="1"/>
    <col min="8" max="8" width="18.7109375" style="23" customWidth="1"/>
    <col min="9" max="9" width="24" style="23" hidden="1" customWidth="1"/>
    <col min="10" max="10" width="10.7109375" style="23" customWidth="1"/>
    <col min="11" max="12" width="18.42578125" style="35" hidden="1" customWidth="1"/>
    <col min="13" max="15" width="18.42578125" style="6" customWidth="1"/>
    <col min="16" max="16384" width="7.85546875" style="6"/>
  </cols>
  <sheetData>
    <row r="1" spans="1:14" ht="18" hidden="1" customHeight="1" x14ac:dyDescent="0.3">
      <c r="A1" s="18" t="s">
        <v>32</v>
      </c>
    </row>
    <row r="2" spans="1:14" ht="18" hidden="1" customHeight="1" x14ac:dyDescent="0.3">
      <c r="A2" s="18" t="s">
        <v>12</v>
      </c>
      <c r="B2" s="7"/>
    </row>
    <row r="3" spans="1:14" ht="18" hidden="1" customHeight="1" x14ac:dyDescent="0.3">
      <c r="A3" s="18" t="s">
        <v>183</v>
      </c>
      <c r="B3" s="7"/>
    </row>
    <row r="4" spans="1:14" ht="18" hidden="1" customHeight="1" x14ac:dyDescent="0.3">
      <c r="A4" s="7"/>
      <c r="B4" s="7"/>
    </row>
    <row r="5" spans="1:14" ht="18" hidden="1" customHeight="1" x14ac:dyDescent="0.3">
      <c r="A5" s="7"/>
      <c r="B5" s="7"/>
    </row>
    <row r="6" spans="1:14" ht="18" customHeight="1" x14ac:dyDescent="0.3">
      <c r="A6" s="7"/>
      <c r="B6" s="7"/>
      <c r="C6" s="109" t="s">
        <v>205</v>
      </c>
      <c r="D6" s="110"/>
      <c r="E6" s="111"/>
      <c r="F6" s="101"/>
      <c r="G6" s="1"/>
      <c r="H6" s="1"/>
      <c r="I6" s="1"/>
    </row>
    <row r="7" spans="1:14" ht="56.25" x14ac:dyDescent="0.3">
      <c r="C7" s="89" t="s">
        <v>9</v>
      </c>
      <c r="D7" s="2" t="s">
        <v>160</v>
      </c>
      <c r="E7" s="3" t="s">
        <v>161</v>
      </c>
      <c r="F7" s="89" t="s">
        <v>206</v>
      </c>
      <c r="G7" s="4" t="s">
        <v>10</v>
      </c>
      <c r="H7" s="4" t="s">
        <v>177</v>
      </c>
      <c r="I7" s="5" t="s">
        <v>192</v>
      </c>
      <c r="K7" s="35" t="s">
        <v>162</v>
      </c>
    </row>
    <row r="8" spans="1:14" s="8" customFormat="1" ht="18" customHeight="1" x14ac:dyDescent="0.3">
      <c r="A8" s="9"/>
      <c r="B8" s="10" t="s">
        <v>0</v>
      </c>
      <c r="C8" s="16" t="s">
        <v>11</v>
      </c>
      <c r="D8" s="19" t="s">
        <v>11</v>
      </c>
      <c r="E8" s="17" t="s">
        <v>11</v>
      </c>
      <c r="F8" s="19" t="s">
        <v>11</v>
      </c>
      <c r="G8" s="20" t="s">
        <v>11</v>
      </c>
      <c r="H8" s="85" t="s">
        <v>11</v>
      </c>
      <c r="I8" s="19" t="s">
        <v>11</v>
      </c>
      <c r="J8" s="24"/>
      <c r="K8" s="45"/>
      <c r="L8" s="45"/>
    </row>
    <row r="9" spans="1:14" ht="18" customHeight="1" x14ac:dyDescent="0.3">
      <c r="A9" s="13" t="s">
        <v>16</v>
      </c>
      <c r="B9" s="12"/>
      <c r="C9" s="31"/>
      <c r="D9" s="92"/>
      <c r="E9" s="27"/>
      <c r="F9" s="26"/>
      <c r="G9" s="27"/>
      <c r="H9" s="26"/>
      <c r="I9" s="26"/>
    </row>
    <row r="10" spans="1:14" ht="18" customHeight="1" x14ac:dyDescent="0.3">
      <c r="A10" s="11" t="s">
        <v>33</v>
      </c>
      <c r="B10" s="12"/>
      <c r="C10" s="26">
        <v>15423.9</v>
      </c>
      <c r="D10" s="92">
        <v>10500</v>
      </c>
      <c r="E10" s="27">
        <f>C10-D10</f>
        <v>4923.8999999999996</v>
      </c>
      <c r="F10" s="26">
        <v>14542.699999999997</v>
      </c>
      <c r="G10" s="27">
        <f>C10-F10</f>
        <v>881.20000000000255</v>
      </c>
      <c r="H10" s="26">
        <v>14542.699999999997</v>
      </c>
      <c r="I10" s="26"/>
    </row>
    <row r="11" spans="1:14" ht="18" customHeight="1" x14ac:dyDescent="0.3">
      <c r="A11" s="11"/>
      <c r="B11" s="12"/>
      <c r="C11" s="26"/>
      <c r="D11" s="92"/>
      <c r="E11" s="27"/>
      <c r="F11" s="26"/>
      <c r="G11" s="27"/>
      <c r="H11" s="26"/>
      <c r="I11" s="26"/>
    </row>
    <row r="12" spans="1:14" ht="18" customHeight="1" x14ac:dyDescent="0.3">
      <c r="A12" s="11" t="s">
        <v>34</v>
      </c>
      <c r="B12" s="12"/>
      <c r="C12" s="26"/>
      <c r="D12" s="92"/>
      <c r="E12" s="27"/>
      <c r="F12" s="26"/>
      <c r="G12" s="27"/>
      <c r="H12" s="26"/>
      <c r="I12" s="26"/>
    </row>
    <row r="13" spans="1:14" ht="18" customHeight="1" x14ac:dyDescent="0.3">
      <c r="A13" s="11" t="s">
        <v>35</v>
      </c>
      <c r="B13" s="12"/>
      <c r="C13" s="26"/>
      <c r="D13" s="92"/>
      <c r="E13" s="27"/>
      <c r="F13" s="26"/>
      <c r="G13" s="27"/>
      <c r="H13" s="26"/>
      <c r="I13" s="26"/>
    </row>
    <row r="14" spans="1:14" ht="18" customHeight="1" x14ac:dyDescent="0.3">
      <c r="A14" s="11" t="s">
        <v>36</v>
      </c>
      <c r="B14" s="12"/>
      <c r="C14" s="29">
        <v>8426.5500000000011</v>
      </c>
      <c r="D14" s="93">
        <v>3675</v>
      </c>
      <c r="E14" s="30">
        <f>C14-D14</f>
        <v>4751.5500000000011</v>
      </c>
      <c r="F14" s="29">
        <v>8188.2699999999995</v>
      </c>
      <c r="G14" s="30">
        <f>C14-F14</f>
        <v>238.28000000000156</v>
      </c>
      <c r="H14" s="29">
        <v>8188.2699999999995</v>
      </c>
      <c r="I14" s="29"/>
      <c r="M14" s="35"/>
      <c r="N14" s="46"/>
    </row>
    <row r="15" spans="1:14" ht="18" customHeight="1" x14ac:dyDescent="0.3">
      <c r="A15" s="13" t="s">
        <v>2</v>
      </c>
      <c r="B15" s="12"/>
      <c r="C15" s="26">
        <f>C10-C14</f>
        <v>6997.3499999999985</v>
      </c>
      <c r="D15" s="27">
        <f>D10-D14</f>
        <v>6825</v>
      </c>
      <c r="E15" s="25">
        <f t="shared" ref="E15:F15" si="0">E10-E14</f>
        <v>172.34999999999854</v>
      </c>
      <c r="F15" s="25">
        <f t="shared" si="0"/>
        <v>6354.4299999999976</v>
      </c>
      <c r="G15" s="25">
        <f t="shared" ref="G15" si="1">G10-G14</f>
        <v>642.92000000000098</v>
      </c>
      <c r="H15" s="26">
        <v>6354.4299999999976</v>
      </c>
      <c r="I15" s="26">
        <f>I10-I14</f>
        <v>0</v>
      </c>
    </row>
    <row r="16" spans="1:14" ht="18" customHeight="1" x14ac:dyDescent="0.3">
      <c r="A16" s="11"/>
      <c r="B16" s="12"/>
      <c r="C16" s="26"/>
      <c r="D16" s="92"/>
      <c r="E16" s="27"/>
      <c r="F16" s="26"/>
      <c r="G16" s="27"/>
      <c r="H16" s="26"/>
      <c r="I16" s="26"/>
    </row>
    <row r="17" spans="1:14" ht="18" customHeight="1" x14ac:dyDescent="0.3">
      <c r="A17" s="13" t="s">
        <v>202</v>
      </c>
      <c r="B17" s="12"/>
      <c r="C17" s="26"/>
      <c r="D17" s="92"/>
      <c r="E17" s="27"/>
      <c r="F17" s="26"/>
      <c r="G17" s="27"/>
      <c r="H17" s="26"/>
      <c r="I17" s="26"/>
    </row>
    <row r="18" spans="1:14" ht="18" customHeight="1" x14ac:dyDescent="0.3">
      <c r="A18" s="11" t="s">
        <v>193</v>
      </c>
      <c r="B18" s="12"/>
      <c r="C18" s="26">
        <v>7533443.4099999992</v>
      </c>
      <c r="D18" s="92"/>
      <c r="E18" s="27">
        <f t="shared" ref="E18:E22" si="2">C18-D18</f>
        <v>7533443.4099999992</v>
      </c>
      <c r="F18" s="26">
        <v>9471127.9300000016</v>
      </c>
      <c r="G18" s="27">
        <f t="shared" ref="G18:G22" si="3">C18-F18</f>
        <v>-1937684.5200000023</v>
      </c>
      <c r="H18" s="26">
        <v>9471127.9300000016</v>
      </c>
      <c r="I18" s="26"/>
      <c r="M18" s="35"/>
      <c r="N18" s="46"/>
    </row>
    <row r="19" spans="1:14" ht="18" customHeight="1" x14ac:dyDescent="0.3">
      <c r="A19" s="11" t="s">
        <v>194</v>
      </c>
      <c r="B19" s="12"/>
      <c r="C19" s="26">
        <v>6266227.4200000009</v>
      </c>
      <c r="D19" s="92"/>
      <c r="E19" s="27">
        <f t="shared" si="2"/>
        <v>6266227.4200000009</v>
      </c>
      <c r="F19" s="26">
        <v>4834137.7299999995</v>
      </c>
      <c r="G19" s="27">
        <f t="shared" si="3"/>
        <v>1432089.6900000013</v>
      </c>
      <c r="H19" s="26">
        <v>4834137.7299999995</v>
      </c>
      <c r="I19" s="26"/>
      <c r="M19" s="35"/>
    </row>
    <row r="20" spans="1:14" ht="18" customHeight="1" x14ac:dyDescent="0.3">
      <c r="A20" s="11" t="s">
        <v>37</v>
      </c>
      <c r="B20" s="12"/>
      <c r="C20" s="26">
        <v>14.329999999999998</v>
      </c>
      <c r="D20" s="92"/>
      <c r="E20" s="27">
        <f t="shared" si="2"/>
        <v>14.329999999999998</v>
      </c>
      <c r="F20" s="26">
        <v>346.91999999999996</v>
      </c>
      <c r="G20" s="27">
        <f t="shared" si="3"/>
        <v>-332.59</v>
      </c>
      <c r="H20" s="26">
        <v>346.91999999999996</v>
      </c>
      <c r="I20" s="26"/>
      <c r="M20" s="35">
        <f>C20+C22</f>
        <v>10013.33</v>
      </c>
    </row>
    <row r="21" spans="1:14" ht="18" customHeight="1" x14ac:dyDescent="0.3">
      <c r="A21" s="11" t="s">
        <v>38</v>
      </c>
      <c r="B21" s="12">
        <v>6</v>
      </c>
      <c r="C21" s="26">
        <v>112162.59999999999</v>
      </c>
      <c r="D21" s="92"/>
      <c r="E21" s="27">
        <f t="shared" ref="E21" si="4">C21-D21</f>
        <v>112162.59999999999</v>
      </c>
      <c r="F21" s="26">
        <v>121916.96999999999</v>
      </c>
      <c r="G21" s="27">
        <f t="shared" ref="G21" si="5">C21-F21</f>
        <v>-9754.3699999999953</v>
      </c>
      <c r="H21" s="26">
        <v>121916.96999999999</v>
      </c>
      <c r="I21" s="29"/>
      <c r="M21" s="35"/>
    </row>
    <row r="22" spans="1:14" ht="18" customHeight="1" x14ac:dyDescent="0.3">
      <c r="A22" s="11" t="s">
        <v>213</v>
      </c>
      <c r="B22" s="12"/>
      <c r="C22" s="29">
        <v>9999</v>
      </c>
      <c r="D22" s="93"/>
      <c r="E22" s="30">
        <f t="shared" si="2"/>
        <v>9999</v>
      </c>
      <c r="F22" s="29"/>
      <c r="G22" s="30">
        <f t="shared" si="3"/>
        <v>9999</v>
      </c>
      <c r="H22" s="29"/>
      <c r="I22" s="29"/>
      <c r="M22" s="35"/>
    </row>
    <row r="23" spans="1:14" ht="18" customHeight="1" x14ac:dyDescent="0.3">
      <c r="A23" s="11" t="s">
        <v>39</v>
      </c>
      <c r="B23" s="12"/>
      <c r="C23" s="26">
        <f>SUM(C18:C22)</f>
        <v>13921846.76</v>
      </c>
      <c r="D23" s="26">
        <f>SUM(D18:D22)</f>
        <v>0</v>
      </c>
      <c r="E23" s="25">
        <f t="shared" ref="E23:I23" si="6">SUM(E18:E22)</f>
        <v>13921846.76</v>
      </c>
      <c r="F23" s="25">
        <f t="shared" si="6"/>
        <v>14427529.550000001</v>
      </c>
      <c r="G23" s="25">
        <f>SUM(G18:G22)</f>
        <v>-505682.79000000103</v>
      </c>
      <c r="H23" s="26">
        <v>14427529.550000001</v>
      </c>
      <c r="I23" s="26">
        <f t="shared" si="6"/>
        <v>0</v>
      </c>
      <c r="M23" s="35"/>
    </row>
    <row r="24" spans="1:14" ht="18" customHeight="1" x14ac:dyDescent="0.3">
      <c r="A24" s="11" t="s">
        <v>40</v>
      </c>
      <c r="B24" s="12"/>
      <c r="C24" s="26">
        <f>C23+C15</f>
        <v>13928844.109999999</v>
      </c>
      <c r="D24" s="26">
        <f>D23+D15</f>
        <v>6825</v>
      </c>
      <c r="E24" s="25">
        <f t="shared" ref="E24:F24" si="7">E23+E15</f>
        <v>13922019.109999999</v>
      </c>
      <c r="F24" s="25">
        <f t="shared" si="7"/>
        <v>14433883.98</v>
      </c>
      <c r="G24" s="25">
        <f>G23+G15</f>
        <v>-505039.87000000104</v>
      </c>
      <c r="H24" s="26">
        <v>14433883.98</v>
      </c>
      <c r="I24" s="26">
        <f>I23+I15</f>
        <v>0</v>
      </c>
      <c r="M24" s="35"/>
    </row>
    <row r="25" spans="1:14" ht="18" customHeight="1" x14ac:dyDescent="0.3">
      <c r="A25" s="21"/>
      <c r="B25" s="12"/>
      <c r="C25" s="26"/>
      <c r="D25" s="92"/>
      <c r="E25" s="27"/>
      <c r="F25" s="26"/>
      <c r="G25" s="27"/>
      <c r="H25" s="26"/>
      <c r="I25" s="26"/>
      <c r="M25" s="35"/>
    </row>
    <row r="26" spans="1:14" ht="18" customHeight="1" x14ac:dyDescent="0.3">
      <c r="A26" s="22" t="s">
        <v>31</v>
      </c>
      <c r="B26" s="12"/>
      <c r="C26" s="26"/>
      <c r="D26" s="92"/>
      <c r="E26" s="27"/>
      <c r="F26" s="26"/>
      <c r="G26" s="27"/>
      <c r="H26" s="26"/>
      <c r="I26" s="26"/>
      <c r="M26" s="35"/>
    </row>
    <row r="27" spans="1:14" ht="18" customHeight="1" x14ac:dyDescent="0.3">
      <c r="A27" s="14" t="s">
        <v>41</v>
      </c>
      <c r="B27" s="12"/>
      <c r="C27" s="26">
        <v>1108403.83</v>
      </c>
      <c r="D27" s="92">
        <v>772835</v>
      </c>
      <c r="E27" s="27">
        <f>C27-D27</f>
        <v>335568.83000000007</v>
      </c>
      <c r="F27" s="26">
        <v>1108740.2</v>
      </c>
      <c r="G27" s="27">
        <f t="shared" ref="G27:G93" si="8">C27-F27</f>
        <v>-336.36999999987893</v>
      </c>
      <c r="H27" s="26">
        <v>1108740.2</v>
      </c>
      <c r="I27" s="26"/>
      <c r="K27" s="35">
        <v>1200060</v>
      </c>
      <c r="L27" s="35">
        <f>K27/12*7</f>
        <v>700035</v>
      </c>
      <c r="M27" s="39"/>
    </row>
    <row r="28" spans="1:14" ht="18" customHeight="1" x14ac:dyDescent="0.3">
      <c r="A28" s="14" t="s">
        <v>42</v>
      </c>
      <c r="B28" s="12"/>
      <c r="C28" s="26">
        <v>8400</v>
      </c>
      <c r="D28" s="92">
        <v>4900</v>
      </c>
      <c r="E28" s="27">
        <f t="shared" ref="E28:E67" si="9">C28-D28</f>
        <v>3500</v>
      </c>
      <c r="F28" s="26">
        <v>8400</v>
      </c>
      <c r="G28" s="27">
        <f t="shared" si="8"/>
        <v>0</v>
      </c>
      <c r="H28" s="26">
        <v>8400</v>
      </c>
      <c r="I28" s="26"/>
      <c r="K28" s="35">
        <v>8400</v>
      </c>
      <c r="L28" s="35">
        <f t="shared" ref="L28:L35" si="10">K28/12*7</f>
        <v>4900</v>
      </c>
      <c r="M28" s="39"/>
    </row>
    <row r="29" spans="1:14" ht="18" customHeight="1" x14ac:dyDescent="0.3">
      <c r="A29" s="14" t="s">
        <v>43</v>
      </c>
      <c r="B29" s="12"/>
      <c r="C29" s="26">
        <v>62214.7</v>
      </c>
      <c r="D29" s="92">
        <v>128805.83333333333</v>
      </c>
      <c r="E29" s="27">
        <f t="shared" si="9"/>
        <v>-66591.133333333331</v>
      </c>
      <c r="F29" s="26">
        <v>101462.2</v>
      </c>
      <c r="G29" s="27">
        <f t="shared" si="8"/>
        <v>-39247.5</v>
      </c>
      <c r="H29" s="26">
        <v>101462.2</v>
      </c>
      <c r="I29" s="26"/>
      <c r="K29" s="35">
        <v>200010</v>
      </c>
      <c r="L29" s="35">
        <f t="shared" si="10"/>
        <v>116672.5</v>
      </c>
      <c r="M29" s="39"/>
    </row>
    <row r="30" spans="1:14" ht="18" customHeight="1" x14ac:dyDescent="0.3">
      <c r="A30" s="14" t="s">
        <v>44</v>
      </c>
      <c r="B30" s="12"/>
      <c r="C30" s="26">
        <v>135644</v>
      </c>
      <c r="D30" s="92">
        <v>117213.30833333335</v>
      </c>
      <c r="E30" s="27">
        <f t="shared" si="9"/>
        <v>18430.691666666651</v>
      </c>
      <c r="F30" s="26">
        <v>136246</v>
      </c>
      <c r="G30" s="27">
        <f t="shared" si="8"/>
        <v>-602</v>
      </c>
      <c r="H30" s="26">
        <v>136246</v>
      </c>
      <c r="I30" s="26"/>
      <c r="K30" s="35">
        <v>182009.1</v>
      </c>
      <c r="L30" s="35">
        <f t="shared" si="10"/>
        <v>106171.97500000001</v>
      </c>
      <c r="M30" s="39"/>
    </row>
    <row r="31" spans="1:14" ht="18" customHeight="1" x14ac:dyDescent="0.3">
      <c r="A31" s="14" t="s">
        <v>45</v>
      </c>
      <c r="B31" s="12"/>
      <c r="C31" s="26">
        <v>13923.25</v>
      </c>
      <c r="D31" s="92">
        <v>8750</v>
      </c>
      <c r="E31" s="27">
        <f t="shared" si="9"/>
        <v>5173.25</v>
      </c>
      <c r="F31" s="26">
        <v>14568.050000000001</v>
      </c>
      <c r="G31" s="27">
        <f t="shared" si="8"/>
        <v>-644.80000000000109</v>
      </c>
      <c r="H31" s="26">
        <v>14568.050000000001</v>
      </c>
      <c r="I31" s="26"/>
      <c r="K31" s="35">
        <v>15000</v>
      </c>
      <c r="L31" s="35">
        <f t="shared" si="10"/>
        <v>8750</v>
      </c>
      <c r="M31" s="39"/>
    </row>
    <row r="32" spans="1:14" ht="18" customHeight="1" x14ac:dyDescent="0.3">
      <c r="A32" s="14" t="s">
        <v>179</v>
      </c>
      <c r="B32" s="12"/>
      <c r="C32" s="26">
        <v>1498.9</v>
      </c>
      <c r="D32" s="92">
        <v>0</v>
      </c>
      <c r="E32" s="27">
        <f t="shared" si="9"/>
        <v>1498.9</v>
      </c>
      <c r="F32" s="26"/>
      <c r="G32" s="27">
        <f t="shared" si="8"/>
        <v>1498.9</v>
      </c>
      <c r="H32" s="26">
        <v>0</v>
      </c>
      <c r="I32" s="26"/>
      <c r="M32" s="39"/>
    </row>
    <row r="33" spans="1:13" ht="18" customHeight="1" x14ac:dyDescent="0.3">
      <c r="A33" s="14" t="s">
        <v>46</v>
      </c>
      <c r="B33" s="12"/>
      <c r="C33" s="26">
        <v>2476</v>
      </c>
      <c r="D33" s="92">
        <v>4806.6666666666661</v>
      </c>
      <c r="E33" s="27">
        <f t="shared" si="9"/>
        <v>-2330.6666666666661</v>
      </c>
      <c r="F33" s="26">
        <v>1683</v>
      </c>
      <c r="G33" s="27">
        <f t="shared" si="8"/>
        <v>793</v>
      </c>
      <c r="H33" s="26">
        <v>1683</v>
      </c>
      <c r="I33" s="26"/>
      <c r="K33" s="35">
        <v>8240</v>
      </c>
      <c r="L33" s="35">
        <f t="shared" si="10"/>
        <v>4806.6666666666661</v>
      </c>
      <c r="M33" s="39"/>
    </row>
    <row r="34" spans="1:13" ht="18" customHeight="1" x14ac:dyDescent="0.3">
      <c r="A34" s="14" t="s">
        <v>47</v>
      </c>
      <c r="B34" s="12"/>
      <c r="C34" s="26">
        <v>2173.38</v>
      </c>
      <c r="D34" s="26">
        <v>1400</v>
      </c>
      <c r="E34" s="27">
        <f t="shared" si="9"/>
        <v>773.38000000000011</v>
      </c>
      <c r="F34" s="26">
        <v>1982.99</v>
      </c>
      <c r="G34" s="27">
        <f t="shared" si="8"/>
        <v>190.3900000000001</v>
      </c>
      <c r="H34" s="26">
        <v>1982.99</v>
      </c>
      <c r="I34" s="26"/>
      <c r="K34" s="35">
        <v>2400</v>
      </c>
      <c r="L34" s="35">
        <f>K34/12*7</f>
        <v>1400</v>
      </c>
      <c r="M34" s="39"/>
    </row>
    <row r="35" spans="1:13" ht="18" customHeight="1" x14ac:dyDescent="0.3">
      <c r="A35" s="14" t="s">
        <v>48</v>
      </c>
      <c r="B35" s="12"/>
      <c r="C35" s="26">
        <v>48746.1</v>
      </c>
      <c r="D35" s="26">
        <v>27416.666666666664</v>
      </c>
      <c r="E35" s="27">
        <f t="shared" si="9"/>
        <v>21329.433333333334</v>
      </c>
      <c r="F35" s="26">
        <v>45598.159999999996</v>
      </c>
      <c r="G35" s="27">
        <f t="shared" si="8"/>
        <v>3147.9400000000023</v>
      </c>
      <c r="H35" s="26">
        <v>45598.159999999996</v>
      </c>
      <c r="I35" s="26"/>
      <c r="K35" s="35">
        <v>45000</v>
      </c>
      <c r="L35" s="35">
        <f t="shared" si="10"/>
        <v>26250</v>
      </c>
      <c r="M35" s="39"/>
    </row>
    <row r="36" spans="1:13" ht="18" customHeight="1" x14ac:dyDescent="0.3">
      <c r="A36" s="14" t="s">
        <v>49</v>
      </c>
      <c r="B36" s="12"/>
      <c r="C36" s="26">
        <v>0</v>
      </c>
      <c r="D36" s="100">
        <v>0</v>
      </c>
      <c r="E36" s="27">
        <f t="shared" si="9"/>
        <v>0</v>
      </c>
      <c r="F36" s="26">
        <v>17843.13</v>
      </c>
      <c r="G36" s="27">
        <f t="shared" si="8"/>
        <v>-17843.13</v>
      </c>
      <c r="H36" s="26">
        <v>17843.13</v>
      </c>
      <c r="I36" s="26"/>
      <c r="K36" s="35">
        <v>20000</v>
      </c>
      <c r="L36" s="35">
        <v>0</v>
      </c>
      <c r="M36" s="39"/>
    </row>
    <row r="37" spans="1:13" ht="18" customHeight="1" x14ac:dyDescent="0.3">
      <c r="A37" s="14" t="s">
        <v>50</v>
      </c>
      <c r="B37" s="12"/>
      <c r="C37" s="26">
        <v>2100</v>
      </c>
      <c r="D37" s="100">
        <v>5600</v>
      </c>
      <c r="E37" s="27">
        <f t="shared" si="9"/>
        <v>-3500</v>
      </c>
      <c r="F37" s="26">
        <v>2771.75</v>
      </c>
      <c r="G37" s="27">
        <f t="shared" si="8"/>
        <v>-671.75</v>
      </c>
      <c r="H37" s="26">
        <v>2771.75</v>
      </c>
      <c r="I37" s="26"/>
      <c r="K37" s="35">
        <v>10000</v>
      </c>
      <c r="L37" s="35">
        <f t="shared" ref="L37:L42" si="11">K37/12*7</f>
        <v>5833.3333333333339</v>
      </c>
      <c r="M37" s="39"/>
    </row>
    <row r="38" spans="1:13" ht="18" customHeight="1" x14ac:dyDescent="0.3">
      <c r="A38" s="14" t="s">
        <v>51</v>
      </c>
      <c r="B38" s="12"/>
      <c r="C38" s="26">
        <v>16668.399999999998</v>
      </c>
      <c r="D38" s="100">
        <v>10500</v>
      </c>
      <c r="E38" s="27">
        <f t="shared" si="9"/>
        <v>6168.3999999999978</v>
      </c>
      <c r="F38" s="26">
        <v>14318.77</v>
      </c>
      <c r="G38" s="27">
        <f t="shared" si="8"/>
        <v>2349.6299999999974</v>
      </c>
      <c r="H38" s="26">
        <v>14318.77</v>
      </c>
      <c r="I38" s="26"/>
      <c r="K38" s="35">
        <v>21000</v>
      </c>
      <c r="L38" s="35">
        <f t="shared" si="11"/>
        <v>12250</v>
      </c>
      <c r="M38" s="39"/>
    </row>
    <row r="39" spans="1:13" ht="18" customHeight="1" x14ac:dyDescent="0.3">
      <c r="A39" s="14" t="s">
        <v>52</v>
      </c>
      <c r="B39" s="12"/>
      <c r="C39" s="26">
        <v>14533.279999999997</v>
      </c>
      <c r="D39" s="26">
        <v>61250</v>
      </c>
      <c r="E39" s="27">
        <f t="shared" si="9"/>
        <v>-46716.72</v>
      </c>
      <c r="F39" s="26">
        <v>15244.990000000002</v>
      </c>
      <c r="G39" s="27">
        <f t="shared" si="8"/>
        <v>-711.71000000000458</v>
      </c>
      <c r="H39" s="26">
        <v>15244.990000000002</v>
      </c>
      <c r="I39" s="26"/>
      <c r="K39" s="35">
        <v>105000</v>
      </c>
      <c r="L39" s="35">
        <f t="shared" si="11"/>
        <v>61250</v>
      </c>
      <c r="M39" s="39"/>
    </row>
    <row r="40" spans="1:13" ht="18" customHeight="1" x14ac:dyDescent="0.3">
      <c r="A40" s="14" t="s">
        <v>53</v>
      </c>
      <c r="B40" s="12"/>
      <c r="C40" s="26">
        <v>886</v>
      </c>
      <c r="D40" s="26">
        <v>14000</v>
      </c>
      <c r="E40" s="27">
        <f t="shared" si="9"/>
        <v>-13114</v>
      </c>
      <c r="F40" s="26">
        <v>8332</v>
      </c>
      <c r="G40" s="27">
        <f t="shared" si="8"/>
        <v>-7446</v>
      </c>
      <c r="H40" s="26">
        <v>8332</v>
      </c>
      <c r="I40" s="26"/>
      <c r="K40" s="35">
        <v>25000</v>
      </c>
      <c r="L40" s="35">
        <f t="shared" si="11"/>
        <v>14583.333333333334</v>
      </c>
      <c r="M40" s="39"/>
    </row>
    <row r="41" spans="1:13" ht="18" customHeight="1" x14ac:dyDescent="0.3">
      <c r="A41" s="14" t="s">
        <v>54</v>
      </c>
      <c r="B41" s="12"/>
      <c r="C41" s="26">
        <v>4711.5</v>
      </c>
      <c r="D41" s="26">
        <v>2333.333333333333</v>
      </c>
      <c r="E41" s="27">
        <f>C41-D41</f>
        <v>2378.166666666667</v>
      </c>
      <c r="F41" s="26"/>
      <c r="G41" s="27">
        <f t="shared" si="8"/>
        <v>4711.5</v>
      </c>
      <c r="H41" s="26">
        <v>0</v>
      </c>
      <c r="I41" s="26"/>
      <c r="K41" s="35">
        <v>4000</v>
      </c>
      <c r="L41" s="35">
        <f t="shared" si="11"/>
        <v>2333.333333333333</v>
      </c>
      <c r="M41" s="39"/>
    </row>
    <row r="42" spans="1:13" ht="18" customHeight="1" x14ac:dyDescent="0.3">
      <c r="A42" s="14" t="s">
        <v>55</v>
      </c>
      <c r="B42" s="12"/>
      <c r="C42" s="26">
        <v>424</v>
      </c>
      <c r="D42" s="26">
        <v>4200</v>
      </c>
      <c r="E42" s="27">
        <f t="shared" si="9"/>
        <v>-3776</v>
      </c>
      <c r="F42" s="26">
        <v>4490.01</v>
      </c>
      <c r="G42" s="27">
        <f t="shared" si="8"/>
        <v>-4066.01</v>
      </c>
      <c r="H42" s="26">
        <v>4490.01</v>
      </c>
      <c r="I42" s="26"/>
      <c r="K42" s="35">
        <v>6800</v>
      </c>
      <c r="L42" s="35">
        <f t="shared" si="11"/>
        <v>3966.6666666666665</v>
      </c>
      <c r="M42" s="39"/>
    </row>
    <row r="43" spans="1:13" ht="18" customHeight="1" x14ac:dyDescent="0.3">
      <c r="A43" s="14" t="s">
        <v>56</v>
      </c>
      <c r="B43" s="12"/>
      <c r="C43" s="26"/>
      <c r="D43" s="92">
        <v>5250</v>
      </c>
      <c r="E43" s="27">
        <f t="shared" si="9"/>
        <v>-5250</v>
      </c>
      <c r="F43" s="26">
        <v>2400</v>
      </c>
      <c r="G43" s="27">
        <f t="shared" si="8"/>
        <v>-2400</v>
      </c>
      <c r="H43" s="26">
        <v>2400</v>
      </c>
      <c r="I43" s="26"/>
      <c r="K43" s="35">
        <v>12000</v>
      </c>
      <c r="L43" s="35">
        <v>0</v>
      </c>
      <c r="M43" s="39"/>
    </row>
    <row r="44" spans="1:13" ht="18" customHeight="1" x14ac:dyDescent="0.3">
      <c r="A44" s="14" t="s">
        <v>57</v>
      </c>
      <c r="B44" s="12"/>
      <c r="C44" s="26">
        <v>29252.889999999996</v>
      </c>
      <c r="D44" s="92">
        <v>24871</v>
      </c>
      <c r="E44" s="27">
        <f t="shared" si="9"/>
        <v>4381.8899999999958</v>
      </c>
      <c r="F44" s="26">
        <v>42333.569999999992</v>
      </c>
      <c r="G44" s="27">
        <f t="shared" si="8"/>
        <v>-13080.679999999997</v>
      </c>
      <c r="H44" s="26">
        <v>42333.569999999992</v>
      </c>
      <c r="I44" s="26"/>
      <c r="K44" s="35">
        <v>42636</v>
      </c>
      <c r="L44" s="35">
        <f>K44/12*7</f>
        <v>24871</v>
      </c>
      <c r="M44" s="39"/>
    </row>
    <row r="45" spans="1:13" ht="18" customHeight="1" x14ac:dyDescent="0.3">
      <c r="A45" s="14" t="s">
        <v>58</v>
      </c>
      <c r="B45" s="12"/>
      <c r="C45" s="26">
        <v>13714.07</v>
      </c>
      <c r="D45" s="92">
        <v>11666.666666666668</v>
      </c>
      <c r="E45" s="27">
        <f t="shared" si="9"/>
        <v>2047.4033333333318</v>
      </c>
      <c r="F45" s="26">
        <v>15197.109999999999</v>
      </c>
      <c r="G45" s="27">
        <f t="shared" si="8"/>
        <v>-1483.0399999999991</v>
      </c>
      <c r="H45" s="26">
        <v>15197.109999999999</v>
      </c>
      <c r="I45" s="26"/>
      <c r="K45" s="35">
        <v>20000</v>
      </c>
      <c r="L45" s="35">
        <f>K45/12*7</f>
        <v>11666.666666666668</v>
      </c>
      <c r="M45" s="39"/>
    </row>
    <row r="46" spans="1:13" ht="18" customHeight="1" x14ac:dyDescent="0.3">
      <c r="A46" s="14" t="s">
        <v>59</v>
      </c>
      <c r="B46" s="12"/>
      <c r="C46" s="26">
        <v>123787.2</v>
      </c>
      <c r="D46" s="92">
        <v>75250</v>
      </c>
      <c r="E46" s="27">
        <f t="shared" si="9"/>
        <v>48537.2</v>
      </c>
      <c r="F46" s="26">
        <v>129832.07999999997</v>
      </c>
      <c r="G46" s="27">
        <f t="shared" si="8"/>
        <v>-6044.8799999999756</v>
      </c>
      <c r="H46" s="26">
        <v>129832.07999999997</v>
      </c>
      <c r="I46" s="26"/>
      <c r="K46" s="35">
        <v>136300</v>
      </c>
      <c r="L46" s="35">
        <f>K46/12*7</f>
        <v>79508.333333333343</v>
      </c>
      <c r="M46" s="39"/>
    </row>
    <row r="47" spans="1:13" ht="18" customHeight="1" x14ac:dyDescent="0.3">
      <c r="A47" s="14" t="s">
        <v>60</v>
      </c>
      <c r="B47" s="12"/>
      <c r="C47" s="26">
        <v>10564.369999999999</v>
      </c>
      <c r="D47" s="92">
        <v>3500</v>
      </c>
      <c r="E47" s="27">
        <f t="shared" si="9"/>
        <v>7064.369999999999</v>
      </c>
      <c r="F47" s="26">
        <v>5511.5299999999988</v>
      </c>
      <c r="G47" s="27">
        <f t="shared" si="8"/>
        <v>5052.84</v>
      </c>
      <c r="H47" s="26">
        <v>5511.5299999999988</v>
      </c>
      <c r="I47" s="26"/>
      <c r="K47" s="35">
        <v>6000</v>
      </c>
      <c r="L47" s="35">
        <f t="shared" ref="L47:L54" si="12">K47/12*7</f>
        <v>3500</v>
      </c>
      <c r="M47" s="39"/>
    </row>
    <row r="48" spans="1:13" ht="18" customHeight="1" x14ac:dyDescent="0.3">
      <c r="A48" s="14" t="s">
        <v>61</v>
      </c>
      <c r="B48" s="12"/>
      <c r="C48" s="26">
        <v>25970.260000000002</v>
      </c>
      <c r="D48" s="92">
        <v>11666.666666666668</v>
      </c>
      <c r="E48" s="27">
        <f t="shared" si="9"/>
        <v>14303.593333333334</v>
      </c>
      <c r="F48" s="26">
        <v>22129.68</v>
      </c>
      <c r="G48" s="27">
        <f t="shared" si="8"/>
        <v>3840.5800000000017</v>
      </c>
      <c r="H48" s="26">
        <v>22129.68</v>
      </c>
      <c r="I48" s="26"/>
      <c r="K48" s="35">
        <v>20000</v>
      </c>
      <c r="L48" s="35">
        <f t="shared" si="12"/>
        <v>11666.666666666668</v>
      </c>
      <c r="M48" s="39"/>
    </row>
    <row r="49" spans="1:13" ht="18" customHeight="1" x14ac:dyDescent="0.3">
      <c r="A49" s="14" t="s">
        <v>62</v>
      </c>
      <c r="B49" s="12"/>
      <c r="C49" s="26">
        <v>1847.1999999999998</v>
      </c>
      <c r="D49" s="92">
        <v>1166.6666666666665</v>
      </c>
      <c r="E49" s="27">
        <f t="shared" si="9"/>
        <v>680.5333333333333</v>
      </c>
      <c r="F49" s="26">
        <v>2094.6999999999998</v>
      </c>
      <c r="G49" s="27">
        <f t="shared" si="8"/>
        <v>-247.5</v>
      </c>
      <c r="H49" s="26">
        <v>2094.6999999999998</v>
      </c>
      <c r="I49" s="26"/>
      <c r="K49" s="35">
        <v>2000</v>
      </c>
      <c r="L49" s="35">
        <f t="shared" si="12"/>
        <v>1166.6666666666665</v>
      </c>
      <c r="M49" s="39"/>
    </row>
    <row r="50" spans="1:13" ht="18" customHeight="1" x14ac:dyDescent="0.3">
      <c r="A50" s="14" t="s">
        <v>63</v>
      </c>
      <c r="B50" s="12"/>
      <c r="C50" s="26">
        <v>42757.57</v>
      </c>
      <c r="D50" s="92">
        <v>19541.666666666664</v>
      </c>
      <c r="E50" s="27">
        <f t="shared" si="9"/>
        <v>23215.903333333335</v>
      </c>
      <c r="F50" s="26">
        <v>31083.83</v>
      </c>
      <c r="G50" s="27">
        <f t="shared" si="8"/>
        <v>11673.739999999998</v>
      </c>
      <c r="H50" s="26">
        <v>31083.83</v>
      </c>
      <c r="I50" s="26"/>
      <c r="K50" s="35">
        <v>31000</v>
      </c>
      <c r="L50" s="35">
        <f t="shared" si="12"/>
        <v>18083.333333333336</v>
      </c>
      <c r="M50" s="39"/>
    </row>
    <row r="51" spans="1:13" ht="18" customHeight="1" x14ac:dyDescent="0.3">
      <c r="A51" s="14" t="s">
        <v>64</v>
      </c>
      <c r="B51" s="12"/>
      <c r="C51" s="26">
        <v>4747.05</v>
      </c>
      <c r="D51" s="92">
        <v>4783.3333333333339</v>
      </c>
      <c r="E51" s="27">
        <f t="shared" si="9"/>
        <v>-36.283333333333758</v>
      </c>
      <c r="F51" s="26">
        <v>1719.05</v>
      </c>
      <c r="G51" s="27">
        <f t="shared" si="8"/>
        <v>3028</v>
      </c>
      <c r="H51" s="26">
        <v>1719.05</v>
      </c>
      <c r="I51" s="26">
        <v>8200.0000000000018</v>
      </c>
      <c r="K51" s="35">
        <v>2100</v>
      </c>
      <c r="L51" s="35">
        <f t="shared" si="12"/>
        <v>1225</v>
      </c>
      <c r="M51" s="39"/>
    </row>
    <row r="52" spans="1:13" ht="18" customHeight="1" x14ac:dyDescent="0.3">
      <c r="A52" s="14" t="s">
        <v>65</v>
      </c>
      <c r="B52" s="12"/>
      <c r="C52" s="26">
        <v>215.8</v>
      </c>
      <c r="D52" s="92">
        <v>875</v>
      </c>
      <c r="E52" s="27">
        <f t="shared" si="9"/>
        <v>-659.2</v>
      </c>
      <c r="F52" s="26">
        <v>189.5</v>
      </c>
      <c r="G52" s="27">
        <f t="shared" si="8"/>
        <v>26.300000000000011</v>
      </c>
      <c r="H52" s="26">
        <v>189.5</v>
      </c>
      <c r="I52" s="26">
        <v>1500.0000000000005</v>
      </c>
      <c r="K52" s="35">
        <v>1500</v>
      </c>
      <c r="L52" s="35">
        <f t="shared" si="12"/>
        <v>875</v>
      </c>
      <c r="M52" s="39"/>
    </row>
    <row r="53" spans="1:13" ht="18" customHeight="1" x14ac:dyDescent="0.3">
      <c r="A53" s="14" t="s">
        <v>66</v>
      </c>
      <c r="B53" s="12"/>
      <c r="C53" s="26">
        <v>4835.1499999999987</v>
      </c>
      <c r="D53" s="92">
        <v>3208.333333333333</v>
      </c>
      <c r="E53" s="27">
        <f t="shared" si="9"/>
        <v>1626.8166666666657</v>
      </c>
      <c r="F53" s="26">
        <v>4317.75</v>
      </c>
      <c r="G53" s="27">
        <f t="shared" si="8"/>
        <v>517.39999999999873</v>
      </c>
      <c r="H53" s="26">
        <v>4317.75</v>
      </c>
      <c r="I53" s="26"/>
      <c r="K53" s="35">
        <v>5500</v>
      </c>
      <c r="L53" s="35">
        <f t="shared" si="12"/>
        <v>3208.333333333333</v>
      </c>
      <c r="M53" s="39"/>
    </row>
    <row r="54" spans="1:13" ht="18" customHeight="1" x14ac:dyDescent="0.3">
      <c r="A54" s="14" t="s">
        <v>67</v>
      </c>
      <c r="B54" s="12"/>
      <c r="C54" s="26">
        <v>26943.440000000002</v>
      </c>
      <c r="D54" s="92">
        <v>18083.333333333336</v>
      </c>
      <c r="E54" s="27">
        <f>C54-D54</f>
        <v>8860.1066666666666</v>
      </c>
      <c r="F54" s="26">
        <v>23396.62</v>
      </c>
      <c r="G54" s="27">
        <f t="shared" si="8"/>
        <v>3546.8200000000033</v>
      </c>
      <c r="H54" s="26">
        <v>23396.62</v>
      </c>
      <c r="I54" s="26"/>
      <c r="K54" s="35">
        <v>31000</v>
      </c>
      <c r="L54" s="35">
        <f t="shared" si="12"/>
        <v>18083.333333333336</v>
      </c>
      <c r="M54" s="39"/>
    </row>
    <row r="55" spans="1:13" ht="18" customHeight="1" x14ac:dyDescent="0.3">
      <c r="A55" s="14" t="s">
        <v>68</v>
      </c>
      <c r="B55" s="12"/>
      <c r="C55" s="26"/>
      <c r="D55" s="92">
        <v>3091.666666666667</v>
      </c>
      <c r="E55" s="27">
        <f t="shared" si="9"/>
        <v>-3091.666666666667</v>
      </c>
      <c r="F55" s="26"/>
      <c r="G55" s="27">
        <f t="shared" si="8"/>
        <v>0</v>
      </c>
      <c r="H55" s="26">
        <v>0</v>
      </c>
      <c r="I55" s="26"/>
      <c r="K55" s="35">
        <v>5300</v>
      </c>
      <c r="L55" s="35">
        <v>0</v>
      </c>
      <c r="M55" s="39"/>
    </row>
    <row r="56" spans="1:13" ht="18" customHeight="1" x14ac:dyDescent="0.3">
      <c r="A56" s="14" t="s">
        <v>69</v>
      </c>
      <c r="B56" s="12"/>
      <c r="C56" s="26"/>
      <c r="D56" s="92">
        <v>1750</v>
      </c>
      <c r="E56" s="27">
        <f t="shared" si="9"/>
        <v>-1750</v>
      </c>
      <c r="F56" s="26"/>
      <c r="G56" s="27">
        <f t="shared" si="8"/>
        <v>0</v>
      </c>
      <c r="H56" s="26">
        <v>0</v>
      </c>
      <c r="I56" s="26"/>
      <c r="K56" s="35">
        <v>3000</v>
      </c>
      <c r="L56" s="35">
        <v>0</v>
      </c>
      <c r="M56" s="39"/>
    </row>
    <row r="57" spans="1:13" ht="18" customHeight="1" x14ac:dyDescent="0.3">
      <c r="A57" s="14" t="s">
        <v>70</v>
      </c>
      <c r="B57" s="12"/>
      <c r="C57" s="26">
        <v>4350</v>
      </c>
      <c r="D57" s="92">
        <v>7145.8333333333339</v>
      </c>
      <c r="E57" s="27">
        <f t="shared" si="9"/>
        <v>-2795.8333333333339</v>
      </c>
      <c r="F57" s="26">
        <v>6000</v>
      </c>
      <c r="G57" s="27">
        <f t="shared" si="8"/>
        <v>-1650</v>
      </c>
      <c r="H57" s="26">
        <v>6000</v>
      </c>
      <c r="I57" s="26"/>
      <c r="K57" s="35">
        <v>12250</v>
      </c>
      <c r="L57" s="35">
        <v>0</v>
      </c>
      <c r="M57" s="39"/>
    </row>
    <row r="58" spans="1:13" ht="18" customHeight="1" x14ac:dyDescent="0.3">
      <c r="A58" s="14" t="s">
        <v>71</v>
      </c>
      <c r="B58" s="12"/>
      <c r="C58" s="26">
        <v>5000</v>
      </c>
      <c r="D58" s="92">
        <v>2916.666666666667</v>
      </c>
      <c r="E58" s="27">
        <f t="shared" si="9"/>
        <v>2083.333333333333</v>
      </c>
      <c r="F58" s="26">
        <v>5000</v>
      </c>
      <c r="G58" s="27">
        <f t="shared" si="8"/>
        <v>0</v>
      </c>
      <c r="H58" s="26">
        <v>5000</v>
      </c>
      <c r="I58" s="26"/>
      <c r="K58" s="35">
        <v>5000</v>
      </c>
      <c r="L58" s="35">
        <v>0</v>
      </c>
      <c r="M58" s="39"/>
    </row>
    <row r="59" spans="1:13" ht="18" customHeight="1" x14ac:dyDescent="0.3">
      <c r="A59" s="14" t="s">
        <v>72</v>
      </c>
      <c r="B59" s="12"/>
      <c r="C59" s="26">
        <v>9743.2000000000007</v>
      </c>
      <c r="D59" s="92">
        <v>5775</v>
      </c>
      <c r="E59" s="27">
        <f t="shared" si="9"/>
        <v>3968.2000000000007</v>
      </c>
      <c r="F59" s="26">
        <v>10886</v>
      </c>
      <c r="G59" s="27">
        <f t="shared" si="8"/>
        <v>-1142.7999999999993</v>
      </c>
      <c r="H59" s="26">
        <v>10886</v>
      </c>
      <c r="I59" s="26"/>
      <c r="K59" s="35">
        <v>9900</v>
      </c>
      <c r="L59" s="35">
        <f>K59/12*7</f>
        <v>5775</v>
      </c>
      <c r="M59" s="39"/>
    </row>
    <row r="60" spans="1:13" ht="18" customHeight="1" x14ac:dyDescent="0.3">
      <c r="A60" s="14" t="s">
        <v>73</v>
      </c>
      <c r="B60" s="12"/>
      <c r="C60" s="26">
        <v>1599.3</v>
      </c>
      <c r="D60" s="92">
        <v>1750</v>
      </c>
      <c r="E60" s="27">
        <f t="shared" si="9"/>
        <v>-150.70000000000005</v>
      </c>
      <c r="F60" s="26">
        <v>2581.1</v>
      </c>
      <c r="G60" s="27">
        <f t="shared" si="8"/>
        <v>-981.8</v>
      </c>
      <c r="H60" s="26">
        <v>2581.1</v>
      </c>
      <c r="I60" s="26"/>
      <c r="K60" s="35">
        <v>3000</v>
      </c>
      <c r="L60" s="35">
        <f t="shared" ref="L60:L61" si="13">K60/12*7</f>
        <v>1750</v>
      </c>
      <c r="M60" s="39"/>
    </row>
    <row r="61" spans="1:13" ht="18" customHeight="1" x14ac:dyDescent="0.3">
      <c r="A61" s="14" t="s">
        <v>74</v>
      </c>
      <c r="B61" s="12"/>
      <c r="C61" s="26">
        <v>3895.7799999999997</v>
      </c>
      <c r="D61" s="92">
        <v>2625</v>
      </c>
      <c r="E61" s="27">
        <f t="shared" si="9"/>
        <v>1270.7799999999997</v>
      </c>
      <c r="F61" s="26">
        <v>4155.2</v>
      </c>
      <c r="G61" s="27">
        <f t="shared" si="8"/>
        <v>-259.42000000000007</v>
      </c>
      <c r="H61" s="26">
        <v>4155.2</v>
      </c>
      <c r="I61" s="26"/>
      <c r="K61" s="35">
        <v>3000</v>
      </c>
      <c r="L61" s="35">
        <f t="shared" si="13"/>
        <v>1750</v>
      </c>
      <c r="M61" s="39"/>
    </row>
    <row r="62" spans="1:13" ht="18" customHeight="1" x14ac:dyDescent="0.3">
      <c r="A62" s="14" t="s">
        <v>75</v>
      </c>
      <c r="B62" s="12"/>
      <c r="C62" s="26">
        <v>1210.54</v>
      </c>
      <c r="D62" s="92">
        <v>583.33333333333326</v>
      </c>
      <c r="E62" s="27">
        <f t="shared" si="9"/>
        <v>627.20666666666671</v>
      </c>
      <c r="F62" s="26">
        <v>1712.31</v>
      </c>
      <c r="G62" s="27">
        <f t="shared" si="8"/>
        <v>-501.77</v>
      </c>
      <c r="H62" s="26">
        <v>1712.31</v>
      </c>
      <c r="I62" s="26"/>
      <c r="K62" s="35">
        <v>1000</v>
      </c>
      <c r="L62" s="35">
        <f>K62/12*7</f>
        <v>583.33333333333326</v>
      </c>
      <c r="M62" s="39"/>
    </row>
    <row r="63" spans="1:13" ht="18" customHeight="1" x14ac:dyDescent="0.3">
      <c r="A63" s="14" t="s">
        <v>76</v>
      </c>
      <c r="B63" s="12"/>
      <c r="C63" s="26">
        <v>200</v>
      </c>
      <c r="D63" s="92">
        <v>105</v>
      </c>
      <c r="E63" s="27">
        <f t="shared" si="9"/>
        <v>95</v>
      </c>
      <c r="F63" s="26">
        <v>150</v>
      </c>
      <c r="G63" s="27">
        <f t="shared" si="8"/>
        <v>50</v>
      </c>
      <c r="H63" s="26">
        <v>150</v>
      </c>
      <c r="I63" s="26"/>
      <c r="K63" s="35">
        <v>180</v>
      </c>
      <c r="L63" s="35">
        <v>180</v>
      </c>
      <c r="M63" s="39"/>
    </row>
    <row r="64" spans="1:13" ht="18" customHeight="1" x14ac:dyDescent="0.3">
      <c r="A64" s="14" t="s">
        <v>77</v>
      </c>
      <c r="B64" s="12"/>
      <c r="C64" s="26"/>
      <c r="D64" s="92">
        <v>583.33333333333326</v>
      </c>
      <c r="E64" s="27">
        <f t="shared" si="9"/>
        <v>-583.33333333333326</v>
      </c>
      <c r="F64" s="26">
        <v>-260</v>
      </c>
      <c r="G64" s="27">
        <f t="shared" si="8"/>
        <v>260</v>
      </c>
      <c r="H64" s="26">
        <v>-260</v>
      </c>
      <c r="I64" s="26"/>
      <c r="K64" s="35">
        <v>1000</v>
      </c>
      <c r="L64" s="35">
        <f t="shared" ref="L64" si="14">K64/12*7</f>
        <v>583.33333333333326</v>
      </c>
      <c r="M64" s="39"/>
    </row>
    <row r="65" spans="1:13" ht="18" customHeight="1" x14ac:dyDescent="0.3">
      <c r="A65" s="14" t="s">
        <v>78</v>
      </c>
      <c r="B65" s="12"/>
      <c r="C65" s="26">
        <v>330</v>
      </c>
      <c r="D65" s="92">
        <v>192.5</v>
      </c>
      <c r="E65" s="27">
        <f t="shared" si="9"/>
        <v>137.5</v>
      </c>
      <c r="F65" s="26">
        <v>330</v>
      </c>
      <c r="G65" s="27">
        <f t="shared" si="8"/>
        <v>0</v>
      </c>
      <c r="H65" s="26">
        <v>330</v>
      </c>
      <c r="I65" s="26"/>
      <c r="K65" s="35">
        <v>330</v>
      </c>
      <c r="L65" s="35">
        <v>330</v>
      </c>
      <c r="M65" s="39"/>
    </row>
    <row r="66" spans="1:13" ht="18" customHeight="1" x14ac:dyDescent="0.3">
      <c r="A66" s="14" t="s">
        <v>79</v>
      </c>
      <c r="B66" s="12"/>
      <c r="C66" s="26"/>
      <c r="D66" s="92">
        <v>583.33333333333326</v>
      </c>
      <c r="E66" s="27">
        <f t="shared" si="9"/>
        <v>-583.33333333333326</v>
      </c>
      <c r="F66" s="26"/>
      <c r="G66" s="27">
        <f t="shared" si="8"/>
        <v>0</v>
      </c>
      <c r="H66" s="26">
        <v>0</v>
      </c>
      <c r="I66" s="26"/>
      <c r="K66" s="35">
        <v>1000</v>
      </c>
      <c r="L66" s="35">
        <v>0</v>
      </c>
      <c r="M66" s="39"/>
    </row>
    <row r="67" spans="1:13" ht="18" customHeight="1" x14ac:dyDescent="0.3">
      <c r="A67" s="14" t="s">
        <v>165</v>
      </c>
      <c r="B67" s="12"/>
      <c r="C67" s="26">
        <v>2043.4</v>
      </c>
      <c r="D67" s="92">
        <v>0</v>
      </c>
      <c r="E67" s="27">
        <f t="shared" si="9"/>
        <v>2043.4</v>
      </c>
      <c r="F67" s="26">
        <v>1</v>
      </c>
      <c r="G67" s="27">
        <f t="shared" si="8"/>
        <v>2042.4</v>
      </c>
      <c r="H67" s="26">
        <v>1</v>
      </c>
      <c r="I67" s="26">
        <v>0</v>
      </c>
    </row>
    <row r="68" spans="1:13" ht="18" customHeight="1" x14ac:dyDescent="0.3">
      <c r="A68" s="14" t="s">
        <v>86</v>
      </c>
      <c r="B68" s="12"/>
      <c r="C68" s="26">
        <v>31894.240000000002</v>
      </c>
      <c r="D68" s="26">
        <v>0</v>
      </c>
      <c r="E68" s="27">
        <f>C68-D68</f>
        <v>31894.240000000002</v>
      </c>
      <c r="F68" s="26">
        <v>36579.629999999997</v>
      </c>
      <c r="G68" s="27">
        <f t="shared" si="8"/>
        <v>-4685.3899999999958</v>
      </c>
      <c r="H68" s="26">
        <v>36579.629999999997</v>
      </c>
      <c r="I68" s="26">
        <v>0</v>
      </c>
      <c r="K68" s="35">
        <v>0</v>
      </c>
      <c r="M68" s="39"/>
    </row>
    <row r="69" spans="1:13" ht="18" customHeight="1" x14ac:dyDescent="0.3">
      <c r="A69" s="14"/>
      <c r="B69" s="12"/>
      <c r="C69" s="26"/>
      <c r="D69" s="26"/>
      <c r="E69" s="27"/>
      <c r="F69" s="25"/>
      <c r="G69" s="25"/>
      <c r="H69" s="26"/>
      <c r="I69" s="26">
        <v>0</v>
      </c>
    </row>
    <row r="70" spans="1:13" ht="18" customHeight="1" x14ac:dyDescent="0.3">
      <c r="A70" s="22" t="s">
        <v>80</v>
      </c>
      <c r="B70" s="12"/>
      <c r="C70" s="26"/>
      <c r="D70" s="26"/>
      <c r="E70" s="27"/>
      <c r="F70" s="26"/>
      <c r="G70" s="27"/>
      <c r="H70" s="26"/>
      <c r="I70" s="26">
        <v>0</v>
      </c>
    </row>
    <row r="71" spans="1:13" ht="18" customHeight="1" x14ac:dyDescent="0.3">
      <c r="A71" s="14" t="s">
        <v>81</v>
      </c>
      <c r="B71" s="12"/>
      <c r="C71" s="96">
        <v>966202.35</v>
      </c>
      <c r="D71" s="26">
        <v>768320</v>
      </c>
      <c r="E71" s="27">
        <f>C71-D71</f>
        <v>197882.34999999998</v>
      </c>
      <c r="F71" s="26">
        <v>547997.84</v>
      </c>
      <c r="G71" s="27">
        <f t="shared" si="8"/>
        <v>418204.51</v>
      </c>
      <c r="H71" s="26">
        <v>547997.84</v>
      </c>
      <c r="I71" s="26"/>
      <c r="K71" s="35">
        <v>845000</v>
      </c>
      <c r="L71" s="35">
        <f>K71/12*7</f>
        <v>492916.66666666669</v>
      </c>
      <c r="M71" s="39"/>
    </row>
    <row r="72" spans="1:13" ht="18" customHeight="1" x14ac:dyDescent="0.3">
      <c r="A72" s="14" t="s">
        <v>82</v>
      </c>
      <c r="B72" s="12"/>
      <c r="C72" s="96">
        <v>179168.33000000002</v>
      </c>
      <c r="D72" s="26">
        <v>218341.66666666669</v>
      </c>
      <c r="E72" s="27">
        <f t="shared" ref="E72:E88" si="15">C72-D72</f>
        <v>-39173.33666666667</v>
      </c>
      <c r="F72" s="26">
        <v>125533.87999999998</v>
      </c>
      <c r="G72" s="27">
        <f t="shared" si="8"/>
        <v>53634.450000000041</v>
      </c>
      <c r="H72" s="26">
        <v>125533.87999999998</v>
      </c>
      <c r="I72" s="26"/>
      <c r="K72" s="35">
        <v>368300</v>
      </c>
      <c r="L72" s="35">
        <f t="shared" ref="L72:L76" si="16">K72/12*7</f>
        <v>214841.66666666669</v>
      </c>
      <c r="M72" s="39"/>
    </row>
    <row r="73" spans="1:13" ht="18" customHeight="1" x14ac:dyDescent="0.3">
      <c r="A73" s="14" t="s">
        <v>83</v>
      </c>
      <c r="B73" s="12"/>
      <c r="C73" s="96">
        <v>129869.15</v>
      </c>
      <c r="D73" s="92">
        <v>96250</v>
      </c>
      <c r="E73" s="27">
        <f t="shared" si="15"/>
        <v>33619.149999999994</v>
      </c>
      <c r="F73" s="26">
        <v>140960.72999999998</v>
      </c>
      <c r="G73" s="27">
        <f t="shared" si="8"/>
        <v>-11091.579999999987</v>
      </c>
      <c r="H73" s="26">
        <v>140960.72999999998</v>
      </c>
      <c r="I73" s="26"/>
      <c r="K73" s="35">
        <v>150000</v>
      </c>
      <c r="L73" s="35">
        <f t="shared" si="16"/>
        <v>87500</v>
      </c>
      <c r="M73" s="39"/>
    </row>
    <row r="74" spans="1:13" ht="18" hidden="1" customHeight="1" x14ac:dyDescent="0.3">
      <c r="A74" s="14" t="s">
        <v>84</v>
      </c>
      <c r="B74" s="12"/>
      <c r="C74" s="26"/>
      <c r="D74" s="92"/>
      <c r="E74" s="27">
        <f t="shared" si="15"/>
        <v>0</v>
      </c>
      <c r="F74" s="26"/>
      <c r="G74" s="27">
        <f t="shared" si="8"/>
        <v>0</v>
      </c>
      <c r="H74" s="26">
        <v>0</v>
      </c>
      <c r="I74" s="26"/>
      <c r="K74" s="35">
        <v>0</v>
      </c>
      <c r="M74" s="39"/>
    </row>
    <row r="75" spans="1:13" ht="18" customHeight="1" x14ac:dyDescent="0.3">
      <c r="A75" s="14" t="s">
        <v>85</v>
      </c>
      <c r="B75" s="12"/>
      <c r="C75" s="26">
        <v>1201.5</v>
      </c>
      <c r="D75" s="92">
        <v>3500</v>
      </c>
      <c r="E75" s="27">
        <f t="shared" si="15"/>
        <v>-2298.5</v>
      </c>
      <c r="F75" s="26">
        <v>2070.16</v>
      </c>
      <c r="G75" s="27">
        <f t="shared" si="8"/>
        <v>-868.65999999999985</v>
      </c>
      <c r="H75" s="26">
        <v>2070.16</v>
      </c>
      <c r="I75" s="26"/>
      <c r="K75" s="35">
        <v>6000</v>
      </c>
      <c r="L75" s="35">
        <f t="shared" si="16"/>
        <v>3500</v>
      </c>
      <c r="M75" s="39"/>
    </row>
    <row r="76" spans="1:13" ht="18" customHeight="1" x14ac:dyDescent="0.3">
      <c r="A76" s="14" t="s">
        <v>198</v>
      </c>
      <c r="B76" s="12"/>
      <c r="C76" s="26">
        <v>29354.84</v>
      </c>
      <c r="D76" s="92">
        <v>17500</v>
      </c>
      <c r="E76" s="27">
        <f t="shared" si="15"/>
        <v>11854.84</v>
      </c>
      <c r="F76" s="26">
        <v>30000</v>
      </c>
      <c r="G76" s="27">
        <f t="shared" si="8"/>
        <v>-645.15999999999985</v>
      </c>
      <c r="H76" s="26">
        <v>30000</v>
      </c>
      <c r="I76" s="26"/>
      <c r="K76" s="35">
        <v>30000</v>
      </c>
      <c r="L76" s="35">
        <f t="shared" si="16"/>
        <v>17500</v>
      </c>
      <c r="M76" s="39"/>
    </row>
    <row r="77" spans="1:13" ht="18" customHeight="1" x14ac:dyDescent="0.3">
      <c r="A77" s="14" t="s">
        <v>105</v>
      </c>
      <c r="B77" s="12"/>
      <c r="C77" s="96">
        <v>12480</v>
      </c>
      <c r="D77" s="92">
        <v>23333.333333333336</v>
      </c>
      <c r="E77" s="27">
        <f t="shared" si="15"/>
        <v>-10853.333333333336</v>
      </c>
      <c r="F77" s="26">
        <v>6360</v>
      </c>
      <c r="G77" s="27">
        <f t="shared" si="8"/>
        <v>6120</v>
      </c>
      <c r="H77" s="26">
        <v>6360</v>
      </c>
      <c r="I77" s="26"/>
      <c r="K77" s="35">
        <v>0</v>
      </c>
      <c r="M77" s="39"/>
    </row>
    <row r="78" spans="1:13" ht="18" customHeight="1" x14ac:dyDescent="0.3">
      <c r="A78" s="14" t="s">
        <v>87</v>
      </c>
      <c r="B78" s="12"/>
      <c r="C78" s="96">
        <v>825573.08000000007</v>
      </c>
      <c r="D78" s="92">
        <v>933333.33333333337</v>
      </c>
      <c r="E78" s="27">
        <f t="shared" si="15"/>
        <v>-107760.2533333333</v>
      </c>
      <c r="F78" s="26">
        <v>813081.76</v>
      </c>
      <c r="G78" s="27">
        <f t="shared" si="8"/>
        <v>12491.320000000065</v>
      </c>
      <c r="H78" s="26">
        <v>813081.76</v>
      </c>
      <c r="I78" s="26"/>
      <c r="K78" s="35">
        <v>1750000</v>
      </c>
      <c r="L78" s="35">
        <f>K78/12*7</f>
        <v>1020833.3333333334</v>
      </c>
      <c r="M78" s="39"/>
    </row>
    <row r="79" spans="1:13" ht="18" customHeight="1" x14ac:dyDescent="0.3">
      <c r="A79" s="14" t="s">
        <v>88</v>
      </c>
      <c r="B79" s="12"/>
      <c r="C79" s="96">
        <v>21020</v>
      </c>
      <c r="D79" s="92">
        <v>30916.666666666668</v>
      </c>
      <c r="E79" s="27">
        <f t="shared" si="15"/>
        <v>-9896.6666666666679</v>
      </c>
      <c r="F79" s="26">
        <v>61527</v>
      </c>
      <c r="G79" s="27">
        <f t="shared" si="8"/>
        <v>-40507</v>
      </c>
      <c r="H79" s="26">
        <v>61527</v>
      </c>
      <c r="I79" s="26"/>
      <c r="K79" s="35">
        <v>66000</v>
      </c>
      <c r="L79" s="35">
        <f t="shared" ref="L79:L89" si="17">K79/12*7</f>
        <v>38500</v>
      </c>
      <c r="M79" s="39"/>
    </row>
    <row r="80" spans="1:13" ht="18" customHeight="1" x14ac:dyDescent="0.3">
      <c r="A80" s="14" t="s">
        <v>89</v>
      </c>
      <c r="B80" s="12"/>
      <c r="C80" s="96">
        <v>3237.5</v>
      </c>
      <c r="D80" s="92">
        <v>46666.666666666672</v>
      </c>
      <c r="E80" s="27">
        <f t="shared" si="15"/>
        <v>-43429.166666666672</v>
      </c>
      <c r="F80" s="26">
        <v>30479.9</v>
      </c>
      <c r="G80" s="27">
        <f t="shared" si="8"/>
        <v>-27242.400000000001</v>
      </c>
      <c r="H80" s="26">
        <v>30479.9</v>
      </c>
      <c r="I80" s="26"/>
      <c r="K80" s="35">
        <v>27000</v>
      </c>
      <c r="L80" s="35">
        <f t="shared" si="17"/>
        <v>15750</v>
      </c>
      <c r="M80" s="39"/>
    </row>
    <row r="81" spans="1:13" ht="18" customHeight="1" x14ac:dyDescent="0.3">
      <c r="A81" s="14" t="s">
        <v>90</v>
      </c>
      <c r="B81" s="12"/>
      <c r="C81" s="96">
        <v>24069</v>
      </c>
      <c r="D81" s="92">
        <v>49466.666666666672</v>
      </c>
      <c r="E81" s="27">
        <f t="shared" si="15"/>
        <v>-25397.666666666672</v>
      </c>
      <c r="F81" s="26">
        <v>44096</v>
      </c>
      <c r="G81" s="27">
        <f t="shared" si="8"/>
        <v>-20027</v>
      </c>
      <c r="H81" s="26">
        <v>44096</v>
      </c>
      <c r="I81" s="26"/>
      <c r="K81" s="35">
        <v>84800</v>
      </c>
      <c r="L81" s="35">
        <f t="shared" si="17"/>
        <v>49466.666666666672</v>
      </c>
      <c r="M81" s="39"/>
    </row>
    <row r="82" spans="1:13" ht="18" customHeight="1" x14ac:dyDescent="0.3">
      <c r="A82" s="14" t="s">
        <v>91</v>
      </c>
      <c r="B82" s="12"/>
      <c r="C82" s="26">
        <v>401189.89999999997</v>
      </c>
      <c r="D82" s="92">
        <v>338263.33333333337</v>
      </c>
      <c r="E82" s="27">
        <f t="shared" si="15"/>
        <v>62926.566666666593</v>
      </c>
      <c r="F82" s="26">
        <v>622187.32999999996</v>
      </c>
      <c r="G82" s="27">
        <f t="shared" si="8"/>
        <v>-220997.43</v>
      </c>
      <c r="H82" s="26">
        <v>622187.32999999996</v>
      </c>
      <c r="I82" s="26"/>
      <c r="K82" s="35">
        <v>765000</v>
      </c>
      <c r="L82" s="35">
        <f>K82/12*7</f>
        <v>446250</v>
      </c>
      <c r="M82" s="39"/>
    </row>
    <row r="83" spans="1:13" ht="18" customHeight="1" x14ac:dyDescent="0.3">
      <c r="A83" s="14" t="s">
        <v>187</v>
      </c>
      <c r="B83" s="12"/>
      <c r="C83" s="92">
        <v>302.10000000000002</v>
      </c>
      <c r="D83" s="92">
        <v>0</v>
      </c>
      <c r="E83" s="27">
        <f t="shared" si="15"/>
        <v>302.10000000000002</v>
      </c>
      <c r="F83" s="26"/>
      <c r="G83" s="27">
        <f t="shared" si="8"/>
        <v>302.10000000000002</v>
      </c>
      <c r="H83" s="26"/>
      <c r="I83" s="26"/>
      <c r="M83" s="39"/>
    </row>
    <row r="84" spans="1:13" ht="18" customHeight="1" x14ac:dyDescent="0.3">
      <c r="A84" s="14" t="s">
        <v>92</v>
      </c>
      <c r="B84" s="12"/>
      <c r="C84" s="96">
        <v>837869.8</v>
      </c>
      <c r="D84" s="92">
        <v>877333.33333333326</v>
      </c>
      <c r="E84" s="27">
        <f t="shared" si="15"/>
        <v>-39463.533333333209</v>
      </c>
      <c r="F84" s="26">
        <v>1132695.8400000001</v>
      </c>
      <c r="G84" s="27">
        <f t="shared" si="8"/>
        <v>-294826.04000000004</v>
      </c>
      <c r="H84" s="26">
        <v>1132695.8400000001</v>
      </c>
      <c r="I84" s="26"/>
      <c r="K84" s="35">
        <v>1280000</v>
      </c>
      <c r="L84" s="35">
        <f t="shared" si="17"/>
        <v>746666.66666666674</v>
      </c>
      <c r="M84" s="39"/>
    </row>
    <row r="85" spans="1:13" ht="18" customHeight="1" x14ac:dyDescent="0.3">
      <c r="A85" s="14" t="s">
        <v>93</v>
      </c>
      <c r="B85" s="12"/>
      <c r="C85" s="96">
        <v>157168</v>
      </c>
      <c r="D85" s="92">
        <v>116666.66666666667</v>
      </c>
      <c r="E85" s="27">
        <f t="shared" si="15"/>
        <v>40501.333333333328</v>
      </c>
      <c r="F85" s="26">
        <v>199280</v>
      </c>
      <c r="G85" s="27">
        <f t="shared" si="8"/>
        <v>-42112</v>
      </c>
      <c r="H85" s="26">
        <v>199280</v>
      </c>
      <c r="I85" s="26"/>
      <c r="K85" s="35">
        <v>200000</v>
      </c>
      <c r="L85" s="35">
        <f>K85/12*7</f>
        <v>116666.66666666667</v>
      </c>
      <c r="M85" s="39"/>
    </row>
    <row r="86" spans="1:13" ht="18" customHeight="1" x14ac:dyDescent="0.3">
      <c r="A86" s="14" t="s">
        <v>94</v>
      </c>
      <c r="B86" s="12"/>
      <c r="C86" s="96">
        <v>14577.12</v>
      </c>
      <c r="D86" s="26">
        <v>30916.666666666668</v>
      </c>
      <c r="E86" s="27">
        <f t="shared" si="15"/>
        <v>-16339.546666666667</v>
      </c>
      <c r="F86" s="26">
        <v>52677.59</v>
      </c>
      <c r="G86" s="27">
        <f t="shared" si="8"/>
        <v>-38100.469999999994</v>
      </c>
      <c r="H86" s="26">
        <v>52677.59</v>
      </c>
      <c r="I86" s="26"/>
      <c r="K86" s="35">
        <v>84800</v>
      </c>
      <c r="L86" s="35">
        <f t="shared" si="17"/>
        <v>49466.666666666672</v>
      </c>
      <c r="M86" s="39"/>
    </row>
    <row r="87" spans="1:13" ht="18" customHeight="1" x14ac:dyDescent="0.3">
      <c r="A87" s="14" t="s">
        <v>95</v>
      </c>
      <c r="B87" s="12"/>
      <c r="C87" s="26">
        <v>1189603.8999999999</v>
      </c>
      <c r="D87" s="26">
        <v>1013833.3333333334</v>
      </c>
      <c r="E87" s="27">
        <f t="shared" si="15"/>
        <v>175770.56666666653</v>
      </c>
      <c r="F87" s="26">
        <v>3122221.5299999993</v>
      </c>
      <c r="G87" s="27">
        <f t="shared" si="8"/>
        <v>-1932617.6299999994</v>
      </c>
      <c r="H87" s="26">
        <v>3122221.5299999993</v>
      </c>
      <c r="I87" s="26"/>
      <c r="K87" s="35">
        <v>2894000</v>
      </c>
      <c r="L87" s="35">
        <f t="shared" si="17"/>
        <v>1688166.6666666665</v>
      </c>
      <c r="M87" s="39"/>
    </row>
    <row r="88" spans="1:13" ht="18" customHeight="1" x14ac:dyDescent="0.3">
      <c r="A88" s="14" t="s">
        <v>96</v>
      </c>
      <c r="B88" s="12"/>
      <c r="C88" s="26">
        <v>1102025.32</v>
      </c>
      <c r="D88" s="26">
        <v>611333.33333333326</v>
      </c>
      <c r="E88" s="27">
        <f t="shared" si="15"/>
        <v>490691.98666666681</v>
      </c>
      <c r="F88" s="26">
        <v>732685.08000000007</v>
      </c>
      <c r="G88" s="27">
        <f t="shared" si="8"/>
        <v>369340.24</v>
      </c>
      <c r="H88" s="26">
        <v>732685.08000000007</v>
      </c>
      <c r="I88" s="26"/>
      <c r="K88" s="35">
        <v>1066000</v>
      </c>
      <c r="L88" s="35">
        <f t="shared" si="17"/>
        <v>621833.33333333326</v>
      </c>
      <c r="M88" s="39"/>
    </row>
    <row r="89" spans="1:13" ht="18" customHeight="1" x14ac:dyDescent="0.3">
      <c r="A89" s="14" t="s">
        <v>97</v>
      </c>
      <c r="B89" s="12"/>
      <c r="C89" s="96"/>
      <c r="D89" s="26">
        <v>17500</v>
      </c>
      <c r="E89" s="27">
        <f>C89-D89</f>
        <v>-17500</v>
      </c>
      <c r="F89" s="26">
        <v>12909.009999999998</v>
      </c>
      <c r="G89" s="27">
        <f t="shared" si="8"/>
        <v>-12909.009999999998</v>
      </c>
      <c r="H89" s="26">
        <v>12909.009999999998</v>
      </c>
      <c r="I89" s="26"/>
      <c r="K89" s="35">
        <v>30000</v>
      </c>
      <c r="L89" s="35">
        <f t="shared" si="17"/>
        <v>17500</v>
      </c>
      <c r="M89" s="39"/>
    </row>
    <row r="90" spans="1:13" ht="18" customHeight="1" x14ac:dyDescent="0.3">
      <c r="A90" s="14" t="s">
        <v>167</v>
      </c>
      <c r="B90" s="12"/>
      <c r="C90" s="92"/>
      <c r="D90" s="92">
        <v>0</v>
      </c>
      <c r="E90" s="27">
        <f t="shared" ref="E90:E105" si="18">C90-D90</f>
        <v>0</v>
      </c>
      <c r="F90" s="26">
        <v>91664.88</v>
      </c>
      <c r="G90" s="27">
        <f t="shared" si="8"/>
        <v>-91664.88</v>
      </c>
      <c r="H90" s="26">
        <v>91664.88</v>
      </c>
      <c r="I90" s="26">
        <v>0</v>
      </c>
      <c r="M90" s="39"/>
    </row>
    <row r="91" spans="1:13" ht="18" customHeight="1" x14ac:dyDescent="0.3">
      <c r="A91" s="14" t="s">
        <v>101</v>
      </c>
      <c r="B91" s="12"/>
      <c r="C91" s="96">
        <v>684159.30999999994</v>
      </c>
      <c r="D91" s="26">
        <v>1980000</v>
      </c>
      <c r="E91" s="27">
        <f t="shared" si="18"/>
        <v>-1295840.69</v>
      </c>
      <c r="F91" s="26">
        <v>802240.83</v>
      </c>
      <c r="G91" s="27">
        <f t="shared" si="8"/>
        <v>-118081.52000000002</v>
      </c>
      <c r="H91" s="26">
        <v>802240.83</v>
      </c>
      <c r="I91" s="26"/>
      <c r="K91" s="35">
        <v>2160000</v>
      </c>
      <c r="L91" s="35">
        <f>K91/12*7</f>
        <v>1260000</v>
      </c>
      <c r="M91" s="39"/>
    </row>
    <row r="92" spans="1:13" ht="18" customHeight="1" x14ac:dyDescent="0.3">
      <c r="A92" s="14" t="s">
        <v>99</v>
      </c>
      <c r="B92" s="12"/>
      <c r="C92" s="96">
        <v>1555858.25</v>
      </c>
      <c r="D92" s="26">
        <v>1570000</v>
      </c>
      <c r="E92" s="27">
        <f t="shared" si="18"/>
        <v>-14141.75</v>
      </c>
      <c r="F92" s="26">
        <v>1480291.6300000001</v>
      </c>
      <c r="G92" s="27">
        <f t="shared" si="8"/>
        <v>75566.619999999879</v>
      </c>
      <c r="H92" s="26">
        <v>1480291.6300000001</v>
      </c>
      <c r="I92" s="26"/>
      <c r="K92" s="35">
        <v>1500000</v>
      </c>
      <c r="L92" s="35">
        <v>1500000</v>
      </c>
      <c r="M92" s="39"/>
    </row>
    <row r="93" spans="1:13" ht="18" customHeight="1" x14ac:dyDescent="0.3">
      <c r="A93" s="14" t="s">
        <v>180</v>
      </c>
      <c r="B93" s="12"/>
      <c r="C93" s="26">
        <v>486555.08999999997</v>
      </c>
      <c r="D93" s="26">
        <v>500000</v>
      </c>
      <c r="E93" s="27">
        <f t="shared" si="18"/>
        <v>-13444.910000000033</v>
      </c>
      <c r="F93" s="26"/>
      <c r="G93" s="27">
        <f t="shared" si="8"/>
        <v>486555.08999999997</v>
      </c>
      <c r="H93" s="26">
        <v>0</v>
      </c>
      <c r="I93" s="26"/>
      <c r="M93" s="39"/>
    </row>
    <row r="94" spans="1:13" ht="18" customHeight="1" x14ac:dyDescent="0.3">
      <c r="A94" s="14" t="s">
        <v>181</v>
      </c>
      <c r="B94" s="12"/>
      <c r="C94" s="26">
        <v>948719.25000000023</v>
      </c>
      <c r="D94" s="26">
        <v>1000000</v>
      </c>
      <c r="E94" s="27">
        <f t="shared" si="18"/>
        <v>-51280.749999999767</v>
      </c>
      <c r="F94" s="26"/>
      <c r="G94" s="27">
        <f t="shared" ref="G94:G99" si="19">C94-F94</f>
        <v>948719.25000000023</v>
      </c>
      <c r="H94" s="26">
        <v>0</v>
      </c>
      <c r="I94" s="26"/>
      <c r="M94" s="39"/>
    </row>
    <row r="95" spans="1:13" ht="18" customHeight="1" x14ac:dyDescent="0.3">
      <c r="A95" s="14" t="s">
        <v>189</v>
      </c>
      <c r="B95" s="12"/>
      <c r="C95" s="96">
        <v>252682.88999999998</v>
      </c>
      <c r="D95" s="97">
        <v>250000</v>
      </c>
      <c r="E95" s="27">
        <f t="shared" si="18"/>
        <v>2682.8899999999849</v>
      </c>
      <c r="F95" s="26"/>
      <c r="G95" s="27">
        <f t="shared" si="19"/>
        <v>252682.88999999998</v>
      </c>
      <c r="H95" s="26">
        <v>0</v>
      </c>
      <c r="I95" s="26"/>
      <c r="M95" s="39"/>
    </row>
    <row r="96" spans="1:13" ht="18" customHeight="1" x14ac:dyDescent="0.3">
      <c r="A96" s="14" t="s">
        <v>163</v>
      </c>
      <c r="B96" s="12"/>
      <c r="C96" s="96">
        <v>400353</v>
      </c>
      <c r="D96" s="97">
        <v>400000</v>
      </c>
      <c r="E96" s="27">
        <f>C96-D96</f>
        <v>353</v>
      </c>
      <c r="F96" s="26">
        <v>296800</v>
      </c>
      <c r="G96" s="27">
        <f>C96-F96</f>
        <v>103553</v>
      </c>
      <c r="H96" s="26">
        <v>296800</v>
      </c>
      <c r="I96" s="26">
        <v>0</v>
      </c>
      <c r="M96" s="39"/>
    </row>
    <row r="97" spans="1:13" ht="18" customHeight="1" x14ac:dyDescent="0.3">
      <c r="A97" s="14" t="s">
        <v>199</v>
      </c>
      <c r="B97" s="12"/>
      <c r="C97" s="96">
        <v>550000</v>
      </c>
      <c r="D97" s="97">
        <v>550000</v>
      </c>
      <c r="E97" s="27">
        <f t="shared" si="18"/>
        <v>0</v>
      </c>
      <c r="F97" s="26"/>
      <c r="G97" s="27">
        <f t="shared" si="19"/>
        <v>550000</v>
      </c>
      <c r="H97" s="26">
        <v>0</v>
      </c>
      <c r="I97" s="26"/>
      <c r="M97" s="39"/>
    </row>
    <row r="98" spans="1:13" ht="18" customHeight="1" x14ac:dyDescent="0.3">
      <c r="A98" s="14" t="s">
        <v>200</v>
      </c>
      <c r="B98" s="12"/>
      <c r="C98" s="96">
        <v>207449.67</v>
      </c>
      <c r="D98" s="97">
        <v>218600</v>
      </c>
      <c r="E98" s="27">
        <f t="shared" si="18"/>
        <v>-11150.329999999987</v>
      </c>
      <c r="F98" s="26"/>
      <c r="G98" s="27">
        <f t="shared" si="19"/>
        <v>207449.67</v>
      </c>
      <c r="H98" s="26">
        <v>0</v>
      </c>
      <c r="I98" s="26"/>
      <c r="M98" s="39"/>
    </row>
    <row r="99" spans="1:13" ht="18" customHeight="1" x14ac:dyDescent="0.3">
      <c r="A99" s="14" t="s">
        <v>102</v>
      </c>
      <c r="B99" s="12"/>
      <c r="C99" s="96">
        <v>420725.59</v>
      </c>
      <c r="D99" s="97">
        <v>420000</v>
      </c>
      <c r="E99" s="27">
        <f>C99-D99</f>
        <v>725.59000000002561</v>
      </c>
      <c r="F99" s="26">
        <v>385015.39</v>
      </c>
      <c r="G99" s="27">
        <f t="shared" si="19"/>
        <v>35710.200000000012</v>
      </c>
      <c r="H99" s="26">
        <v>385015.39</v>
      </c>
      <c r="I99" s="26">
        <v>0</v>
      </c>
      <c r="K99" s="35">
        <v>400000</v>
      </c>
      <c r="L99" s="35">
        <v>0</v>
      </c>
      <c r="M99" s="39"/>
    </row>
    <row r="100" spans="1:13" ht="18" customHeight="1" x14ac:dyDescent="0.3">
      <c r="A100" s="14" t="s">
        <v>214</v>
      </c>
      <c r="B100" s="12"/>
      <c r="C100" s="96">
        <v>100000</v>
      </c>
      <c r="D100" s="97"/>
      <c r="E100" s="27"/>
      <c r="F100" s="26"/>
      <c r="G100" s="27"/>
      <c r="H100" s="26"/>
      <c r="I100" s="26"/>
      <c r="M100" s="39"/>
    </row>
    <row r="101" spans="1:13" ht="18" customHeight="1" x14ac:dyDescent="0.3">
      <c r="A101" s="14" t="s">
        <v>215</v>
      </c>
      <c r="B101" s="12"/>
      <c r="C101" s="96">
        <v>420193.42</v>
      </c>
      <c r="D101" s="97"/>
      <c r="E101" s="27"/>
      <c r="F101" s="26"/>
      <c r="G101" s="27"/>
      <c r="H101" s="26"/>
      <c r="I101" s="26"/>
      <c r="M101" s="39"/>
    </row>
    <row r="102" spans="1:13" ht="18" customHeight="1" x14ac:dyDescent="0.3">
      <c r="A102" s="14" t="s">
        <v>190</v>
      </c>
      <c r="B102" s="12"/>
      <c r="C102" s="96">
        <v>139724.52000000002</v>
      </c>
      <c r="D102" s="97">
        <v>87500</v>
      </c>
      <c r="E102" s="27">
        <f t="shared" si="18"/>
        <v>52224.520000000019</v>
      </c>
      <c r="F102" s="26"/>
      <c r="G102" s="27">
        <f t="shared" ref="G102:G107" si="20">C102-F102</f>
        <v>139724.52000000002</v>
      </c>
      <c r="H102" s="26">
        <v>0</v>
      </c>
      <c r="I102" s="26"/>
      <c r="M102" s="39"/>
    </row>
    <row r="103" spans="1:13" ht="18" customHeight="1" x14ac:dyDescent="0.3">
      <c r="A103" s="14" t="s">
        <v>191</v>
      </c>
      <c r="B103" s="12"/>
      <c r="C103" s="96">
        <v>99806.43</v>
      </c>
      <c r="D103" s="97">
        <v>87500</v>
      </c>
      <c r="E103" s="27">
        <f t="shared" si="18"/>
        <v>12306.429999999993</v>
      </c>
      <c r="F103" s="26"/>
      <c r="G103" s="27">
        <f t="shared" si="20"/>
        <v>99806.43</v>
      </c>
      <c r="H103" s="26">
        <v>0</v>
      </c>
      <c r="I103" s="26"/>
      <c r="M103" s="39"/>
    </row>
    <row r="104" spans="1:13" ht="18" customHeight="1" x14ac:dyDescent="0.3">
      <c r="A104" s="102" t="s">
        <v>196</v>
      </c>
      <c r="B104" s="12"/>
      <c r="C104" s="96">
        <v>0</v>
      </c>
      <c r="D104" s="97">
        <v>0</v>
      </c>
      <c r="E104" s="27">
        <f t="shared" si="18"/>
        <v>0</v>
      </c>
      <c r="F104" s="108">
        <v>434578.18</v>
      </c>
      <c r="G104" s="27">
        <f t="shared" si="20"/>
        <v>-434578.18</v>
      </c>
      <c r="H104" s="26">
        <v>434578.18</v>
      </c>
      <c r="I104" s="26">
        <v>0</v>
      </c>
      <c r="K104" s="35">
        <v>450000</v>
      </c>
      <c r="L104" s="35">
        <v>450000</v>
      </c>
      <c r="M104" s="39"/>
    </row>
    <row r="105" spans="1:13" ht="18" customHeight="1" x14ac:dyDescent="0.3">
      <c r="A105" s="102" t="s">
        <v>98</v>
      </c>
      <c r="B105" s="12"/>
      <c r="C105" s="96">
        <v>0</v>
      </c>
      <c r="D105" s="97">
        <v>0</v>
      </c>
      <c r="E105" s="27">
        <f t="shared" si="18"/>
        <v>0</v>
      </c>
      <c r="F105" s="26">
        <v>560631.32000000007</v>
      </c>
      <c r="G105" s="27">
        <f t="shared" si="20"/>
        <v>-560631.32000000007</v>
      </c>
      <c r="H105" s="26">
        <v>560631.32000000007</v>
      </c>
      <c r="I105" s="26">
        <v>0</v>
      </c>
      <c r="K105" s="35">
        <v>570000</v>
      </c>
      <c r="L105" s="35">
        <v>570000</v>
      </c>
      <c r="M105" s="39"/>
    </row>
    <row r="106" spans="1:13" ht="18" customHeight="1" x14ac:dyDescent="0.3">
      <c r="A106" s="102" t="s">
        <v>100</v>
      </c>
      <c r="B106" s="12"/>
      <c r="C106" s="96">
        <v>0</v>
      </c>
      <c r="D106" s="97">
        <v>0</v>
      </c>
      <c r="E106" s="92">
        <f t="shared" ref="E106:E107" si="21">C106-D106</f>
        <v>0</v>
      </c>
      <c r="F106" s="26">
        <v>766664.82000000007</v>
      </c>
      <c r="G106" s="27">
        <f t="shared" si="20"/>
        <v>-766664.82000000007</v>
      </c>
      <c r="H106" s="26">
        <v>766664.82000000007</v>
      </c>
      <c r="I106" s="26">
        <v>0</v>
      </c>
      <c r="K106" s="35">
        <v>800000</v>
      </c>
      <c r="L106" s="35">
        <v>800000</v>
      </c>
      <c r="M106" s="39"/>
    </row>
    <row r="107" spans="1:13" ht="18" customHeight="1" x14ac:dyDescent="0.3">
      <c r="A107" s="102" t="s">
        <v>103</v>
      </c>
      <c r="B107" s="12"/>
      <c r="C107" s="98">
        <v>0</v>
      </c>
      <c r="D107" s="99">
        <v>0</v>
      </c>
      <c r="E107" s="29">
        <f t="shared" si="21"/>
        <v>0</v>
      </c>
      <c r="F107" s="29">
        <v>107915.56</v>
      </c>
      <c r="G107" s="93">
        <f t="shared" si="20"/>
        <v>-107915.56</v>
      </c>
      <c r="H107" s="29">
        <v>107915.56</v>
      </c>
      <c r="I107" s="29">
        <v>0</v>
      </c>
      <c r="K107" s="35">
        <v>107915.56</v>
      </c>
      <c r="L107" s="35">
        <v>107915.56</v>
      </c>
      <c r="M107" s="39"/>
    </row>
    <row r="108" spans="1:13" ht="18" customHeight="1" x14ac:dyDescent="0.3">
      <c r="A108" s="22" t="s">
        <v>104</v>
      </c>
      <c r="B108" s="12"/>
      <c r="C108" s="26">
        <f>SUM(C27:C107)</f>
        <v>13928844.109999999</v>
      </c>
      <c r="D108" s="26">
        <f>SUM(D27:D107)</f>
        <v>13628050.141666666</v>
      </c>
      <c r="E108" s="27">
        <f>C108-D108</f>
        <v>300793.96833333373</v>
      </c>
      <c r="F108" s="25">
        <f>SUM(F27:F107)</f>
        <v>14431588.170000002</v>
      </c>
      <c r="G108" s="25">
        <f>SUM(G27:G107)</f>
        <v>-1022937.4799999991</v>
      </c>
      <c r="H108" s="26">
        <v>14431588.170000002</v>
      </c>
      <c r="I108" s="26">
        <f>SUM(I27:I107)</f>
        <v>9700.0000000000018</v>
      </c>
      <c r="M108" s="39"/>
    </row>
    <row r="109" spans="1:13" ht="18" customHeight="1" x14ac:dyDescent="0.3">
      <c r="A109" s="21"/>
      <c r="B109" s="12"/>
      <c r="C109" s="29"/>
      <c r="D109" s="29"/>
      <c r="E109" s="30"/>
      <c r="F109" s="29"/>
      <c r="G109" s="30"/>
      <c r="H109" s="29"/>
      <c r="I109" s="29"/>
    </row>
    <row r="110" spans="1:13" ht="18" customHeight="1" x14ac:dyDescent="0.3">
      <c r="A110" s="13" t="s">
        <v>18</v>
      </c>
      <c r="B110" s="12"/>
      <c r="C110" s="26">
        <f>C24-C108</f>
        <v>0</v>
      </c>
      <c r="D110" s="26"/>
      <c r="E110" s="27"/>
      <c r="F110" s="25">
        <f>F24-F108</f>
        <v>2295.8099999986589</v>
      </c>
      <c r="G110" s="25">
        <f>G24-G108</f>
        <v>517897.60999999801</v>
      </c>
      <c r="H110" s="26">
        <v>2295.8099999986589</v>
      </c>
      <c r="I110" s="26">
        <f>I24-I108</f>
        <v>-9700.0000000000018</v>
      </c>
    </row>
    <row r="111" spans="1:13" ht="18" customHeight="1" x14ac:dyDescent="0.3">
      <c r="A111" s="11" t="s">
        <v>3</v>
      </c>
      <c r="B111" s="12"/>
      <c r="C111" s="29"/>
      <c r="D111" s="29"/>
      <c r="E111" s="30"/>
      <c r="F111" s="29"/>
      <c r="G111" s="30"/>
      <c r="H111" s="29"/>
      <c r="I111" s="29"/>
    </row>
    <row r="112" spans="1:13" ht="18" customHeight="1" x14ac:dyDescent="0.3">
      <c r="A112" s="13" t="s">
        <v>17</v>
      </c>
      <c r="B112" s="12"/>
      <c r="C112" s="31">
        <f>C110-C111</f>
        <v>0</v>
      </c>
      <c r="D112" s="31">
        <f t="shared" ref="D112:I112" si="22">D110-D111</f>
        <v>0</v>
      </c>
      <c r="E112" s="94">
        <f t="shared" si="22"/>
        <v>0</v>
      </c>
      <c r="F112" s="31">
        <f>F110-F111</f>
        <v>2295.8099999986589</v>
      </c>
      <c r="G112" s="31">
        <f>G110-G111</f>
        <v>517897.60999999801</v>
      </c>
      <c r="H112" s="31">
        <v>2295.8099999986589</v>
      </c>
      <c r="I112" s="31">
        <f t="shared" si="22"/>
        <v>-9700.0000000000018</v>
      </c>
      <c r="M112" s="46"/>
    </row>
    <row r="113" spans="1:12" ht="18" customHeight="1" x14ac:dyDescent="0.3">
      <c r="A113" s="11" t="s">
        <v>4</v>
      </c>
      <c r="B113" s="12"/>
      <c r="C113" s="29"/>
      <c r="D113" s="29">
        <v>0</v>
      </c>
      <c r="E113" s="30">
        <v>0</v>
      </c>
      <c r="F113" s="28">
        <v>2295.8099999986589</v>
      </c>
      <c r="G113" s="28">
        <v>0</v>
      </c>
      <c r="H113" s="29">
        <v>2295.8099999986589</v>
      </c>
      <c r="I113" s="29"/>
    </row>
    <row r="114" spans="1:12" ht="18" customHeight="1" x14ac:dyDescent="0.3">
      <c r="A114" s="13" t="s">
        <v>19</v>
      </c>
      <c r="B114" s="12"/>
      <c r="C114" s="26">
        <f>C112-C113</f>
        <v>0</v>
      </c>
      <c r="D114" s="26">
        <f>D112-D113</f>
        <v>0</v>
      </c>
      <c r="E114" s="31">
        <f>E112-E113</f>
        <v>0</v>
      </c>
      <c r="F114" s="107">
        <f>F112-F113</f>
        <v>0</v>
      </c>
      <c r="G114" s="25">
        <f>G112-G113</f>
        <v>517897.60999999801</v>
      </c>
      <c r="H114" s="26">
        <v>0</v>
      </c>
      <c r="I114" s="82">
        <f>I112-I113</f>
        <v>-9700.0000000000018</v>
      </c>
    </row>
    <row r="115" spans="1:12" ht="18" customHeight="1" x14ac:dyDescent="0.3">
      <c r="A115" s="7" t="s">
        <v>5</v>
      </c>
      <c r="B115" s="15"/>
      <c r="C115" s="29">
        <v>-100003</v>
      </c>
      <c r="D115" s="29"/>
      <c r="E115" s="29">
        <v>-100003</v>
      </c>
      <c r="F115" s="30">
        <v>-100003</v>
      </c>
      <c r="G115" s="28"/>
      <c r="H115" s="29">
        <v>-100003</v>
      </c>
      <c r="I115" s="29">
        <v>-100003</v>
      </c>
    </row>
    <row r="116" spans="1:12" ht="18" customHeight="1" x14ac:dyDescent="0.3">
      <c r="A116" s="7"/>
      <c r="B116" s="15"/>
      <c r="C116" s="26"/>
      <c r="D116" s="26"/>
      <c r="E116" s="27"/>
      <c r="F116" s="26"/>
      <c r="G116" s="27"/>
      <c r="H116" s="26"/>
      <c r="I116" s="26"/>
    </row>
    <row r="117" spans="1:12" ht="18" customHeight="1" x14ac:dyDescent="0.3">
      <c r="A117" s="6" t="s">
        <v>6</v>
      </c>
      <c r="B117" s="15"/>
      <c r="C117" s="26">
        <v>0</v>
      </c>
      <c r="D117" s="26">
        <v>0</v>
      </c>
      <c r="E117" s="27">
        <v>0</v>
      </c>
      <c r="F117" s="25">
        <v>0</v>
      </c>
      <c r="G117" s="25">
        <v>0</v>
      </c>
      <c r="H117" s="26">
        <v>0</v>
      </c>
      <c r="I117" s="26">
        <v>0</v>
      </c>
    </row>
    <row r="118" spans="1:12" ht="18" customHeight="1" x14ac:dyDescent="0.3">
      <c r="A118" s="6" t="s">
        <v>7</v>
      </c>
      <c r="B118" s="15"/>
      <c r="C118" s="26">
        <v>0</v>
      </c>
      <c r="D118" s="26">
        <v>0</v>
      </c>
      <c r="E118" s="27">
        <v>0</v>
      </c>
      <c r="F118" s="25">
        <v>0</v>
      </c>
      <c r="G118" s="25">
        <v>0</v>
      </c>
      <c r="H118" s="26">
        <v>0</v>
      </c>
      <c r="I118" s="26">
        <v>0</v>
      </c>
    </row>
    <row r="119" spans="1:12" ht="18" customHeight="1" x14ac:dyDescent="0.3">
      <c r="A119" s="7" t="s">
        <v>8</v>
      </c>
      <c r="B119" s="15"/>
      <c r="C119" s="33">
        <f>C114+C115-C117-C118</f>
        <v>-100003</v>
      </c>
      <c r="D119" s="33">
        <f>D114+D115-D117-D118</f>
        <v>0</v>
      </c>
      <c r="E119" s="95">
        <f>E114+E115-E117-E118</f>
        <v>-100003</v>
      </c>
      <c r="F119" s="32">
        <f t="shared" ref="F119:I119" si="23">F114+F115-F117-F118</f>
        <v>-100003</v>
      </c>
      <c r="G119" s="32">
        <f>G114+G115-G117-G118</f>
        <v>517897.60999999801</v>
      </c>
      <c r="H119" s="33">
        <v>-100003</v>
      </c>
      <c r="I119" s="33">
        <f t="shared" si="23"/>
        <v>-109703</v>
      </c>
    </row>
    <row r="121" spans="1:12" ht="18" customHeight="1" x14ac:dyDescent="0.3">
      <c r="C121" s="23">
        <f>SUM(C27:C68)</f>
        <v>1767704.7999999998</v>
      </c>
      <c r="K121" s="23"/>
      <c r="L121" s="23"/>
    </row>
    <row r="122" spans="1:12" ht="18" customHeight="1" x14ac:dyDescent="0.3">
      <c r="C122" s="35"/>
    </row>
    <row r="123" spans="1:12" ht="18" customHeight="1" x14ac:dyDescent="0.3">
      <c r="C123" s="35">
        <f>SUM(C71:C107)</f>
        <v>12161139.310000001</v>
      </c>
    </row>
  </sheetData>
  <mergeCells count="1">
    <mergeCell ref="C6:E6"/>
  </mergeCells>
  <phoneticPr fontId="3" type="noConversion"/>
  <printOptions horizontalCentered="1" headings="1"/>
  <pageMargins left="0.19685039370078741" right="0.19685039370078741" top="0.78740157480314965" bottom="0.19685039370078741" header="0.19685039370078741" footer="0.19685039370078741"/>
  <pageSetup paperSize="9" scale="53" fitToWidth="2" orientation="portrait" r:id="rId1"/>
  <headerFooter alignWithMargins="0">
    <oddFooter>&amp;L&amp;D&amp;T&amp;C&amp;F&amp;R&amp;A</oddFooter>
  </headerFooter>
  <rowBreaks count="1" manualBreakCount="1">
    <brk id="81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M91"/>
  <sheetViews>
    <sheetView view="pageBreakPreview" topLeftCell="A63" zoomScale="85" zoomScaleNormal="100" zoomScaleSheetLayoutView="85" workbookViewId="0">
      <selection activeCell="B83" sqref="B83"/>
    </sheetView>
  </sheetViews>
  <sheetFormatPr defaultRowHeight="18.75" x14ac:dyDescent="0.3"/>
  <cols>
    <col min="1" max="1" width="7.28515625" style="6" customWidth="1"/>
    <col min="2" max="3" width="13.42578125" style="6" customWidth="1"/>
    <col min="4" max="4" width="16.5703125" style="6" customWidth="1"/>
    <col min="5" max="5" width="16" style="6" customWidth="1"/>
    <col min="6" max="7" width="19.42578125" style="39" bestFit="1" customWidth="1"/>
    <col min="8" max="8" width="1.42578125" style="6" customWidth="1"/>
    <col min="9" max="9" width="17.7109375" style="6" customWidth="1"/>
    <col min="10" max="10" width="18.140625" style="6" bestFit="1" customWidth="1"/>
    <col min="11" max="11" width="17.140625" style="35" bestFit="1" customWidth="1"/>
    <col min="12" max="12" width="13.7109375" style="6" bestFit="1" customWidth="1"/>
    <col min="13" max="13" width="11" style="6" bestFit="1" customWidth="1"/>
    <col min="14" max="16384" width="9.140625" style="6"/>
  </cols>
  <sheetData>
    <row r="1" spans="1:13" x14ac:dyDescent="0.3">
      <c r="A1" s="18" t="s">
        <v>32</v>
      </c>
    </row>
    <row r="2" spans="1:13" x14ac:dyDescent="0.3">
      <c r="A2" s="18" t="s">
        <v>121</v>
      </c>
    </row>
    <row r="3" spans="1:13" x14ac:dyDescent="0.3">
      <c r="A3" s="18"/>
    </row>
    <row r="4" spans="1:13" x14ac:dyDescent="0.3">
      <c r="A4" s="6" t="s">
        <v>122</v>
      </c>
      <c r="B4" s="6" t="s">
        <v>123</v>
      </c>
    </row>
    <row r="5" spans="1:13" x14ac:dyDescent="0.3">
      <c r="B5" s="6" t="s">
        <v>124</v>
      </c>
    </row>
    <row r="7" spans="1:13" x14ac:dyDescent="0.3">
      <c r="D7" s="112" t="s">
        <v>125</v>
      </c>
      <c r="E7" s="112"/>
      <c r="F7" s="112"/>
      <c r="G7" s="112"/>
      <c r="H7" s="37"/>
    </row>
    <row r="8" spans="1:13" ht="75" x14ac:dyDescent="0.3">
      <c r="D8" s="34" t="s">
        <v>184</v>
      </c>
      <c r="E8" s="34" t="s">
        <v>126</v>
      </c>
      <c r="F8" s="40" t="s">
        <v>127</v>
      </c>
      <c r="G8" s="40" t="s">
        <v>185</v>
      </c>
      <c r="H8" s="34"/>
      <c r="I8" s="88" t="s">
        <v>186</v>
      </c>
      <c r="J8" s="34"/>
    </row>
    <row r="9" spans="1:13" x14ac:dyDescent="0.3">
      <c r="B9" s="6" t="s">
        <v>106</v>
      </c>
      <c r="D9" s="23">
        <v>96859.08</v>
      </c>
      <c r="E9" s="23">
        <v>4358</v>
      </c>
      <c r="F9" s="23">
        <v>2790</v>
      </c>
      <c r="G9" s="39">
        <f>D9+E9-F9</f>
        <v>98427.08</v>
      </c>
      <c r="H9" s="39"/>
      <c r="I9" s="86">
        <v>17261.05</v>
      </c>
      <c r="K9" s="36"/>
      <c r="L9" s="46"/>
      <c r="M9" s="46"/>
    </row>
    <row r="10" spans="1:13" x14ac:dyDescent="0.3">
      <c r="B10" s="6" t="s">
        <v>107</v>
      </c>
      <c r="D10" s="23">
        <v>62454.8</v>
      </c>
      <c r="E10" s="23">
        <v>0</v>
      </c>
      <c r="F10" s="23">
        <v>1050</v>
      </c>
      <c r="G10" s="39">
        <f>D10+E10-F10</f>
        <v>61404.800000000003</v>
      </c>
      <c r="H10" s="39"/>
      <c r="I10" s="86">
        <v>29142.52</v>
      </c>
      <c r="K10" s="36"/>
      <c r="L10" s="46"/>
    </row>
    <row r="11" spans="1:13" x14ac:dyDescent="0.3">
      <c r="B11" s="6" t="s">
        <v>108</v>
      </c>
      <c r="D11" s="23">
        <v>158220.25</v>
      </c>
      <c r="E11" s="23">
        <v>0</v>
      </c>
      <c r="F11" s="23">
        <v>417</v>
      </c>
      <c r="G11" s="39">
        <f>D11+E11-F11</f>
        <v>157803.25</v>
      </c>
      <c r="H11" s="39"/>
      <c r="I11" s="86">
        <v>79181.62</v>
      </c>
      <c r="K11" s="36"/>
    </row>
    <row r="12" spans="1:13" x14ac:dyDescent="0.3">
      <c r="B12" s="6" t="s">
        <v>109</v>
      </c>
      <c r="D12" s="23">
        <v>12457.99</v>
      </c>
      <c r="E12" s="23">
        <v>0</v>
      </c>
      <c r="F12" s="23">
        <v>0</v>
      </c>
      <c r="G12" s="39">
        <f t="shared" ref="G12:G15" si="0">D12+E12</f>
        <v>12457.99</v>
      </c>
      <c r="H12" s="39"/>
      <c r="I12" s="86">
        <v>1065.3900000000001</v>
      </c>
      <c r="K12" s="36"/>
    </row>
    <row r="13" spans="1:13" x14ac:dyDescent="0.3">
      <c r="B13" s="6" t="s">
        <v>110</v>
      </c>
      <c r="D13" s="23">
        <v>58342.5</v>
      </c>
      <c r="E13" s="23">
        <v>0</v>
      </c>
      <c r="F13" s="23">
        <v>0</v>
      </c>
      <c r="G13" s="39">
        <f t="shared" si="0"/>
        <v>58342.5</v>
      </c>
      <c r="H13" s="39"/>
      <c r="I13" s="86">
        <v>2</v>
      </c>
      <c r="K13" s="36"/>
    </row>
    <row r="14" spans="1:13" x14ac:dyDescent="0.3">
      <c r="B14" s="6" t="s">
        <v>111</v>
      </c>
      <c r="D14" s="23">
        <v>181230.5</v>
      </c>
      <c r="E14" s="23">
        <v>0</v>
      </c>
      <c r="F14" s="23">
        <v>0</v>
      </c>
      <c r="G14" s="39">
        <f t="shared" si="0"/>
        <v>181230.5</v>
      </c>
      <c r="H14" s="39"/>
      <c r="I14" s="86">
        <v>906</v>
      </c>
      <c r="K14" s="36"/>
    </row>
    <row r="15" spans="1:13" x14ac:dyDescent="0.3">
      <c r="B15" s="6" t="s">
        <v>112</v>
      </c>
      <c r="D15" s="23">
        <v>136718</v>
      </c>
      <c r="E15" s="23">
        <v>0</v>
      </c>
      <c r="F15" s="23">
        <v>0</v>
      </c>
      <c r="G15" s="39">
        <f t="shared" si="0"/>
        <v>136718</v>
      </c>
      <c r="H15" s="39"/>
      <c r="I15" s="86">
        <v>2</v>
      </c>
      <c r="K15" s="36"/>
    </row>
    <row r="16" spans="1:13" ht="19.5" thickBot="1" x14ac:dyDescent="0.35">
      <c r="D16" s="41">
        <f t="shared" ref="D16:I16" si="1">SUM(D9:D15)</f>
        <v>706283.12</v>
      </c>
      <c r="E16" s="43">
        <f t="shared" si="1"/>
        <v>4358</v>
      </c>
      <c r="F16" s="41">
        <f t="shared" si="1"/>
        <v>4257</v>
      </c>
      <c r="G16" s="41">
        <f t="shared" si="1"/>
        <v>706384.12</v>
      </c>
      <c r="H16" s="39"/>
      <c r="I16" s="87">
        <f t="shared" si="1"/>
        <v>127560.58</v>
      </c>
    </row>
    <row r="19" spans="1:10" hidden="1" x14ac:dyDescent="0.3">
      <c r="A19" s="6" t="s">
        <v>128</v>
      </c>
      <c r="B19" s="6" t="s">
        <v>130</v>
      </c>
    </row>
    <row r="20" spans="1:10" hidden="1" x14ac:dyDescent="0.3">
      <c r="F20" s="42" t="s">
        <v>168</v>
      </c>
      <c r="G20" s="42" t="s">
        <v>169</v>
      </c>
    </row>
    <row r="21" spans="1:10" hidden="1" x14ac:dyDescent="0.3">
      <c r="B21" s="6" t="s">
        <v>164</v>
      </c>
      <c r="F21" s="23">
        <v>0</v>
      </c>
      <c r="G21" s="23">
        <v>0</v>
      </c>
      <c r="I21" s="38"/>
      <c r="J21" s="38"/>
    </row>
    <row r="22" spans="1:10" ht="19.5" hidden="1" thickBot="1" x14ac:dyDescent="0.35">
      <c r="F22" s="41">
        <f>SUM(F21:F21)</f>
        <v>0</v>
      </c>
      <c r="G22" s="43">
        <f>SUM(G21:G21)</f>
        <v>0</v>
      </c>
    </row>
    <row r="23" spans="1:10" hidden="1" x14ac:dyDescent="0.3">
      <c r="G23" s="23"/>
    </row>
    <row r="24" spans="1:10" x14ac:dyDescent="0.3">
      <c r="A24" s="6" t="s">
        <v>128</v>
      </c>
      <c r="B24" s="6" t="s">
        <v>132</v>
      </c>
      <c r="F24" s="23"/>
      <c r="G24" s="23"/>
    </row>
    <row r="25" spans="1:10" x14ac:dyDescent="0.3">
      <c r="F25" s="23"/>
      <c r="G25" s="23"/>
    </row>
    <row r="26" spans="1:10" x14ac:dyDescent="0.3">
      <c r="F26" s="42" t="s">
        <v>207</v>
      </c>
      <c r="G26" s="42" t="s">
        <v>208</v>
      </c>
    </row>
    <row r="27" spans="1:10" x14ac:dyDescent="0.3">
      <c r="B27" s="6" t="s">
        <v>133</v>
      </c>
      <c r="F27" s="23">
        <v>46012</v>
      </c>
      <c r="G27" s="23">
        <v>52912</v>
      </c>
    </row>
    <row r="28" spans="1:10" x14ac:dyDescent="0.3">
      <c r="B28" s="6" t="s">
        <v>171</v>
      </c>
      <c r="F28" s="23">
        <v>0</v>
      </c>
      <c r="G28" s="23">
        <v>1000000</v>
      </c>
    </row>
    <row r="29" spans="1:10" x14ac:dyDescent="0.3">
      <c r="B29" s="6" t="s">
        <v>172</v>
      </c>
      <c r="F29" s="23">
        <v>0</v>
      </c>
      <c r="G29" s="23">
        <v>361300</v>
      </c>
    </row>
    <row r="30" spans="1:10" x14ac:dyDescent="0.3">
      <c r="B30" s="6" t="s">
        <v>173</v>
      </c>
      <c r="F30" s="23">
        <v>535773.29</v>
      </c>
      <c r="G30" s="23">
        <v>22240.9</v>
      </c>
    </row>
    <row r="31" spans="1:10" hidden="1" x14ac:dyDescent="0.3">
      <c r="B31" s="6" t="s">
        <v>197</v>
      </c>
      <c r="F31" s="23">
        <v>0</v>
      </c>
      <c r="G31" s="23">
        <v>0</v>
      </c>
    </row>
    <row r="32" spans="1:10" ht="19.5" thickBot="1" x14ac:dyDescent="0.35">
      <c r="F32" s="43">
        <f>SUM(F27:F31)</f>
        <v>581785.29</v>
      </c>
      <c r="G32" s="43">
        <f>SUM(G27:G31)</f>
        <v>1436452.9</v>
      </c>
    </row>
    <row r="33" spans="1:7" x14ac:dyDescent="0.3">
      <c r="F33" s="23"/>
      <c r="G33" s="23"/>
    </row>
    <row r="34" spans="1:7" x14ac:dyDescent="0.3">
      <c r="A34" s="6" t="s">
        <v>131</v>
      </c>
      <c r="B34" s="6" t="s">
        <v>135</v>
      </c>
      <c r="F34" s="42"/>
      <c r="G34" s="42"/>
    </row>
    <row r="35" spans="1:7" x14ac:dyDescent="0.3">
      <c r="F35" s="42" t="s">
        <v>207</v>
      </c>
      <c r="G35" s="42" t="s">
        <v>208</v>
      </c>
    </row>
    <row r="36" spans="1:7" x14ac:dyDescent="0.3">
      <c r="B36" s="6" t="s">
        <v>137</v>
      </c>
      <c r="F36" s="23">
        <v>1045.24</v>
      </c>
      <c r="G36" s="23">
        <v>1432.84</v>
      </c>
    </row>
    <row r="37" spans="1:7" x14ac:dyDescent="0.3">
      <c r="B37" s="6" t="s">
        <v>136</v>
      </c>
      <c r="F37" s="23"/>
      <c r="G37" s="23"/>
    </row>
    <row r="38" spans="1:7" x14ac:dyDescent="0.3">
      <c r="B38" s="6" t="s">
        <v>138</v>
      </c>
      <c r="F38" s="23">
        <v>582202.55000000005</v>
      </c>
      <c r="G38" s="23">
        <v>9971.49</v>
      </c>
    </row>
    <row r="39" spans="1:7" x14ac:dyDescent="0.3">
      <c r="B39" s="6" t="s">
        <v>139</v>
      </c>
      <c r="F39" s="23">
        <v>5182974.4000000004</v>
      </c>
      <c r="G39" s="23">
        <v>2950812</v>
      </c>
    </row>
    <row r="40" spans="1:7" ht="19.5" thickBot="1" x14ac:dyDescent="0.35">
      <c r="F40" s="43">
        <f>SUM(F36:F39)</f>
        <v>5766222.1900000004</v>
      </c>
      <c r="G40" s="43">
        <f>SUM(G36:G39)</f>
        <v>2962216.33</v>
      </c>
    </row>
    <row r="42" spans="1:7" x14ac:dyDescent="0.3">
      <c r="A42" s="6" t="s">
        <v>134</v>
      </c>
      <c r="B42" s="6" t="s">
        <v>142</v>
      </c>
    </row>
    <row r="43" spans="1:7" x14ac:dyDescent="0.3">
      <c r="F43" s="42" t="s">
        <v>207</v>
      </c>
      <c r="G43" s="42" t="s">
        <v>208</v>
      </c>
    </row>
    <row r="45" spans="1:7" x14ac:dyDescent="0.3">
      <c r="B45" s="6" t="s">
        <v>216</v>
      </c>
      <c r="F45" s="39">
        <v>383.7</v>
      </c>
      <c r="G45" s="39">
        <v>3022.75</v>
      </c>
    </row>
    <row r="46" spans="1:7" hidden="1" x14ac:dyDescent="0.3">
      <c r="B46" s="6" t="s">
        <v>178</v>
      </c>
    </row>
    <row r="47" spans="1:7" hidden="1" x14ac:dyDescent="0.3">
      <c r="B47" s="6" t="s">
        <v>174</v>
      </c>
      <c r="G47" s="39">
        <v>0</v>
      </c>
    </row>
    <row r="48" spans="1:7" x14ac:dyDescent="0.3">
      <c r="B48" s="6" t="s">
        <v>143</v>
      </c>
      <c r="F48" s="39">
        <v>653066.38</v>
      </c>
      <c r="G48" s="39">
        <v>1420055</v>
      </c>
    </row>
    <row r="49" spans="1:10" ht="19.5" thickBot="1" x14ac:dyDescent="0.35">
      <c r="F49" s="41">
        <f>SUM(F45:F48)</f>
        <v>653450.07999999996</v>
      </c>
      <c r="G49" s="41">
        <f>SUM(G45:G48)</f>
        <v>1423077.75</v>
      </c>
    </row>
    <row r="51" spans="1:10" x14ac:dyDescent="0.3">
      <c r="A51" s="6" t="s">
        <v>140</v>
      </c>
      <c r="B51" s="6" t="s">
        <v>145</v>
      </c>
    </row>
    <row r="52" spans="1:10" x14ac:dyDescent="0.3">
      <c r="F52" s="42" t="s">
        <v>207</v>
      </c>
      <c r="G52" s="42" t="s">
        <v>208</v>
      </c>
    </row>
    <row r="53" spans="1:10" x14ac:dyDescent="0.3">
      <c r="B53" s="6" t="s">
        <v>146</v>
      </c>
      <c r="F53" s="39">
        <v>3095380.5</v>
      </c>
      <c r="G53" s="39">
        <v>3311254</v>
      </c>
    </row>
    <row r="54" spans="1:10" x14ac:dyDescent="0.3">
      <c r="B54" s="6" t="s">
        <v>212</v>
      </c>
      <c r="F54" s="44">
        <v>16469900</v>
      </c>
      <c r="G54" s="44">
        <v>14094232</v>
      </c>
    </row>
    <row r="55" spans="1:10" x14ac:dyDescent="0.3">
      <c r="B55" s="6" t="s">
        <v>147</v>
      </c>
      <c r="F55" s="39">
        <f>SUM(F53:F54)</f>
        <v>19565280.5</v>
      </c>
      <c r="G55" s="39">
        <f>SUM(G53:G54)</f>
        <v>17405486</v>
      </c>
    </row>
    <row r="57" spans="1:10" x14ac:dyDescent="0.3">
      <c r="B57" s="6" t="s">
        <v>148</v>
      </c>
      <c r="F57" s="39">
        <v>30772.92</v>
      </c>
      <c r="G57" s="39">
        <v>19176</v>
      </c>
    </row>
    <row r="59" spans="1:10" x14ac:dyDescent="0.3">
      <c r="B59" s="6" t="s">
        <v>175</v>
      </c>
      <c r="F59" s="23">
        <v>0</v>
      </c>
      <c r="G59" s="39">
        <v>-24015.119999999999</v>
      </c>
    </row>
    <row r="61" spans="1:10" x14ac:dyDescent="0.3">
      <c r="B61" s="6" t="s">
        <v>149</v>
      </c>
    </row>
    <row r="62" spans="1:10" x14ac:dyDescent="0.3">
      <c r="C62" s="6" t="s">
        <v>150</v>
      </c>
      <c r="F62" s="39">
        <v>112176.93</v>
      </c>
      <c r="G62" s="39">
        <v>122264</v>
      </c>
    </row>
    <row r="63" spans="1:10" x14ac:dyDescent="0.3">
      <c r="C63" s="6" t="s">
        <v>201</v>
      </c>
      <c r="F63" s="39">
        <v>0</v>
      </c>
      <c r="G63" s="39">
        <v>0</v>
      </c>
    </row>
    <row r="64" spans="1:10" x14ac:dyDescent="0.3">
      <c r="C64" s="6" t="s">
        <v>153</v>
      </c>
      <c r="F64" s="44">
        <v>15423.9</v>
      </c>
      <c r="G64" s="44">
        <v>14543</v>
      </c>
      <c r="J64" s="39"/>
    </row>
    <row r="65" spans="1:10" x14ac:dyDescent="0.3">
      <c r="C65" s="6" t="s">
        <v>151</v>
      </c>
      <c r="F65" s="39">
        <f>SUM(F62:F64)</f>
        <v>127600.82999999999</v>
      </c>
      <c r="G65" s="39">
        <f>SUM(G62:G64)</f>
        <v>136807</v>
      </c>
    </row>
    <row r="67" spans="1:10" x14ac:dyDescent="0.3">
      <c r="B67" s="6" t="s">
        <v>34</v>
      </c>
    </row>
    <row r="68" spans="1:10" x14ac:dyDescent="0.3">
      <c r="C68" s="6" t="s">
        <v>152</v>
      </c>
      <c r="F68" s="39">
        <v>-8426.5499999999993</v>
      </c>
      <c r="G68" s="39">
        <v>-8188.27</v>
      </c>
    </row>
    <row r="69" spans="1:10" x14ac:dyDescent="0.3">
      <c r="C69" s="6" t="s">
        <v>154</v>
      </c>
      <c r="F69" s="39">
        <v>-12161139.310000001</v>
      </c>
      <c r="G69" s="39">
        <v>-12592605</v>
      </c>
    </row>
    <row r="70" spans="1:10" x14ac:dyDescent="0.3">
      <c r="C70" s="6" t="s">
        <v>155</v>
      </c>
      <c r="F70" s="39">
        <v>-1767604.8</v>
      </c>
      <c r="G70" s="39">
        <v>-1838985</v>
      </c>
    </row>
    <row r="71" spans="1:10" x14ac:dyDescent="0.3">
      <c r="C71" s="6" t="s">
        <v>176</v>
      </c>
      <c r="F71" s="44">
        <v>0</v>
      </c>
      <c r="G71" s="44">
        <v>-2296</v>
      </c>
    </row>
    <row r="72" spans="1:10" x14ac:dyDescent="0.3">
      <c r="C72" s="6" t="s">
        <v>156</v>
      </c>
      <c r="F72" s="39">
        <f>SUM(F68:F71)</f>
        <v>-13937170.660000002</v>
      </c>
      <c r="G72" s="39">
        <f>SUM(G68:G71)</f>
        <v>-14442074.27</v>
      </c>
    </row>
    <row r="74" spans="1:10" x14ac:dyDescent="0.3">
      <c r="B74" s="6" t="s">
        <v>210</v>
      </c>
      <c r="F74" s="39">
        <v>-13799570.83</v>
      </c>
      <c r="G74" s="39">
        <v>-14305267</v>
      </c>
    </row>
    <row r="75" spans="1:10" ht="19.5" thickBot="1" x14ac:dyDescent="0.35">
      <c r="B75" s="6" t="s">
        <v>211</v>
      </c>
      <c r="F75" s="41">
        <f>F55+F57+F74</f>
        <v>5796482.5900000017</v>
      </c>
      <c r="G75" s="41">
        <f>G55+G57+G74+G59</f>
        <v>3095379.88</v>
      </c>
      <c r="I75" s="38"/>
      <c r="J75" s="46"/>
    </row>
    <row r="76" spans="1:10" x14ac:dyDescent="0.3">
      <c r="J76" s="46"/>
    </row>
    <row r="77" spans="1:10" x14ac:dyDescent="0.3">
      <c r="A77" s="6" t="s">
        <v>144</v>
      </c>
      <c r="B77" s="6" t="s">
        <v>157</v>
      </c>
      <c r="F77" s="42" t="s">
        <v>207</v>
      </c>
      <c r="G77" s="42" t="s">
        <v>208</v>
      </c>
    </row>
    <row r="79" spans="1:10" x14ac:dyDescent="0.3">
      <c r="B79" s="6" t="s">
        <v>195</v>
      </c>
      <c r="F79" s="39">
        <v>0</v>
      </c>
      <c r="G79" s="39">
        <v>6105.17</v>
      </c>
    </row>
    <row r="80" spans="1:10" x14ac:dyDescent="0.3">
      <c r="B80" s="6" t="s">
        <v>209</v>
      </c>
      <c r="E80" s="6" t="s">
        <v>159</v>
      </c>
      <c r="F80" s="39">
        <v>109363.61</v>
      </c>
      <c r="G80" s="39">
        <v>112912.54</v>
      </c>
    </row>
    <row r="81" spans="2:7" x14ac:dyDescent="0.3">
      <c r="B81" s="6" t="s">
        <v>158</v>
      </c>
      <c r="E81" s="6" t="s">
        <v>159</v>
      </c>
      <c r="F81" s="44">
        <v>2798.99</v>
      </c>
      <c r="G81" s="44">
        <v>2899.26</v>
      </c>
    </row>
    <row r="82" spans="2:7" ht="19.5" thickBot="1" x14ac:dyDescent="0.35">
      <c r="F82" s="41">
        <f>SUM(F79:F81)</f>
        <v>112162.6</v>
      </c>
      <c r="G82" s="41">
        <f>SUM(G79:G81)</f>
        <v>121916.96999999999</v>
      </c>
    </row>
    <row r="88" spans="2:7" x14ac:dyDescent="0.3">
      <c r="E88" s="38"/>
    </row>
    <row r="89" spans="2:7" x14ac:dyDescent="0.3">
      <c r="E89" s="38"/>
    </row>
    <row r="91" spans="2:7" x14ac:dyDescent="0.3">
      <c r="E91" s="38"/>
    </row>
  </sheetData>
  <mergeCells count="1">
    <mergeCell ref="D7:G7"/>
  </mergeCells>
  <pageMargins left="0.7" right="0.7" top="0.75" bottom="0.75" header="0.3" footer="0.3"/>
  <pageSetup paperSize="9" scale="72" orientation="portrait" r:id="rId1"/>
  <rowBreaks count="1" manualBreakCount="1">
    <brk id="5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F10 -BS</vt:lpstr>
      <vt:lpstr>F20 IS</vt:lpstr>
      <vt:lpstr>NTC</vt:lpstr>
      <vt:lpstr>NTC!Print_Area</vt:lpstr>
      <vt:lpstr>'F10 -BS'!Print_Titles</vt:lpstr>
      <vt:lpstr>'F20 IS'!Print_Titles</vt:lpstr>
    </vt:vector>
  </TitlesOfParts>
  <Company>Client's name not specified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YPE not specified</dc:subject>
  <dc:creator>Aljeffridean</dc:creator>
  <cp:lastModifiedBy>MICHELLE</cp:lastModifiedBy>
  <cp:lastPrinted>2018-07-06T03:54:33Z</cp:lastPrinted>
  <dcterms:created xsi:type="dcterms:W3CDTF">2010-03-24T00:51:31Z</dcterms:created>
  <dcterms:modified xsi:type="dcterms:W3CDTF">2019-05-10T06:38:08Z</dcterms:modified>
</cp:coreProperties>
</file>