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8\"/>
    </mc:Choice>
  </mc:AlternateContent>
  <xr:revisionPtr revIDLastSave="0" documentId="13_ncr:1_{486A15DA-1387-4684-BCE3-59D989C64FD7}" xr6:coauthVersionLast="43" xr6:coauthVersionMax="43" xr10:uidLastSave="{00000000-0000-0000-0000-000000000000}"/>
  <bookViews>
    <workbookView xWindow="-120" yWindow="-120" windowWidth="20730" windowHeight="11160" tabRatio="40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NTC!$A$1:$I$81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81029"/>
  <fileRecoveryPr autoRecover="0"/>
</workbook>
</file>

<file path=xl/calcChain.xml><?xml version="1.0" encoding="utf-8"?>
<calcChain xmlns="http://schemas.openxmlformats.org/spreadsheetml/2006/main">
  <c r="F72" i="5" l="1"/>
  <c r="F49" i="5"/>
  <c r="C114" i="4" l="1"/>
  <c r="C113" i="4"/>
  <c r="D99" i="4" l="1"/>
  <c r="E88" i="4"/>
  <c r="F40" i="5" l="1"/>
  <c r="G49" i="5" l="1"/>
  <c r="D41" i="3"/>
  <c r="D23" i="3"/>
  <c r="C11" i="3" l="1"/>
  <c r="F114" i="4" l="1"/>
  <c r="F113" i="4"/>
  <c r="E94" i="4" l="1"/>
  <c r="E95" i="4"/>
  <c r="E96" i="4"/>
  <c r="E93" i="4"/>
  <c r="E97" i="4"/>
  <c r="G31" i="4"/>
  <c r="E31" i="4"/>
  <c r="E61" i="4"/>
  <c r="G32" i="5" l="1"/>
  <c r="F15" i="4"/>
  <c r="F22" i="4"/>
  <c r="F23" i="4" l="1"/>
  <c r="G72" i="5"/>
  <c r="G9" i="5" l="1"/>
  <c r="G88" i="4" l="1"/>
  <c r="G65" i="5"/>
  <c r="E89" i="4"/>
  <c r="E90" i="4"/>
  <c r="E92" i="4"/>
  <c r="E91" i="4"/>
  <c r="E98" i="4"/>
  <c r="F99" i="4"/>
  <c r="D15" i="4"/>
  <c r="F101" i="4" l="1"/>
  <c r="F103" i="4" s="1"/>
  <c r="F105" i="4" s="1"/>
  <c r="G66" i="4" l="1"/>
  <c r="E66" i="4"/>
  <c r="G69" i="4" l="1"/>
  <c r="G95" i="4" l="1"/>
  <c r="I22" i="4" l="1"/>
  <c r="L75" i="4" l="1"/>
  <c r="L74" i="4"/>
  <c r="L71" i="4"/>
  <c r="L72" i="4"/>
  <c r="L70" i="4"/>
  <c r="L87" i="4"/>
  <c r="L91" i="4"/>
  <c r="L83" i="4"/>
  <c r="L84" i="4"/>
  <c r="L85" i="4"/>
  <c r="L86" i="4"/>
  <c r="L81" i="4"/>
  <c r="L82" i="4"/>
  <c r="L78" i="4"/>
  <c r="L79" i="4"/>
  <c r="L80" i="4"/>
  <c r="L77" i="4"/>
  <c r="L63" i="4"/>
  <c r="L61" i="4"/>
  <c r="L59" i="4"/>
  <c r="L60" i="4"/>
  <c r="L58" i="4"/>
  <c r="L50" i="4"/>
  <c r="L51" i="4"/>
  <c r="L52" i="4"/>
  <c r="L53" i="4"/>
  <c r="L46" i="4"/>
  <c r="L47" i="4"/>
  <c r="L48" i="4"/>
  <c r="L49" i="4"/>
  <c r="L45" i="4"/>
  <c r="L44" i="4"/>
  <c r="L43" i="4"/>
  <c r="L41" i="4"/>
  <c r="L40" i="4"/>
  <c r="L39" i="4"/>
  <c r="L38" i="4"/>
  <c r="L37" i="4"/>
  <c r="L36" i="4"/>
  <c r="L33" i="4"/>
  <c r="L34" i="4"/>
  <c r="L27" i="4"/>
  <c r="L28" i="4"/>
  <c r="L29" i="4"/>
  <c r="L30" i="4"/>
  <c r="L32" i="4"/>
  <c r="L26" i="4"/>
  <c r="G81" i="5" l="1"/>
  <c r="F81" i="5"/>
  <c r="F65" i="5" l="1"/>
  <c r="G55" i="5"/>
  <c r="F55" i="5"/>
  <c r="F75" i="5" l="1"/>
  <c r="F59" i="5"/>
  <c r="C38" i="3"/>
  <c r="E38" i="3" s="1"/>
  <c r="G75" i="5"/>
  <c r="G59" i="5"/>
  <c r="C37" i="3"/>
  <c r="E37" i="3" s="1"/>
  <c r="G40" i="5"/>
  <c r="C21" i="3"/>
  <c r="E21" i="3" s="1"/>
  <c r="F32" i="5"/>
  <c r="C16" i="3" s="1"/>
  <c r="F22" i="5"/>
  <c r="G22" i="5"/>
  <c r="G10" i="5"/>
  <c r="G11" i="5"/>
  <c r="G12" i="5"/>
  <c r="G13" i="5"/>
  <c r="G14" i="5"/>
  <c r="G15" i="5"/>
  <c r="D16" i="5"/>
  <c r="E16" i="5"/>
  <c r="F16" i="5"/>
  <c r="E40" i="3"/>
  <c r="E29" i="3"/>
  <c r="E28" i="3"/>
  <c r="E17" i="3"/>
  <c r="E18" i="3"/>
  <c r="E15" i="3"/>
  <c r="E10" i="3"/>
  <c r="E11" i="3" s="1"/>
  <c r="D34" i="3"/>
  <c r="E34" i="3"/>
  <c r="C34" i="3"/>
  <c r="D30" i="3"/>
  <c r="C30" i="3"/>
  <c r="D11" i="3"/>
  <c r="D25" i="3" s="1"/>
  <c r="C41" i="3" l="1"/>
  <c r="C43" i="3" s="1"/>
  <c r="C23" i="3"/>
  <c r="C25" i="3" s="1"/>
  <c r="E16" i="3"/>
  <c r="E23" i="3" s="1"/>
  <c r="E25" i="3" s="1"/>
  <c r="E41" i="3"/>
  <c r="E30" i="3"/>
  <c r="G16" i="5"/>
  <c r="I16" i="5"/>
  <c r="D43" i="3"/>
  <c r="E43" i="3" l="1"/>
  <c r="I15" i="4"/>
  <c r="I23" i="4" s="1"/>
  <c r="I99" i="4"/>
  <c r="G98" i="4"/>
  <c r="G97" i="4"/>
  <c r="G91" i="4"/>
  <c r="G96" i="4"/>
  <c r="G92" i="4"/>
  <c r="G90" i="4"/>
  <c r="G89" i="4"/>
  <c r="G87" i="4"/>
  <c r="G86" i="4"/>
  <c r="G85" i="4"/>
  <c r="G84" i="4"/>
  <c r="G83" i="4"/>
  <c r="G82" i="4"/>
  <c r="G81" i="4"/>
  <c r="G80" i="4"/>
  <c r="G79" i="4"/>
  <c r="G78" i="4"/>
  <c r="G77" i="4"/>
  <c r="G76" i="4"/>
  <c r="G67" i="4"/>
  <c r="G75" i="4"/>
  <c r="G74" i="4"/>
  <c r="G73" i="4"/>
  <c r="G64" i="4"/>
  <c r="G65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0" i="4"/>
  <c r="G29" i="4"/>
  <c r="G28" i="4"/>
  <c r="G27" i="4"/>
  <c r="G26" i="4"/>
  <c r="G21" i="4"/>
  <c r="G20" i="4"/>
  <c r="G19" i="4"/>
  <c r="G18" i="4"/>
  <c r="G14" i="4"/>
  <c r="G10" i="4"/>
  <c r="I101" i="4" l="1"/>
  <c r="I103" i="4" s="1"/>
  <c r="I105" i="4" s="1"/>
  <c r="G22" i="4"/>
  <c r="E81" i="4" l="1"/>
  <c r="E33" i="4"/>
  <c r="E28" i="4"/>
  <c r="D22" i="4"/>
  <c r="C22" i="4"/>
  <c r="E14" i="4"/>
  <c r="G15" i="4"/>
  <c r="G23" i="4" s="1"/>
  <c r="C15" i="4"/>
  <c r="E87" i="4"/>
  <c r="E86" i="4"/>
  <c r="E85" i="4"/>
  <c r="E84" i="4"/>
  <c r="E83" i="4"/>
  <c r="E82" i="4"/>
  <c r="E80" i="4"/>
  <c r="E79" i="4"/>
  <c r="E78" i="4"/>
  <c r="E77" i="4"/>
  <c r="E76" i="4"/>
  <c r="E67" i="4"/>
  <c r="E74" i="4"/>
  <c r="E65" i="4"/>
  <c r="E63" i="4"/>
  <c r="E62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2" i="4"/>
  <c r="E30" i="4"/>
  <c r="E29" i="4"/>
  <c r="E27" i="4"/>
  <c r="E26" i="4"/>
  <c r="E21" i="4"/>
  <c r="E20" i="4"/>
  <c r="E19" i="4"/>
  <c r="E18" i="4"/>
  <c r="E10" i="4"/>
  <c r="C23" i="4" l="1"/>
  <c r="D23" i="4"/>
  <c r="D101" i="4" s="1"/>
  <c r="D103" i="4" s="1"/>
  <c r="D105" i="4" s="1"/>
  <c r="D110" i="4" s="1"/>
  <c r="F110" i="4"/>
  <c r="I110" i="4"/>
  <c r="E15" i="4"/>
  <c r="E22" i="4"/>
  <c r="E23" i="4" l="1"/>
  <c r="G71" i="4" l="1"/>
  <c r="G72" i="4"/>
  <c r="E71" i="4"/>
  <c r="E72" i="4"/>
  <c r="C99" i="4"/>
  <c r="G70" i="4"/>
  <c r="E70" i="4"/>
  <c r="C101" i="4" l="1"/>
  <c r="C103" i="4" s="1"/>
  <c r="C105" i="4" s="1"/>
  <c r="C110" i="4" s="1"/>
  <c r="G99" i="4"/>
  <c r="G101" i="4" s="1"/>
  <c r="G103" i="4" s="1"/>
  <c r="G105" i="4" s="1"/>
  <c r="G110" i="4" s="1"/>
  <c r="E99" i="4"/>
  <c r="E101" i="4" s="1"/>
  <c r="E103" i="4" s="1"/>
  <c r="E105" i="4" s="1"/>
  <c r="E110" i="4" s="1"/>
</calcChain>
</file>

<file path=xl/sharedStrings.xml><?xml version="1.0" encoding="utf-8"?>
<sst xmlns="http://schemas.openxmlformats.org/spreadsheetml/2006/main" count="233" uniqueCount="209">
  <si>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</si>
  <si>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</si>
  <si>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</si>
  <si>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</si>
  <si>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</si>
  <si>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</si>
  <si>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</si>
  <si>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</si>
  <si>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</si>
  <si>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</si>
  <si>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</si>
  <si>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</si>
  <si>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</si>
  <si>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Variance</t>
  </si>
  <si>
    <t>YOY</t>
  </si>
  <si>
    <t>YE 2016</t>
  </si>
  <si>
    <t xml:space="preserve"> Audited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</si>
  <si>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</si>
  <si>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</si>
  <si>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</si>
  <si>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</si>
  <si>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</si>
  <si>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</si>
  <si>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</si>
  <si>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</si>
  <si>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</si>
  <si>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</si>
  <si>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</si>
  <si>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</si>
  <si>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</si>
  <si>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</si>
  <si>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</si>
  <si>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</si>
  <si>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</si>
  <si>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</si>
  <si>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</si>
  <si>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</si>
  <si>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</si>
  <si>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 xml:space="preserve">Grant From State Govt </t>
  </si>
  <si>
    <t>Grant - Local Govt Fee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</si>
  <si>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</si>
  <si>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</si>
  <si>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</si>
  <si>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</si>
  <si>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</si>
  <si>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</si>
  <si>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</si>
  <si>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</si>
  <si>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</si>
  <si>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</si>
  <si>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</si>
  <si>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</si>
  <si>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</si>
  <si>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</si>
  <si>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</si>
  <si>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</si>
  <si>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</si>
  <si>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</si>
  <si>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</si>
  <si>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</si>
  <si>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</si>
  <si>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</si>
  <si>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</si>
  <si>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</si>
  <si>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</si>
  <si>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</si>
  <si>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</si>
  <si>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</si>
  <si>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</si>
  <si>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</si>
  <si>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</si>
  <si>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</si>
  <si>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</si>
  <si>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</si>
  <si>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</si>
  <si>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</si>
  <si>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</si>
  <si>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</si>
  <si>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</si>
  <si>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</si>
  <si>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</si>
  <si>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</si>
  <si>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</si>
  <si>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</si>
  <si>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</si>
  <si>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</si>
  <si>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</si>
  <si>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</si>
  <si>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</si>
  <si>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</si>
  <si>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Professional Fee          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</si>
  <si>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</si>
  <si>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</si>
  <si>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</si>
  <si>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</si>
  <si>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</si>
  <si>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</si>
  <si>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</si>
  <si>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</si>
  <si>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</si>
  <si>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</si>
  <si>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</si>
  <si>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</si>
  <si>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Hk Media Campaign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</si>
  <si>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</si>
  <si>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</si>
  <si>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</si>
  <si>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</si>
  <si>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</si>
  <si>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</si>
  <si>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</si>
  <si>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</si>
  <si>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</si>
  <si>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</si>
  <si>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</si>
  <si>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</si>
  <si>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</si>
  <si>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</si>
  <si>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</si>
  <si>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</si>
  <si>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</si>
  <si>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</si>
  <si>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</si>
  <si>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</si>
  <si>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</si>
  <si>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</si>
  <si>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</si>
  <si>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</si>
  <si>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</si>
  <si>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</si>
  <si>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</si>
  <si>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</si>
  <si>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</si>
  <si>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Balance as of 1  Jan 2017 
(RM)</t>
  </si>
  <si>
    <t>Additions
(RM)</t>
  </si>
  <si>
    <t>Disposal 
(RM)</t>
  </si>
  <si>
    <t>Balance as of 31 Dec 2017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</si>
  <si>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</si>
  <si>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</si>
  <si>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</si>
  <si>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</si>
  <si>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</si>
  <si>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</si>
  <si>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</si>
  <si>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</si>
  <si>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</si>
  <si>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</si>
  <si>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</si>
  <si>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</si>
  <si>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</si>
  <si>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</si>
  <si>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</si>
  <si>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</si>
  <si>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</si>
  <si>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</si>
  <si>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</si>
  <si>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</si>
  <si>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</si>
  <si>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</si>
  <si>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</si>
  <si>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</si>
  <si>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>Miscellaneous income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</si>
  <si>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</si>
  <si>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</si>
  <si>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</si>
  <si>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</si>
  <si>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</si>
  <si>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</si>
  <si>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</si>
  <si>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</si>
  <si>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</si>
  <si>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*Taxable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</si>
  <si>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</si>
  <si>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</si>
  <si>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</si>
  <si>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</si>
  <si>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</si>
  <si>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</si>
  <si>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</si>
  <si>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 xml:space="preserve">APEC Meeting </t>
  </si>
  <si>
    <t>Nov 2017</t>
  </si>
  <si>
    <t>Nov 2016</t>
  </si>
  <si>
    <t>AS AT DEC 31, 2017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</si>
  <si>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</si>
  <si>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</si>
  <si>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</si>
  <si>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</si>
  <si>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</si>
  <si>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Portion of government grant utilised as at 31 Dec 2017</t>
  </si>
  <si>
    <t>Balance as at 31 Dec 2017</t>
  </si>
  <si>
    <t>Surplus grant yet refund</t>
  </si>
  <si>
    <t>Taxation</t>
  </si>
  <si>
    <t>Actual YTD                 Jan 2017</t>
  </si>
  <si>
    <t>&lt;YTD Jan 2018&gt;</t>
  </si>
  <si>
    <t>FOR THE FINANCIAL PERIOD ENDED JAN 31, 2018</t>
  </si>
  <si>
    <t>Audited              FYE 2017</t>
  </si>
  <si>
    <t>Forecast   (1+11)              FYE 2018</t>
  </si>
  <si>
    <t>As at Jan 2018</t>
  </si>
  <si>
    <t>As at Jan 2017</t>
  </si>
  <si>
    <t>Jan 2018</t>
  </si>
  <si>
    <t>Jan 2017</t>
  </si>
  <si>
    <t>Other Receivable</t>
  </si>
  <si>
    <t>EIS</t>
  </si>
  <si>
    <t>Local Govt Fee - Pg Int Wedding Expo</t>
  </si>
  <si>
    <t>Local Govt Fee - Pg Hot Air Balloon Fiesta</t>
  </si>
  <si>
    <t>Interest from RHB STMMD (Jan)</t>
  </si>
  <si>
    <t>Government grant received as at 31 Jan</t>
  </si>
  <si>
    <t>Other Debtors</t>
  </si>
  <si>
    <t>Interest Receicvable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</si>
</sst>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51">
    <xf numFmtId="0" fontId="0" fillId="0" borderId="0" xfId="0"/>
    <xf numFmtId="164" fontId="5" fillId="2" borderId="6" xfId="1" applyNumberFormat="1" applyFont="1" applyFill="1" applyBorder="1"/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41" fontId="6" fillId="0" borderId="0" xfId="4" applyFont="1" applyBorder="1" applyAlignment="1">
      <alignment vertical="top" wrapText="1"/>
    </xf>
    <xf numFmtId="0" fontId="7" fillId="0" borderId="0" xfId="0" applyFont="1" applyBorder="1" applyAlignment="1"/>
    <xf numFmtId="165" fontId="6" fillId="0" borderId="0" xfId="2" applyNumberFormat="1" applyFont="1" applyBorder="1" applyAlignment="1"/>
    <xf numFmtId="164" fontId="4" fillId="0" borderId="3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4" xfId="1" applyNumberFormat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/>
    <xf numFmtId="164" fontId="7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164" fontId="6" fillId="0" borderId="6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43" fontId="6" fillId="0" borderId="0" xfId="1" applyFont="1"/>
    <xf numFmtId="43" fontId="7" fillId="0" borderId="0" xfId="1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164" fontId="6" fillId="0" borderId="0" xfId="1" applyNumberFormat="1" applyFont="1"/>
    <xf numFmtId="164" fontId="6" fillId="0" borderId="15" xfId="0" applyNumberFormat="1" applyFont="1" applyBorder="1"/>
    <xf numFmtId="164" fontId="9" fillId="0" borderId="0" xfId="0" quotePrefix="1" applyNumberFormat="1" applyFont="1" applyAlignment="1">
      <alignment horizontal="center"/>
    </xf>
    <xf numFmtId="164" fontId="6" fillId="0" borderId="15" xfId="1" applyNumberFormat="1" applyFont="1" applyBorder="1"/>
    <xf numFmtId="164" fontId="6" fillId="0" borderId="1" xfId="0" applyNumberFormat="1" applyFont="1" applyBorder="1"/>
    <xf numFmtId="43" fontId="6" fillId="0" borderId="0" xfId="1" applyFont="1" applyAlignment="1"/>
    <xf numFmtId="43" fontId="7" fillId="0" borderId="0" xfId="1" applyFont="1" applyAlignment="1">
      <alignment horizontal="center"/>
    </xf>
    <xf numFmtId="43" fontId="6" fillId="0" borderId="0" xfId="1" applyFont="1" applyBorder="1" applyAlignment="1"/>
    <xf numFmtId="164" fontId="6" fillId="0" borderId="0" xfId="0" applyNumberFormat="1" applyFont="1" applyAlignment="1"/>
    <xf numFmtId="43" fontId="6" fillId="0" borderId="0" xfId="0" applyNumberFormat="1" applyFont="1" applyBorder="1" applyAlignment="1"/>
    <xf numFmtId="0" fontId="10" fillId="0" borderId="0" xfId="4" applyNumberFormat="1" applyFont="1" applyFill="1" applyAlignment="1">
      <alignment horizontal="left"/>
    </xf>
    <xf numFmtId="41" fontId="11" fillId="0" borderId="0" xfId="4" applyFont="1" applyFill="1" applyBorder="1"/>
    <xf numFmtId="41" fontId="11" fillId="0" borderId="0" xfId="4" applyFont="1" applyFill="1"/>
    <xf numFmtId="0" fontId="10" fillId="0" borderId="0" xfId="4" applyNumberFormat="1" applyFont="1" applyFill="1" applyAlignment="1"/>
    <xf numFmtId="164" fontId="12" fillId="0" borderId="0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 wrapText="1"/>
    </xf>
    <xf numFmtId="164" fontId="12" fillId="0" borderId="5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/>
    </xf>
    <xf numFmtId="0" fontId="11" fillId="0" borderId="0" xfId="4" applyNumberFormat="1" applyFont="1" applyFill="1" applyAlignment="1">
      <alignment horizontal="justify"/>
    </xf>
    <xf numFmtId="164" fontId="12" fillId="0" borderId="0" xfId="1" applyNumberFormat="1" applyFont="1" applyFill="1" applyBorder="1" applyAlignment="1">
      <alignment horizontal="center"/>
    </xf>
    <xf numFmtId="164" fontId="12" fillId="0" borderId="7" xfId="1" applyNumberFormat="1" applyFont="1" applyFill="1" applyBorder="1" applyAlignment="1">
      <alignment horizontal="center"/>
    </xf>
    <xf numFmtId="1" fontId="12" fillId="0" borderId="7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center" vertical="top" wrapText="1"/>
    </xf>
    <xf numFmtId="41" fontId="10" fillId="0" borderId="0" xfId="4" applyFont="1" applyFill="1" applyAlignment="1">
      <alignment horizontal="center" vertical="top"/>
    </xf>
    <xf numFmtId="0" fontId="10" fillId="0" borderId="0" xfId="4" applyNumberFormat="1" applyFont="1" applyFill="1" applyAlignment="1">
      <alignment horizontal="left" vertical="center" wrapText="1"/>
    </xf>
    <xf numFmtId="41" fontId="11" fillId="0" borderId="14" xfId="4" applyFont="1" applyFill="1" applyBorder="1"/>
    <xf numFmtId="0" fontId="11" fillId="0" borderId="0" xfId="4" applyNumberFormat="1" applyFont="1" applyFill="1" applyAlignment="1">
      <alignment horizontal="left" vertical="center" wrapText="1"/>
    </xf>
    <xf numFmtId="0" fontId="11" fillId="0" borderId="0" xfId="4" applyNumberFormat="1" applyFont="1" applyFill="1"/>
    <xf numFmtId="41" fontId="11" fillId="0" borderId="4" xfId="4" applyFont="1" applyFill="1" applyBorder="1"/>
    <xf numFmtId="0" fontId="10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justify" wrapText="1"/>
    </xf>
    <xf numFmtId="0" fontId="11" fillId="0" borderId="0" xfId="4" applyNumberFormat="1" applyFont="1" applyFill="1" applyAlignment="1">
      <alignment horizontal="justify" vertical="top" wrapText="1"/>
    </xf>
    <xf numFmtId="41" fontId="11" fillId="0" borderId="0" xfId="4" applyFont="1" applyFill="1" applyBorder="1" applyAlignment="1"/>
    <xf numFmtId="41" fontId="11" fillId="0" borderId="13" xfId="4" applyFont="1" applyFill="1" applyBorder="1" applyAlignment="1"/>
    <xf numFmtId="41" fontId="11" fillId="0" borderId="0" xfId="4" applyFont="1" applyFill="1" applyAlignment="1"/>
    <xf numFmtId="41" fontId="11" fillId="0" borderId="14" xfId="4" applyFont="1" applyFill="1" applyBorder="1" applyAlignment="1"/>
    <xf numFmtId="0" fontId="10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horizontal="left" vertical="top"/>
    </xf>
    <xf numFmtId="0" fontId="11" fillId="0" borderId="0" xfId="4" applyNumberFormat="1" applyFont="1" applyFill="1" applyBorder="1" applyAlignment="1">
      <alignment horizontal="left" vertical="top" wrapText="1"/>
    </xf>
    <xf numFmtId="0" fontId="10" fillId="0" borderId="0" xfId="4" applyNumberFormat="1" applyFont="1" applyFill="1" applyBorder="1" applyAlignment="1">
      <alignment horizontal="justify"/>
    </xf>
    <xf numFmtId="41" fontId="11" fillId="0" borderId="13" xfId="4" applyFont="1" applyFill="1" applyBorder="1"/>
    <xf numFmtId="0" fontId="11" fillId="0" borderId="0" xfId="4" applyNumberFormat="1" applyFont="1" applyFill="1" applyBorder="1"/>
    <xf numFmtId="0" fontId="11" fillId="0" borderId="0" xfId="4" applyNumberFormat="1" applyFont="1" applyFill="1" applyBorder="1" applyAlignment="1">
      <alignment vertical="top"/>
    </xf>
    <xf numFmtId="41" fontId="11" fillId="0" borderId="0" xfId="4" applyFont="1" applyFill="1" applyBorder="1" applyAlignment="1">
      <alignment vertical="top"/>
    </xf>
    <xf numFmtId="41" fontId="11" fillId="0" borderId="0" xfId="4" applyFont="1" applyFill="1" applyBorder="1" applyAlignment="1">
      <alignment vertical="top" wrapText="1"/>
    </xf>
    <xf numFmtId="41" fontId="11" fillId="0" borderId="0" xfId="4" applyFont="1" applyFill="1" applyAlignment="1">
      <alignment horizontal="justify" vertical="top" wrapText="1"/>
    </xf>
    <xf numFmtId="41" fontId="10" fillId="0" borderId="0" xfId="4" applyNumberFormat="1" applyFont="1" applyFill="1" applyBorder="1" applyAlignment="1"/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1" fillId="0" borderId="0" xfId="4" applyFont="1" applyFill="1" applyBorder="1" applyAlignment="1">
      <alignment horizontal="justify"/>
    </xf>
    <xf numFmtId="41" fontId="10" fillId="0" borderId="0" xfId="4" applyFont="1" applyFill="1" applyAlignment="1"/>
    <xf numFmtId="41" fontId="11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justify" vertical="top" wrapText="1"/>
    </xf>
    <xf numFmtId="41" fontId="11" fillId="0" borderId="0" xfId="4" applyFont="1" applyFill="1" applyBorder="1" applyAlignment="1">
      <alignment horizontal="left" vertical="top" wrapText="1" indent="2"/>
    </xf>
    <xf numFmtId="43" fontId="6" fillId="0" borderId="0" xfId="1" applyNumberFormat="1" applyFont="1" applyAlignment="1"/>
    <xf numFmtId="43" fontId="6" fillId="0" borderId="14" xfId="1" applyFont="1" applyBorder="1" applyAlignment="1">
      <alignment horizontal="right"/>
    </xf>
    <xf numFmtId="0" fontId="6" fillId="0" borderId="0" xfId="4" applyNumberFormat="1" applyFont="1" applyFill="1" applyAlignment="1">
      <alignment horizontal="left" vertical="top" wrapText="1"/>
    </xf>
    <xf numFmtId="43" fontId="6" fillId="0" borderId="0" xfId="0" applyNumberFormat="1" applyFont="1"/>
    <xf numFmtId="0" fontId="7" fillId="0" borderId="0" xfId="4" applyNumberFormat="1" applyFont="1" applyFill="1" applyAlignment="1">
      <alignment horizontal="left"/>
    </xf>
    <xf numFmtId="164" fontId="4" fillId="0" borderId="7" xfId="1" applyNumberFormat="1" applyFont="1" applyFill="1" applyBorder="1" applyAlignment="1">
      <alignment horizontal="center"/>
    </xf>
    <xf numFmtId="164" fontId="6" fillId="0" borderId="0" xfId="0" applyNumberFormat="1" applyFont="1" applyBorder="1"/>
    <xf numFmtId="164" fontId="7" fillId="0" borderId="0" xfId="1" applyNumberFormat="1" applyFont="1"/>
    <xf numFmtId="164" fontId="7" fillId="0" borderId="15" xfId="1" applyNumberFormat="1" applyFont="1" applyBorder="1"/>
    <xf numFmtId="43" fontId="6" fillId="0" borderId="0" xfId="0" applyNumberFormat="1" applyFont="1" applyAlignment="1"/>
    <xf numFmtId="43" fontId="5" fillId="2" borderId="2" xfId="1" applyNumberFormat="1" applyFont="1" applyFill="1" applyBorder="1"/>
    <xf numFmtId="43" fontId="4" fillId="2" borderId="3" xfId="1" applyNumberFormat="1" applyFont="1" applyFill="1" applyBorder="1" applyAlignment="1">
      <alignment horizontal="center" wrapText="1"/>
    </xf>
    <xf numFmtId="43" fontId="4" fillId="0" borderId="4" xfId="1" applyNumberFormat="1" applyFont="1" applyFill="1" applyBorder="1" applyAlignment="1">
      <alignment horizontal="center"/>
    </xf>
    <xf numFmtId="43" fontId="6" fillId="0" borderId="14" xfId="1" applyNumberFormat="1" applyFont="1" applyBorder="1" applyAlignment="1">
      <alignment horizontal="right"/>
    </xf>
    <xf numFmtId="43" fontId="6" fillId="0" borderId="7" xfId="1" applyNumberFormat="1" applyFont="1" applyBorder="1" applyAlignment="1">
      <alignment horizontal="right"/>
    </xf>
    <xf numFmtId="43" fontId="6" fillId="0" borderId="9" xfId="1" applyNumberFormat="1" applyFont="1" applyBorder="1" applyAlignment="1">
      <alignment horizontal="right"/>
    </xf>
    <xf numFmtId="43" fontId="6" fillId="0" borderId="6" xfId="1" applyNumberFormat="1" applyFont="1" applyBorder="1" applyAlignment="1">
      <alignment horizontal="right"/>
    </xf>
    <xf numFmtId="43" fontId="6" fillId="0" borderId="3" xfId="1" applyNumberFormat="1" applyFont="1" applyBorder="1" applyAlignment="1">
      <alignment horizontal="right"/>
    </xf>
    <xf numFmtId="43" fontId="6" fillId="0" borderId="10" xfId="1" applyNumberFormat="1" applyFont="1" applyBorder="1" applyAlignment="1">
      <alignment horizontal="right"/>
    </xf>
    <xf numFmtId="164" fontId="7" fillId="0" borderId="0" xfId="0" applyNumberFormat="1" applyFont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wrapText="1"/>
    </xf>
    <xf numFmtId="41" fontId="11" fillId="0" borderId="4" xfId="4" applyNumberFormat="1" applyFont="1" applyFill="1" applyBorder="1"/>
    <xf numFmtId="43" fontId="6" fillId="0" borderId="0" xfId="0" applyNumberFormat="1" applyFont="1" applyAlignment="1">
      <alignment horizontal="center" vertical="center" wrapText="1"/>
    </xf>
    <xf numFmtId="43" fontId="6" fillId="0" borderId="15" xfId="0" applyNumberFormat="1" applyFont="1" applyBorder="1"/>
    <xf numFmtId="43" fontId="9" fillId="0" borderId="0" xfId="0" quotePrefix="1" applyNumberFormat="1" applyFont="1" applyAlignment="1">
      <alignment horizontal="center"/>
    </xf>
    <xf numFmtId="43" fontId="6" fillId="0" borderId="0" xfId="1" applyNumberFormat="1" applyFont="1"/>
    <xf numFmtId="43" fontId="6" fillId="0" borderId="15" xfId="1" applyNumberFormat="1" applyFont="1" applyBorder="1"/>
    <xf numFmtId="43" fontId="6" fillId="0" borderId="1" xfId="0" applyNumberFormat="1" applyFont="1" applyBorder="1"/>
    <xf numFmtId="41" fontId="11" fillId="0" borderId="14" xfId="4" applyNumberFormat="1" applyFont="1" applyFill="1" applyBorder="1"/>
    <xf numFmtId="41" fontId="11" fillId="0" borderId="13" xfId="4" applyNumberFormat="1" applyFont="1" applyFill="1" applyBorder="1" applyAlignment="1"/>
    <xf numFmtId="41" fontId="11" fillId="0" borderId="14" xfId="4" applyNumberFormat="1" applyFont="1" applyFill="1" applyBorder="1" applyAlignment="1"/>
    <xf numFmtId="41" fontId="11" fillId="0" borderId="6" xfId="4" applyNumberFormat="1" applyFont="1" applyFill="1" applyBorder="1"/>
    <xf numFmtId="41" fontId="6" fillId="0" borderId="14" xfId="0" applyNumberFormat="1" applyFont="1" applyBorder="1"/>
    <xf numFmtId="164" fontId="6" fillId="0" borderId="16" xfId="1" applyNumberFormat="1" applyFont="1" applyBorder="1" applyAlignment="1">
      <alignment horizontal="right"/>
    </xf>
    <xf numFmtId="164" fontId="6" fillId="0" borderId="12" xfId="1" applyNumberFormat="1" applyFont="1" applyBorder="1" applyAlignment="1">
      <alignment horizontal="right"/>
    </xf>
    <xf numFmtId="164" fontId="6" fillId="0" borderId="17" xfId="1" applyNumberFormat="1" applyFont="1" applyBorder="1" applyAlignment="1">
      <alignment horizontal="right"/>
    </xf>
    <xf numFmtId="164" fontId="6" fillId="0" borderId="8" xfId="1" applyNumberFormat="1" applyFont="1" applyBorder="1" applyAlignment="1">
      <alignment horizontal="right"/>
    </xf>
    <xf numFmtId="164" fontId="6" fillId="0" borderId="16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 applyProtection="1">
      <alignment horizontal="left"/>
    </xf>
    <xf numFmtId="164" fontId="6" fillId="0" borderId="12" xfId="1" applyNumberFormat="1" applyFont="1" applyBorder="1" applyAlignment="1" applyProtection="1">
      <alignment horizontal="left"/>
    </xf>
    <xf numFmtId="164" fontId="6" fillId="0" borderId="7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/>
    <xf numFmtId="164" fontId="4" fillId="2" borderId="10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8"/>
  <sheetViews>
    <sheetView tabSelected="1"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A16" sqref="A16"/>
    </sheetView>
  </sheetViews>
  <sheetFormatPr defaultColWidth="7.85546875" defaultRowHeight="18" customHeight="1" x14ac:dyDescent="0.3"/>
  <cols>
    <col min="1" max="1" width="42.140625" style="61" customWidth="1"/>
    <col min="2" max="2" width="6.7109375" style="60" customWidth="1"/>
    <col min="3" max="3" width="21.28515625" style="61" bestFit="1" customWidth="1"/>
    <col min="4" max="4" width="20.85546875" style="61" customWidth="1"/>
    <col min="5" max="5" width="17" style="61" customWidth="1"/>
    <col min="6" max="14" width="18.42578125" style="61" customWidth="1"/>
    <col min="15" max="16384" width="7.85546875" style="61"/>
  </cols>
  <sheetData>
    <row r="1" spans="1:6" ht="18" hidden="1" customHeight="1" x14ac:dyDescent="0.3">
      <c r="A1" s="59" t="s">
        <v>33</v>
      </c>
    </row>
    <row r="2" spans="1:6" ht="18" hidden="1" customHeight="1" x14ac:dyDescent="0.3">
      <c r="A2" s="59" t="s">
        <v>21</v>
      </c>
    </row>
    <row r="3" spans="1:6" ht="18" hidden="1" customHeight="1" x14ac:dyDescent="0.3">
      <c r="A3" s="109" t="s">
        <v>182</v>
      </c>
    </row>
    <row r="4" spans="1:6" ht="18" hidden="1" customHeight="1" x14ac:dyDescent="0.3">
      <c r="A4" s="59"/>
    </row>
    <row r="5" spans="1:6" ht="18" customHeight="1" x14ac:dyDescent="0.3">
      <c r="A5" s="62"/>
    </row>
    <row r="6" spans="1:6" ht="18" customHeight="1" x14ac:dyDescent="0.3">
      <c r="A6" s="62"/>
      <c r="B6" s="63"/>
      <c r="C6" s="64"/>
      <c r="D6" s="65"/>
      <c r="E6" s="66" t="s">
        <v>13</v>
      </c>
      <c r="F6" s="66" t="s">
        <v>16</v>
      </c>
    </row>
    <row r="7" spans="1:6" ht="18" customHeight="1" x14ac:dyDescent="0.3">
      <c r="A7" s="67"/>
      <c r="B7" s="68"/>
      <c r="C7" s="110" t="s">
        <v>197</v>
      </c>
      <c r="D7" s="20" t="s">
        <v>198</v>
      </c>
      <c r="E7" s="69" t="s">
        <v>14</v>
      </c>
      <c r="F7" s="70" t="s">
        <v>15</v>
      </c>
    </row>
    <row r="8" spans="1:6" s="72" customFormat="1" ht="18" customHeight="1" x14ac:dyDescent="0.3">
      <c r="A8" s="71"/>
      <c r="B8" s="68" t="s">
        <v>0</v>
      </c>
      <c r="C8" s="66" t="s">
        <v>11</v>
      </c>
      <c r="D8" s="66" t="s">
        <v>11</v>
      </c>
      <c r="E8" s="66" t="s">
        <v>11</v>
      </c>
      <c r="F8" s="66" t="s">
        <v>11</v>
      </c>
    </row>
    <row r="9" spans="1:6" ht="18" customHeight="1" x14ac:dyDescent="0.3">
      <c r="A9" s="73" t="s">
        <v>25</v>
      </c>
      <c r="C9" s="74"/>
      <c r="D9" s="60"/>
      <c r="E9" s="74"/>
      <c r="F9" s="74"/>
    </row>
    <row r="10" spans="1:6" ht="18" customHeight="1" x14ac:dyDescent="0.3">
      <c r="A10" s="75" t="s">
        <v>121</v>
      </c>
      <c r="B10" s="60">
        <v>1</v>
      </c>
      <c r="C10" s="133">
        <v>120058.58</v>
      </c>
      <c r="D10" s="74">
        <v>146166.21</v>
      </c>
      <c r="E10" s="74">
        <f>C10-D10</f>
        <v>-26107.62999999999</v>
      </c>
      <c r="F10" s="74">
        <v>120058.58</v>
      </c>
    </row>
    <row r="11" spans="1:6" ht="18" customHeight="1" x14ac:dyDescent="0.3">
      <c r="A11" s="76"/>
      <c r="C11" s="77">
        <f>SUM(C10:C10)</f>
        <v>120058.58</v>
      </c>
      <c r="D11" s="77">
        <f>SUM(D10:D10)</f>
        <v>146166.21</v>
      </c>
      <c r="E11" s="77">
        <f>SUM(E10:E10)</f>
        <v>-26107.62999999999</v>
      </c>
      <c r="F11" s="77">
        <v>120058.58</v>
      </c>
    </row>
    <row r="12" spans="1:6" ht="18" customHeight="1" x14ac:dyDescent="0.3">
      <c r="A12" s="76"/>
      <c r="C12" s="133"/>
      <c r="D12" s="60"/>
      <c r="E12" s="74"/>
      <c r="F12" s="74"/>
    </row>
    <row r="13" spans="1:6" ht="18" customHeight="1" x14ac:dyDescent="0.3">
      <c r="A13" s="78" t="s">
        <v>26</v>
      </c>
      <c r="C13" s="133"/>
      <c r="D13" s="60"/>
      <c r="E13" s="74"/>
      <c r="F13" s="74"/>
    </row>
    <row r="14" spans="1:6" ht="18" customHeight="1" x14ac:dyDescent="0.3">
      <c r="A14" s="107" t="s">
        <v>207</v>
      </c>
      <c r="C14" s="133">
        <v>11000</v>
      </c>
      <c r="D14" s="60">
        <v>16250</v>
      </c>
      <c r="E14" s="74"/>
      <c r="F14" s="74">
        <v>0</v>
      </c>
    </row>
    <row r="15" spans="1:6" ht="18" customHeight="1" x14ac:dyDescent="0.3">
      <c r="A15" s="79" t="s">
        <v>138</v>
      </c>
      <c r="C15" s="133">
        <v>-1500</v>
      </c>
      <c r="D15" s="74">
        <v>-2750</v>
      </c>
      <c r="E15" s="74">
        <f>C15-D15</f>
        <v>1250</v>
      </c>
      <c r="F15" s="74">
        <v>0</v>
      </c>
    </row>
    <row r="16" spans="1:6" ht="18" customHeight="1" x14ac:dyDescent="0.3">
      <c r="A16" s="79" t="s">
        <v>123</v>
      </c>
      <c r="B16" s="60">
        <v>2</v>
      </c>
      <c r="C16" s="133">
        <f>NTC!F32</f>
        <v>52912</v>
      </c>
      <c r="D16" s="74">
        <v>46012</v>
      </c>
      <c r="E16" s="74">
        <f t="shared" ref="E16:E21" si="0">C16-D16</f>
        <v>6900</v>
      </c>
      <c r="F16" s="74">
        <v>1436452.9</v>
      </c>
    </row>
    <row r="17" spans="1:6" ht="18" customHeight="1" x14ac:dyDescent="0.3">
      <c r="A17" s="79" t="s">
        <v>125</v>
      </c>
      <c r="C17" s="133">
        <v>37.25</v>
      </c>
      <c r="D17" s="74">
        <v>254</v>
      </c>
      <c r="E17" s="74">
        <f t="shared" si="0"/>
        <v>-216.75</v>
      </c>
      <c r="F17" s="74">
        <v>0</v>
      </c>
    </row>
    <row r="18" spans="1:6" ht="18" hidden="1" customHeight="1" x14ac:dyDescent="0.3">
      <c r="A18" s="79" t="s">
        <v>124</v>
      </c>
      <c r="C18" s="133"/>
      <c r="D18" s="74">
        <v>0</v>
      </c>
      <c r="E18" s="74">
        <f t="shared" si="0"/>
        <v>0</v>
      </c>
      <c r="F18" s="74"/>
    </row>
    <row r="19" spans="1:6" ht="18" hidden="1" customHeight="1" x14ac:dyDescent="0.3">
      <c r="A19" s="107" t="s">
        <v>183</v>
      </c>
      <c r="C19" s="133"/>
      <c r="D19" s="74"/>
      <c r="E19" s="74"/>
      <c r="F19" s="74"/>
    </row>
    <row r="20" spans="1:6" ht="18" customHeight="1" x14ac:dyDescent="0.3">
      <c r="A20" s="107" t="s">
        <v>208</v>
      </c>
      <c r="C20" s="133">
        <v>0</v>
      </c>
      <c r="D20" s="74">
        <v>7777.43</v>
      </c>
      <c r="E20" s="74">
        <v>0</v>
      </c>
      <c r="F20" s="74">
        <v>0</v>
      </c>
    </row>
    <row r="21" spans="1:6" ht="18" customHeight="1" x14ac:dyDescent="0.3">
      <c r="A21" s="79" t="s">
        <v>122</v>
      </c>
      <c r="B21" s="60">
        <v>3</v>
      </c>
      <c r="C21" s="133">
        <f>NTC!F40</f>
        <v>2984274.51</v>
      </c>
      <c r="D21" s="74">
        <v>3012573.94</v>
      </c>
      <c r="E21" s="74">
        <f t="shared" si="0"/>
        <v>-28299.430000000168</v>
      </c>
      <c r="F21" s="74">
        <v>2962216.13</v>
      </c>
    </row>
    <row r="22" spans="1:6" ht="18" customHeight="1" x14ac:dyDescent="0.3">
      <c r="A22" s="80"/>
      <c r="C22" s="133"/>
      <c r="D22" s="74">
        <v>0</v>
      </c>
      <c r="E22" s="74"/>
      <c r="F22" s="74"/>
    </row>
    <row r="23" spans="1:6" ht="18" customHeight="1" x14ac:dyDescent="0.3">
      <c r="A23" s="76" t="s">
        <v>22</v>
      </c>
      <c r="C23" s="126">
        <f>SUM(C14:C22)</f>
        <v>3046723.76</v>
      </c>
      <c r="D23" s="77">
        <f>SUM(D14:D22)</f>
        <v>3080117.37</v>
      </c>
      <c r="E23" s="77">
        <f>SUM(E15:E22)</f>
        <v>-20366.180000000168</v>
      </c>
      <c r="F23" s="77">
        <v>4398669.0299999993</v>
      </c>
    </row>
    <row r="24" spans="1:6" ht="18" customHeight="1" x14ac:dyDescent="0.3">
      <c r="A24" s="81"/>
      <c r="C24" s="133"/>
      <c r="D24" s="60"/>
      <c r="E24" s="74"/>
      <c r="F24" s="74"/>
    </row>
    <row r="25" spans="1:6" s="84" customFormat="1" ht="18" customHeight="1" thickBot="1" x14ac:dyDescent="0.35">
      <c r="A25" s="62" t="s">
        <v>31</v>
      </c>
      <c r="B25" s="82"/>
      <c r="C25" s="134">
        <f>C11+C23</f>
        <v>3166782.34</v>
      </c>
      <c r="D25" s="83">
        <f>D11+D23</f>
        <v>3226283.58</v>
      </c>
      <c r="E25" s="83">
        <f>E11+E23</f>
        <v>-46473.810000000158</v>
      </c>
      <c r="F25" s="83">
        <v>4518727.6099999994</v>
      </c>
    </row>
    <row r="26" spans="1:6" s="84" customFormat="1" ht="18" customHeight="1" thickTop="1" x14ac:dyDescent="0.3">
      <c r="A26" s="62"/>
      <c r="B26" s="82"/>
      <c r="C26" s="135"/>
      <c r="D26" s="82"/>
      <c r="E26" s="85"/>
      <c r="F26" s="85"/>
    </row>
    <row r="27" spans="1:6" ht="18" customHeight="1" x14ac:dyDescent="0.3">
      <c r="A27" s="86" t="s">
        <v>27</v>
      </c>
      <c r="C27" s="133"/>
      <c r="D27" s="74"/>
      <c r="E27" s="74"/>
      <c r="F27" s="74"/>
    </row>
    <row r="28" spans="1:6" ht="18" customHeight="1" x14ac:dyDescent="0.3">
      <c r="A28" s="87" t="s">
        <v>119</v>
      </c>
      <c r="C28" s="74">
        <v>100003</v>
      </c>
      <c r="D28" s="74">
        <v>100003</v>
      </c>
      <c r="E28" s="74">
        <f>C28-D28</f>
        <v>0</v>
      </c>
      <c r="F28" s="74">
        <v>100003</v>
      </c>
    </row>
    <row r="29" spans="1:6" ht="18" customHeight="1" x14ac:dyDescent="0.3">
      <c r="A29" s="87" t="s">
        <v>120</v>
      </c>
      <c r="C29" s="74">
        <v>-100003</v>
      </c>
      <c r="D29" s="74">
        <v>-100003</v>
      </c>
      <c r="E29" s="74">
        <f>C29-D29</f>
        <v>0</v>
      </c>
      <c r="F29" s="74">
        <v>-100003</v>
      </c>
    </row>
    <row r="30" spans="1:6" ht="18" customHeight="1" x14ac:dyDescent="0.3">
      <c r="A30" s="87" t="s">
        <v>23</v>
      </c>
      <c r="C30" s="126">
        <f>SUM(C28:C29)</f>
        <v>0</v>
      </c>
      <c r="D30" s="77">
        <f t="shared" ref="D30:E30" si="1">SUM(D28:D29)</f>
        <v>0</v>
      </c>
      <c r="E30" s="77">
        <f t="shared" si="1"/>
        <v>0</v>
      </c>
      <c r="F30" s="77">
        <v>0</v>
      </c>
    </row>
    <row r="31" spans="1:6" ht="18" customHeight="1" x14ac:dyDescent="0.3">
      <c r="A31" s="86"/>
      <c r="C31" s="133"/>
      <c r="D31" s="60"/>
      <c r="E31" s="74"/>
      <c r="F31" s="74"/>
    </row>
    <row r="32" spans="1:6" ht="18" customHeight="1" x14ac:dyDescent="0.3">
      <c r="A32" s="86" t="s">
        <v>28</v>
      </c>
      <c r="C32" s="133">
        <v>0</v>
      </c>
      <c r="D32" s="60">
        <v>0</v>
      </c>
      <c r="E32" s="74">
        <v>0</v>
      </c>
      <c r="F32" s="74">
        <v>0</v>
      </c>
    </row>
    <row r="33" spans="1:6" ht="18" customHeight="1" x14ac:dyDescent="0.3">
      <c r="A33" s="87"/>
      <c r="C33" s="133"/>
      <c r="D33" s="60"/>
      <c r="E33" s="74"/>
      <c r="F33" s="74"/>
    </row>
    <row r="34" spans="1:6" ht="18" customHeight="1" x14ac:dyDescent="0.3">
      <c r="A34" s="88" t="s">
        <v>24</v>
      </c>
      <c r="C34" s="126">
        <f>SUM(C33:C33)</f>
        <v>0</v>
      </c>
      <c r="D34" s="77">
        <f>SUM(D33:D33)</f>
        <v>0</v>
      </c>
      <c r="E34" s="77">
        <f>SUM(E33:E33)</f>
        <v>0</v>
      </c>
      <c r="F34" s="77">
        <v>0</v>
      </c>
    </row>
    <row r="35" spans="1:6" ht="18" customHeight="1" x14ac:dyDescent="0.3">
      <c r="A35" s="88"/>
      <c r="C35" s="136"/>
      <c r="D35" s="60"/>
      <c r="E35" s="74"/>
      <c r="F35" s="74"/>
    </row>
    <row r="36" spans="1:6" ht="18" customHeight="1" x14ac:dyDescent="0.3">
      <c r="A36" s="78" t="s">
        <v>29</v>
      </c>
      <c r="C36" s="133"/>
      <c r="D36" s="60"/>
      <c r="E36" s="74"/>
      <c r="F36" s="74"/>
    </row>
    <row r="37" spans="1:6" ht="18" customHeight="1" x14ac:dyDescent="0.3">
      <c r="A37" s="79" t="s">
        <v>150</v>
      </c>
      <c r="B37" s="60">
        <v>4</v>
      </c>
      <c r="C37" s="137">
        <f>NTC!F49</f>
        <v>926007.1</v>
      </c>
      <c r="D37" s="74">
        <v>740854.43</v>
      </c>
      <c r="E37" s="74">
        <f>C37-D37</f>
        <v>185152.66999999993</v>
      </c>
      <c r="F37" s="74">
        <v>1423078.36</v>
      </c>
    </row>
    <row r="38" spans="1:6" ht="18" customHeight="1" x14ac:dyDescent="0.3">
      <c r="A38" s="79" t="s">
        <v>126</v>
      </c>
      <c r="B38" s="60">
        <v>5</v>
      </c>
      <c r="C38" s="133">
        <f>NTC!F75</f>
        <v>2240775.2400000002</v>
      </c>
      <c r="D38" s="74">
        <v>2483770.0500000003</v>
      </c>
      <c r="E38" s="74">
        <f t="shared" ref="E38:E40" si="2">C38-D38</f>
        <v>-242994.81000000006</v>
      </c>
      <c r="F38" s="74">
        <v>3095380.5</v>
      </c>
    </row>
    <row r="39" spans="1:6" ht="18" hidden="1" customHeight="1" x14ac:dyDescent="0.3">
      <c r="A39" s="107" t="s">
        <v>178</v>
      </c>
      <c r="C39" s="133"/>
      <c r="D39" s="74"/>
      <c r="E39" s="74"/>
      <c r="F39" s="74"/>
    </row>
    <row r="40" spans="1:6" ht="18" customHeight="1" x14ac:dyDescent="0.3">
      <c r="A40" s="79" t="s">
        <v>127</v>
      </c>
      <c r="C40" s="133">
        <v>0</v>
      </c>
      <c r="D40" s="74">
        <v>1659.1</v>
      </c>
      <c r="E40" s="74">
        <f t="shared" si="2"/>
        <v>-1659.1</v>
      </c>
      <c r="F40" s="74">
        <v>268.75</v>
      </c>
    </row>
    <row r="41" spans="1:6" ht="18" customHeight="1" x14ac:dyDescent="0.3">
      <c r="A41" s="89" t="s">
        <v>1</v>
      </c>
      <c r="C41" s="126">
        <f>SUM(C37:C40)</f>
        <v>3166782.3400000003</v>
      </c>
      <c r="D41" s="77">
        <f>SUM(D37:D40)</f>
        <v>3226283.5800000005</v>
      </c>
      <c r="E41" s="77">
        <f t="shared" ref="E41" si="3">SUM(E37:E40)</f>
        <v>-59501.240000000129</v>
      </c>
      <c r="F41" s="77">
        <v>4518727.6100000003</v>
      </c>
    </row>
    <row r="42" spans="1:6" ht="18" customHeight="1" x14ac:dyDescent="0.3">
      <c r="A42" s="90"/>
      <c r="C42" s="74"/>
      <c r="D42" s="60"/>
      <c r="E42" s="74"/>
      <c r="F42" s="74"/>
    </row>
    <row r="43" spans="1:6" ht="18" customHeight="1" thickBot="1" x14ac:dyDescent="0.35">
      <c r="A43" s="90" t="s">
        <v>30</v>
      </c>
      <c r="C43" s="91">
        <f>C30+C41</f>
        <v>3166782.3400000003</v>
      </c>
      <c r="D43" s="91">
        <f t="shared" ref="D43:E43" si="4">D30+D41</f>
        <v>3226283.5800000005</v>
      </c>
      <c r="E43" s="91">
        <f t="shared" si="4"/>
        <v>-59501.240000000129</v>
      </c>
      <c r="F43" s="91">
        <v>4518727.6100000003</v>
      </c>
    </row>
    <row r="44" spans="1:6" ht="18" customHeight="1" thickTop="1" x14ac:dyDescent="0.3">
      <c r="A44" s="76"/>
    </row>
    <row r="45" spans="1:6" ht="18" customHeight="1" x14ac:dyDescent="0.3">
      <c r="A45" s="76"/>
    </row>
    <row r="46" spans="1:6" ht="18" customHeight="1" x14ac:dyDescent="0.3">
      <c r="A46" s="76"/>
    </row>
    <row r="47" spans="1:6" ht="18" customHeight="1" x14ac:dyDescent="0.3">
      <c r="A47" s="92"/>
    </row>
    <row r="48" spans="1:6" ht="18" customHeight="1" x14ac:dyDescent="0.3">
      <c r="A48" s="92"/>
    </row>
    <row r="49" spans="1:1" ht="18" customHeight="1" x14ac:dyDescent="0.3">
      <c r="A49" s="92"/>
    </row>
    <row r="50" spans="1:1" ht="18" customHeight="1" x14ac:dyDescent="0.3">
      <c r="A50" s="92"/>
    </row>
    <row r="51" spans="1:1" ht="18" customHeight="1" x14ac:dyDescent="0.3">
      <c r="A51" s="76"/>
    </row>
    <row r="52" spans="1:1" ht="18" customHeight="1" x14ac:dyDescent="0.3">
      <c r="A52" s="76"/>
    </row>
    <row r="53" spans="1:1" ht="18" customHeight="1" x14ac:dyDescent="0.3">
      <c r="A53" s="76"/>
    </row>
    <row r="54" spans="1:1" ht="18" customHeight="1" x14ac:dyDescent="0.3">
      <c r="A54" s="76"/>
    </row>
    <row r="55" spans="1:1" ht="18" customHeight="1" x14ac:dyDescent="0.3">
      <c r="A55" s="76"/>
    </row>
    <row r="56" spans="1:1" ht="18" customHeight="1" x14ac:dyDescent="0.3">
      <c r="A56" s="87"/>
    </row>
    <row r="57" spans="1:1" ht="18" customHeight="1" x14ac:dyDescent="0.3">
      <c r="A57" s="93"/>
    </row>
    <row r="58" spans="1:1" ht="18" customHeight="1" x14ac:dyDescent="0.3">
      <c r="A58" s="93"/>
    </row>
    <row r="59" spans="1:1" ht="18" customHeight="1" x14ac:dyDescent="0.3">
      <c r="A59" s="93"/>
    </row>
    <row r="60" spans="1:1" ht="18" customHeight="1" x14ac:dyDescent="0.3">
      <c r="A60" s="93"/>
    </row>
    <row r="61" spans="1:1" ht="18" customHeight="1" x14ac:dyDescent="0.3">
      <c r="A61" s="93"/>
    </row>
    <row r="62" spans="1:1" ht="18" customHeight="1" x14ac:dyDescent="0.3">
      <c r="A62" s="93"/>
    </row>
    <row r="63" spans="1:1" ht="18" customHeight="1" x14ac:dyDescent="0.3">
      <c r="A63" s="93"/>
    </row>
    <row r="64" spans="1:1" ht="18" customHeight="1" x14ac:dyDescent="0.3">
      <c r="A64" s="93"/>
    </row>
    <row r="65" spans="1:1" ht="18" customHeight="1" x14ac:dyDescent="0.3">
      <c r="A65" s="93"/>
    </row>
    <row r="66" spans="1:1" ht="18" customHeight="1" x14ac:dyDescent="0.3">
      <c r="A66" s="93"/>
    </row>
    <row r="67" spans="1:1" ht="18" customHeight="1" x14ac:dyDescent="0.3">
      <c r="A67" s="93"/>
    </row>
    <row r="68" spans="1:1" ht="18" customHeight="1" x14ac:dyDescent="0.3">
      <c r="A68" s="93"/>
    </row>
    <row r="69" spans="1:1" ht="18" customHeight="1" x14ac:dyDescent="0.3">
      <c r="A69" s="94"/>
    </row>
    <row r="70" spans="1:1" ht="18" customHeight="1" x14ac:dyDescent="0.3">
      <c r="A70" s="94"/>
    </row>
    <row r="71" spans="1:1" ht="18" customHeight="1" x14ac:dyDescent="0.3">
      <c r="A71" s="94"/>
    </row>
    <row r="72" spans="1:1" ht="18" customHeight="1" x14ac:dyDescent="0.3">
      <c r="A72" s="94"/>
    </row>
    <row r="151" spans="1:1" ht="18" customHeight="1" x14ac:dyDescent="0.3">
      <c r="A151" s="95"/>
    </row>
    <row r="152" spans="1:1" ht="18" customHeight="1" x14ac:dyDescent="0.3">
      <c r="A152" s="95"/>
    </row>
    <row r="153" spans="1:1" ht="18" customHeight="1" x14ac:dyDescent="0.3">
      <c r="A153" s="95"/>
    </row>
    <row r="154" spans="1:1" ht="18" customHeight="1" x14ac:dyDescent="0.3">
      <c r="A154" s="95"/>
    </row>
    <row r="155" spans="1:1" ht="18" customHeight="1" x14ac:dyDescent="0.3">
      <c r="A155" s="95"/>
    </row>
    <row r="156" spans="1:1" ht="18" customHeight="1" x14ac:dyDescent="0.3">
      <c r="A156" s="95"/>
    </row>
    <row r="157" spans="1:1" ht="18" customHeight="1" x14ac:dyDescent="0.3">
      <c r="A157" s="96"/>
    </row>
    <row r="194" spans="1:1" ht="18" customHeight="1" x14ac:dyDescent="0.3">
      <c r="A194" s="97"/>
    </row>
    <row r="195" spans="1:1" ht="18" customHeight="1" x14ac:dyDescent="0.3">
      <c r="A195" s="98"/>
    </row>
    <row r="196" spans="1:1" ht="18" customHeight="1" x14ac:dyDescent="0.3">
      <c r="A196" s="98"/>
    </row>
    <row r="197" spans="1:1" ht="18" customHeight="1" x14ac:dyDescent="0.3">
      <c r="A197" s="99"/>
    </row>
    <row r="198" spans="1:1" ht="18" customHeight="1" x14ac:dyDescent="0.3">
      <c r="A198" s="95"/>
    </row>
    <row r="239" spans="1:1" ht="18" customHeight="1" x14ac:dyDescent="0.3">
      <c r="A239" s="98"/>
    </row>
    <row r="240" spans="1:1" ht="18" customHeight="1" x14ac:dyDescent="0.3">
      <c r="A240" s="99"/>
    </row>
    <row r="241" spans="1:1" ht="18" customHeight="1" x14ac:dyDescent="0.3">
      <c r="A241" s="95"/>
    </row>
    <row r="242" spans="1:1" ht="18" customHeight="1" x14ac:dyDescent="0.3">
      <c r="A242" s="95"/>
    </row>
    <row r="243" spans="1:1" ht="18" customHeight="1" x14ac:dyDescent="0.3">
      <c r="A243" s="100"/>
    </row>
    <row r="244" spans="1:1" ht="18" customHeight="1" x14ac:dyDescent="0.3">
      <c r="A244" s="101"/>
    </row>
    <row r="245" spans="1:1" ht="18" customHeight="1" x14ac:dyDescent="0.3">
      <c r="A245" s="102"/>
    </row>
    <row r="246" spans="1:1" ht="18" customHeight="1" x14ac:dyDescent="0.3">
      <c r="A246" s="102"/>
    </row>
    <row r="247" spans="1:1" ht="18" customHeight="1" x14ac:dyDescent="0.3">
      <c r="A247" s="102"/>
    </row>
    <row r="248" spans="1:1" ht="18" customHeight="1" x14ac:dyDescent="0.3">
      <c r="A248" s="103"/>
    </row>
    <row r="249" spans="1:1" ht="18" customHeight="1" x14ac:dyDescent="0.3">
      <c r="A249" s="102"/>
    </row>
    <row r="250" spans="1:1" ht="18" customHeight="1" x14ac:dyDescent="0.3">
      <c r="A250" s="102"/>
    </row>
    <row r="251" spans="1:1" ht="18" customHeight="1" x14ac:dyDescent="0.3">
      <c r="A251" s="102"/>
    </row>
    <row r="252" spans="1:1" ht="18" customHeight="1" x14ac:dyDescent="0.3">
      <c r="A252" s="104"/>
    </row>
    <row r="253" spans="1:1" ht="18" customHeight="1" x14ac:dyDescent="0.3">
      <c r="A253" s="104"/>
    </row>
    <row r="254" spans="1:1" ht="18" customHeight="1" x14ac:dyDescent="0.3">
      <c r="A254" s="102"/>
    </row>
    <row r="255" spans="1:1" ht="18" customHeight="1" x14ac:dyDescent="0.3">
      <c r="A255" s="102"/>
    </row>
    <row r="256" spans="1:1" ht="18" customHeight="1" x14ac:dyDescent="0.3">
      <c r="A256" s="102"/>
    </row>
    <row r="257" spans="1:1" ht="18" customHeight="1" x14ac:dyDescent="0.3">
      <c r="A257" s="102"/>
    </row>
    <row r="258" spans="1:1" ht="18" customHeight="1" x14ac:dyDescent="0.3">
      <c r="A258" s="102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8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14"/>
  <sheetViews>
    <sheetView zoomScale="85" zoomScaleNormal="85" zoomScaleSheetLayoutView="85" workbookViewId="0">
      <pane xSplit="2" ySplit="9" topLeftCell="C95" activePane="bottomRight" state="frozen"/>
      <selection activeCell="A14" sqref="A14"/>
      <selection pane="topRight" activeCell="A14" sqref="A14"/>
      <selection pane="bottomLeft" activeCell="A14" sqref="A14"/>
      <selection pane="bottomRight" activeCell="D38" sqref="D38"/>
    </sheetView>
  </sheetViews>
  <sheetFormatPr defaultColWidth="7.85546875" defaultRowHeight="18" customHeight="1" x14ac:dyDescent="0.3"/>
  <cols>
    <col min="1" max="1" width="46.7109375" style="6" customWidth="1"/>
    <col min="2" max="2" width="6.28515625" style="6" customWidth="1"/>
    <col min="3" max="3" width="20.5703125" style="27" customWidth="1"/>
    <col min="4" max="4" width="18.42578125" style="27" customWidth="1"/>
    <col min="5" max="5" width="16.85546875" style="27" customWidth="1"/>
    <col min="6" max="6" width="19.42578125" style="105" customWidth="1"/>
    <col min="7" max="7" width="19.7109375" style="27" customWidth="1"/>
    <col min="8" max="8" width="18.7109375" style="27" customWidth="1"/>
    <col min="9" max="9" width="24" style="27" hidden="1" customWidth="1"/>
    <col min="10" max="10" width="10.7109375" style="27" customWidth="1"/>
    <col min="11" max="12" width="18.42578125" style="54" hidden="1" customWidth="1"/>
    <col min="13" max="15" width="18.42578125" style="6" customWidth="1"/>
    <col min="16" max="16384" width="7.85546875" style="6"/>
  </cols>
  <sheetData>
    <row r="1" spans="1:14" ht="18" hidden="1" customHeight="1" x14ac:dyDescent="0.3">
      <c r="A1" s="22" t="s">
        <v>33</v>
      </c>
    </row>
    <row r="2" spans="1:14" ht="18" hidden="1" customHeight="1" x14ac:dyDescent="0.3">
      <c r="A2" s="22" t="s">
        <v>12</v>
      </c>
      <c r="B2" s="7"/>
    </row>
    <row r="3" spans="1:14" ht="18" hidden="1" customHeight="1" x14ac:dyDescent="0.3">
      <c r="A3" s="22" t="s">
        <v>194</v>
      </c>
      <c r="B3" s="7"/>
    </row>
    <row r="4" spans="1:14" ht="18" hidden="1" customHeight="1" x14ac:dyDescent="0.3">
      <c r="A4" s="7"/>
      <c r="B4" s="7"/>
    </row>
    <row r="5" spans="1:14" ht="18" hidden="1" customHeight="1" x14ac:dyDescent="0.3">
      <c r="A5" s="7"/>
      <c r="B5" s="7"/>
    </row>
    <row r="6" spans="1:14" ht="18" hidden="1" customHeight="1" x14ac:dyDescent="0.3">
      <c r="A6" s="7"/>
      <c r="B6" s="7"/>
      <c r="C6" s="147" t="s">
        <v>193</v>
      </c>
      <c r="D6" s="148"/>
      <c r="E6" s="149"/>
      <c r="F6" s="115"/>
      <c r="G6" s="1"/>
      <c r="H6" s="1"/>
      <c r="I6" s="1"/>
    </row>
    <row r="7" spans="1:14" ht="56.25" hidden="1" x14ac:dyDescent="0.3">
      <c r="C7" s="125" t="s">
        <v>9</v>
      </c>
      <c r="D7" s="2" t="s">
        <v>172</v>
      </c>
      <c r="E7" s="3" t="s">
        <v>173</v>
      </c>
      <c r="F7" s="116" t="s">
        <v>192</v>
      </c>
      <c r="G7" s="4" t="s">
        <v>10</v>
      </c>
      <c r="H7" s="4" t="s">
        <v>195</v>
      </c>
      <c r="I7" s="5" t="s">
        <v>196</v>
      </c>
      <c r="K7" s="54" t="s">
        <v>174</v>
      </c>
    </row>
    <row r="8" spans="1:14" s="8" customFormat="1" ht="18" customHeight="1" x14ac:dyDescent="0.3">
      <c r="A8" s="9"/>
      <c r="B8" s="10" t="s">
        <v>0</v>
      </c>
      <c r="C8" s="20" t="s">
        <v>11</v>
      </c>
      <c r="D8" s="23" t="s">
        <v>11</v>
      </c>
      <c r="E8" s="21" t="s">
        <v>11</v>
      </c>
      <c r="F8" s="117" t="s">
        <v>11</v>
      </c>
      <c r="G8" s="24" t="s">
        <v>11</v>
      </c>
      <c r="H8" s="110" t="s">
        <v>11</v>
      </c>
      <c r="I8" s="23" t="s">
        <v>11</v>
      </c>
      <c r="J8" s="28"/>
      <c r="K8" s="55"/>
      <c r="L8" s="55"/>
    </row>
    <row r="9" spans="1:14" ht="18" customHeight="1" x14ac:dyDescent="0.3">
      <c r="A9" s="13" t="s">
        <v>17</v>
      </c>
      <c r="B9" s="12"/>
      <c r="C9" s="36"/>
      <c r="D9" s="138"/>
      <c r="E9" s="31"/>
      <c r="F9" s="118"/>
      <c r="G9" s="31"/>
      <c r="H9" s="30"/>
      <c r="I9" s="30"/>
    </row>
    <row r="10" spans="1:14" ht="18" customHeight="1" x14ac:dyDescent="0.3">
      <c r="A10" s="11" t="s">
        <v>34</v>
      </c>
      <c r="B10" s="12"/>
      <c r="C10" s="30">
        <v>1020.8</v>
      </c>
      <c r="D10" s="138">
        <v>1500</v>
      </c>
      <c r="E10" s="31">
        <f>C10-D10</f>
        <v>-479.20000000000005</v>
      </c>
      <c r="F10" s="118">
        <v>1345.9</v>
      </c>
      <c r="G10" s="31">
        <f>C10-F10</f>
        <v>-325.10000000000014</v>
      </c>
      <c r="H10" s="30">
        <v>14542.699999999997</v>
      </c>
      <c r="I10" s="30">
        <v>15320.8</v>
      </c>
    </row>
    <row r="11" spans="1:14" ht="18" customHeight="1" x14ac:dyDescent="0.3">
      <c r="A11" s="11"/>
      <c r="B11" s="12"/>
      <c r="C11" s="30"/>
      <c r="D11" s="138"/>
      <c r="E11" s="31"/>
      <c r="F11" s="118"/>
      <c r="G11" s="31"/>
      <c r="H11" s="30"/>
      <c r="I11" s="30"/>
    </row>
    <row r="12" spans="1:14" ht="18" customHeight="1" x14ac:dyDescent="0.3">
      <c r="A12" s="11" t="s">
        <v>35</v>
      </c>
      <c r="B12" s="12"/>
      <c r="C12" s="30"/>
      <c r="D12" s="138"/>
      <c r="E12" s="31"/>
      <c r="F12" s="118"/>
      <c r="G12" s="31"/>
      <c r="H12" s="30"/>
      <c r="I12" s="30"/>
    </row>
    <row r="13" spans="1:14" ht="18" customHeight="1" x14ac:dyDescent="0.3">
      <c r="A13" s="11" t="s">
        <v>36</v>
      </c>
      <c r="B13" s="12"/>
      <c r="C13" s="30"/>
      <c r="D13" s="138"/>
      <c r="E13" s="31"/>
      <c r="F13" s="118"/>
      <c r="G13" s="31"/>
      <c r="H13" s="30"/>
      <c r="I13" s="30"/>
    </row>
    <row r="14" spans="1:14" ht="18" customHeight="1" x14ac:dyDescent="0.3">
      <c r="A14" s="11" t="s">
        <v>37</v>
      </c>
      <c r="B14" s="12"/>
      <c r="C14" s="33">
        <v>364.9</v>
      </c>
      <c r="D14" s="139">
        <v>525</v>
      </c>
      <c r="E14" s="34">
        <f>C14-D14</f>
        <v>-160.10000000000002</v>
      </c>
      <c r="F14" s="119">
        <v>575.79999999999995</v>
      </c>
      <c r="G14" s="34">
        <f>C14-F14</f>
        <v>-210.89999999999998</v>
      </c>
      <c r="H14" s="33">
        <v>8188.2699999999995</v>
      </c>
      <c r="I14" s="33">
        <v>5369.9</v>
      </c>
      <c r="M14" s="54"/>
      <c r="N14" s="114"/>
    </row>
    <row r="15" spans="1:14" ht="18" customHeight="1" x14ac:dyDescent="0.3">
      <c r="A15" s="13" t="s">
        <v>2</v>
      </c>
      <c r="B15" s="12"/>
      <c r="C15" s="30">
        <f>C10-C14</f>
        <v>655.9</v>
      </c>
      <c r="D15" s="31">
        <f>D10-D14</f>
        <v>975</v>
      </c>
      <c r="E15" s="29">
        <f t="shared" ref="E15:F15" si="0">E10-E14</f>
        <v>-319.10000000000002</v>
      </c>
      <c r="F15" s="29">
        <f t="shared" si="0"/>
        <v>770.10000000000014</v>
      </c>
      <c r="G15" s="29">
        <f t="shared" ref="G15" si="1">G10-G14</f>
        <v>-114.20000000000016</v>
      </c>
      <c r="H15" s="30">
        <v>6354.4299999999976</v>
      </c>
      <c r="I15" s="30">
        <f>I10-I14</f>
        <v>9950.9</v>
      </c>
    </row>
    <row r="16" spans="1:14" ht="18" customHeight="1" x14ac:dyDescent="0.3">
      <c r="A16" s="11"/>
      <c r="B16" s="12"/>
      <c r="C16" s="30"/>
      <c r="D16" s="138"/>
      <c r="E16" s="31"/>
      <c r="F16" s="118"/>
      <c r="G16" s="31"/>
      <c r="H16" s="30"/>
      <c r="I16" s="30"/>
    </row>
    <row r="17" spans="1:14" ht="18" customHeight="1" x14ac:dyDescent="0.3">
      <c r="A17" s="13" t="s">
        <v>44</v>
      </c>
      <c r="B17" s="12"/>
      <c r="C17" s="30"/>
      <c r="D17" s="138"/>
      <c r="E17" s="31"/>
      <c r="F17" s="118"/>
      <c r="G17" s="31"/>
      <c r="H17" s="30"/>
      <c r="I17" s="30"/>
    </row>
    <row r="18" spans="1:14" ht="18" customHeight="1" x14ac:dyDescent="0.3">
      <c r="A18" s="11" t="s">
        <v>38</v>
      </c>
      <c r="B18" s="12"/>
      <c r="C18" s="30">
        <v>327405.97999999992</v>
      </c>
      <c r="D18" s="138">
        <v>937903.59166666667</v>
      </c>
      <c r="E18" s="31">
        <f t="shared" ref="E18:E21" si="2">C18-D18</f>
        <v>-610497.61166666681</v>
      </c>
      <c r="F18" s="118">
        <v>770678.6</v>
      </c>
      <c r="G18" s="31">
        <f t="shared" ref="G18:G21" si="3">C18-F18</f>
        <v>-443272.62000000005</v>
      </c>
      <c r="H18" s="30">
        <v>9471127.9300000016</v>
      </c>
      <c r="I18" s="30">
        <v>11127639.580000004</v>
      </c>
      <c r="M18" s="105"/>
      <c r="N18" s="114"/>
    </row>
    <row r="19" spans="1:14" ht="18" customHeight="1" x14ac:dyDescent="0.3">
      <c r="A19" s="11" t="s">
        <v>39</v>
      </c>
      <c r="B19" s="12"/>
      <c r="C19" s="30">
        <v>532500</v>
      </c>
      <c r="D19" s="138">
        <v>415000</v>
      </c>
      <c r="E19" s="31">
        <f t="shared" si="2"/>
        <v>117500</v>
      </c>
      <c r="F19" s="118">
        <v>75980.800000000003</v>
      </c>
      <c r="G19" s="31">
        <f t="shared" si="3"/>
        <v>456519.2</v>
      </c>
      <c r="H19" s="30">
        <v>4834137.7299999995</v>
      </c>
      <c r="I19" s="30">
        <v>4980000</v>
      </c>
      <c r="M19" s="105"/>
    </row>
    <row r="20" spans="1:14" ht="18" customHeight="1" x14ac:dyDescent="0.3">
      <c r="A20" s="11" t="s">
        <v>40</v>
      </c>
      <c r="B20" s="12"/>
      <c r="C20" s="30">
        <v>1.24</v>
      </c>
      <c r="D20" s="138">
        <v>1.24</v>
      </c>
      <c r="E20" s="31">
        <f t="shared" si="2"/>
        <v>0</v>
      </c>
      <c r="F20" s="118">
        <v>44.69</v>
      </c>
      <c r="G20" s="31">
        <f t="shared" si="3"/>
        <v>-43.449999999999996</v>
      </c>
      <c r="H20" s="30">
        <v>346.91999999999996</v>
      </c>
      <c r="I20" s="30">
        <v>14.88</v>
      </c>
      <c r="M20" s="105"/>
    </row>
    <row r="21" spans="1:14" ht="18" customHeight="1" x14ac:dyDescent="0.3">
      <c r="A21" s="11" t="s">
        <v>41</v>
      </c>
      <c r="B21" s="12">
        <v>6</v>
      </c>
      <c r="C21" s="33">
        <v>10084.56</v>
      </c>
      <c r="D21" s="139">
        <v>8110.9183333333349</v>
      </c>
      <c r="E21" s="34">
        <f t="shared" si="2"/>
        <v>1973.6416666666646</v>
      </c>
      <c r="F21" s="119">
        <v>0</v>
      </c>
      <c r="G21" s="34">
        <f t="shared" si="3"/>
        <v>10084.56</v>
      </c>
      <c r="H21" s="33">
        <v>121916.96999999999</v>
      </c>
      <c r="I21" s="33">
        <v>97331.020000000019</v>
      </c>
      <c r="M21" s="105"/>
    </row>
    <row r="22" spans="1:14" ht="18" customHeight="1" x14ac:dyDescent="0.3">
      <c r="A22" s="11" t="s">
        <v>42</v>
      </c>
      <c r="B22" s="12"/>
      <c r="C22" s="30">
        <f>SUM(C18:C21)</f>
        <v>869991.78</v>
      </c>
      <c r="D22" s="31">
        <f t="shared" ref="D22:I22" si="4">SUM(D18:D21)</f>
        <v>1361015.75</v>
      </c>
      <c r="E22" s="29">
        <f t="shared" si="4"/>
        <v>-491023.97000000015</v>
      </c>
      <c r="F22" s="29">
        <f t="shared" si="4"/>
        <v>846704.09</v>
      </c>
      <c r="G22" s="29">
        <f>SUM(G18:G21)</f>
        <v>23287.689999999959</v>
      </c>
      <c r="H22" s="30">
        <v>14427529.550000001</v>
      </c>
      <c r="I22" s="30">
        <f t="shared" si="4"/>
        <v>16204985.480000004</v>
      </c>
      <c r="M22" s="105"/>
    </row>
    <row r="23" spans="1:14" ht="18" customHeight="1" x14ac:dyDescent="0.3">
      <c r="A23" s="11" t="s">
        <v>43</v>
      </c>
      <c r="B23" s="12"/>
      <c r="C23" s="30">
        <f>C22+C15</f>
        <v>870647.68</v>
      </c>
      <c r="D23" s="31">
        <f>D22+D15</f>
        <v>1361990.75</v>
      </c>
      <c r="E23" s="29">
        <f t="shared" ref="E23:F23" si="5">E22+E15</f>
        <v>-491343.07000000012</v>
      </c>
      <c r="F23" s="29">
        <f t="shared" si="5"/>
        <v>847474.19</v>
      </c>
      <c r="G23" s="29">
        <f>G22+G15</f>
        <v>23173.489999999958</v>
      </c>
      <c r="H23" s="30">
        <v>14433883.98</v>
      </c>
      <c r="I23" s="30">
        <f>I22+I15</f>
        <v>16214936.380000005</v>
      </c>
      <c r="M23" s="105"/>
    </row>
    <row r="24" spans="1:14" ht="18" customHeight="1" x14ac:dyDescent="0.3">
      <c r="A24" s="25"/>
      <c r="B24" s="12"/>
      <c r="C24" s="30"/>
      <c r="D24" s="138"/>
      <c r="E24" s="31"/>
      <c r="F24" s="118"/>
      <c r="G24" s="31"/>
      <c r="H24" s="30"/>
      <c r="I24" s="30"/>
      <c r="M24" s="105"/>
    </row>
    <row r="25" spans="1:14" ht="18" customHeight="1" x14ac:dyDescent="0.3">
      <c r="A25" s="26" t="s">
        <v>32</v>
      </c>
      <c r="B25" s="12"/>
      <c r="C25" s="30"/>
      <c r="D25" s="138"/>
      <c r="E25" s="31"/>
      <c r="F25" s="118"/>
      <c r="G25" s="31"/>
      <c r="H25" s="30"/>
      <c r="I25" s="30"/>
      <c r="M25" s="105"/>
    </row>
    <row r="26" spans="1:14" ht="18" customHeight="1" x14ac:dyDescent="0.3">
      <c r="A26" s="14" t="s">
        <v>45</v>
      </c>
      <c r="B26" s="12"/>
      <c r="C26" s="30">
        <v>95228.38</v>
      </c>
      <c r="D26" s="138">
        <v>110405</v>
      </c>
      <c r="E26" s="31">
        <f t="shared" ref="E26:E34" si="6">C26-D26</f>
        <v>-15176.619999999995</v>
      </c>
      <c r="F26" s="118">
        <v>91465.47</v>
      </c>
      <c r="G26" s="31">
        <f t="shared" ref="G26:G95" si="7">C26-F26</f>
        <v>3762.9100000000035</v>
      </c>
      <c r="H26" s="30">
        <v>1108740.2</v>
      </c>
      <c r="I26" s="30">
        <v>1324860</v>
      </c>
      <c r="K26" s="54">
        <v>1200060</v>
      </c>
      <c r="L26" s="54">
        <f>K26/12*7</f>
        <v>700035</v>
      </c>
      <c r="M26" s="57"/>
    </row>
    <row r="27" spans="1:14" ht="18" customHeight="1" x14ac:dyDescent="0.3">
      <c r="A27" s="14" t="s">
        <v>46</v>
      </c>
      <c r="B27" s="12"/>
      <c r="C27" s="30">
        <v>700</v>
      </c>
      <c r="D27" s="138">
        <v>700</v>
      </c>
      <c r="E27" s="31">
        <f t="shared" si="6"/>
        <v>0</v>
      </c>
      <c r="F27" s="118">
        <v>700</v>
      </c>
      <c r="G27" s="31">
        <f t="shared" si="7"/>
        <v>0</v>
      </c>
      <c r="H27" s="30">
        <v>8400</v>
      </c>
      <c r="I27" s="30">
        <v>8400</v>
      </c>
      <c r="K27" s="54">
        <v>8400</v>
      </c>
      <c r="L27" s="54">
        <f t="shared" ref="L27:L34" si="8">K27/12*7</f>
        <v>4900</v>
      </c>
      <c r="M27" s="57"/>
    </row>
    <row r="28" spans="1:14" ht="18" customHeight="1" x14ac:dyDescent="0.3">
      <c r="A28" s="14" t="s">
        <v>47</v>
      </c>
      <c r="B28" s="12"/>
      <c r="C28" s="30">
        <v>0</v>
      </c>
      <c r="D28" s="138">
        <v>18400.833333333332</v>
      </c>
      <c r="E28" s="31">
        <f t="shared" si="6"/>
        <v>-18400.833333333332</v>
      </c>
      <c r="F28" s="118">
        <v>0</v>
      </c>
      <c r="G28" s="31">
        <f t="shared" si="7"/>
        <v>0</v>
      </c>
      <c r="H28" s="30">
        <v>101462.2</v>
      </c>
      <c r="I28" s="30">
        <v>220810</v>
      </c>
      <c r="K28" s="54">
        <v>200010</v>
      </c>
      <c r="L28" s="54">
        <f t="shared" si="8"/>
        <v>116672.5</v>
      </c>
      <c r="M28" s="57"/>
    </row>
    <row r="29" spans="1:14" ht="18" customHeight="1" x14ac:dyDescent="0.3">
      <c r="A29" s="14" t="s">
        <v>48</v>
      </c>
      <c r="B29" s="12"/>
      <c r="C29" s="30">
        <v>11765</v>
      </c>
      <c r="D29" s="138">
        <v>16744.758333333335</v>
      </c>
      <c r="E29" s="31">
        <f t="shared" si="6"/>
        <v>-4979.758333333335</v>
      </c>
      <c r="F29" s="118">
        <v>11241</v>
      </c>
      <c r="G29" s="31">
        <f t="shared" si="7"/>
        <v>524</v>
      </c>
      <c r="H29" s="30">
        <v>136246</v>
      </c>
      <c r="I29" s="30">
        <v>200937.09999999995</v>
      </c>
      <c r="K29" s="54">
        <v>182009.1</v>
      </c>
      <c r="L29" s="54">
        <f t="shared" si="8"/>
        <v>106171.97500000001</v>
      </c>
      <c r="M29" s="57"/>
    </row>
    <row r="30" spans="1:14" ht="18" customHeight="1" x14ac:dyDescent="0.3">
      <c r="A30" s="14" t="s">
        <v>49</v>
      </c>
      <c r="B30" s="12"/>
      <c r="C30" s="30">
        <v>1218.5</v>
      </c>
      <c r="D30" s="138">
        <v>1250</v>
      </c>
      <c r="E30" s="31">
        <f t="shared" si="6"/>
        <v>-31.5</v>
      </c>
      <c r="F30" s="118">
        <v>1220.3499999999999</v>
      </c>
      <c r="G30" s="31">
        <f t="shared" si="7"/>
        <v>-1.8499999999999091</v>
      </c>
      <c r="H30" s="30">
        <v>14568.050000000001</v>
      </c>
      <c r="I30" s="30">
        <v>14999.999999999998</v>
      </c>
      <c r="K30" s="54">
        <v>15000</v>
      </c>
      <c r="L30" s="54">
        <f t="shared" si="8"/>
        <v>8750</v>
      </c>
      <c r="M30" s="57"/>
    </row>
    <row r="31" spans="1:14" ht="18" customHeight="1" x14ac:dyDescent="0.3">
      <c r="A31" s="14" t="s">
        <v>202</v>
      </c>
      <c r="B31" s="12"/>
      <c r="C31" s="30">
        <v>131.6</v>
      </c>
      <c r="D31" s="138">
        <v>0</v>
      </c>
      <c r="E31" s="31">
        <f t="shared" si="6"/>
        <v>131.6</v>
      </c>
      <c r="F31" s="118">
        <v>0</v>
      </c>
      <c r="G31" s="31">
        <f t="shared" si="7"/>
        <v>131.6</v>
      </c>
      <c r="H31" s="30">
        <v>0</v>
      </c>
      <c r="I31" s="30">
        <v>1579.1999999999996</v>
      </c>
      <c r="M31" s="57"/>
    </row>
    <row r="32" spans="1:14" ht="18" customHeight="1" x14ac:dyDescent="0.3">
      <c r="A32" s="14" t="s">
        <v>50</v>
      </c>
      <c r="B32" s="12"/>
      <c r="C32" s="30">
        <v>0</v>
      </c>
      <c r="D32" s="138">
        <v>686.66666666666663</v>
      </c>
      <c r="E32" s="31">
        <f t="shared" si="6"/>
        <v>-686.66666666666663</v>
      </c>
      <c r="F32" s="118">
        <v>88</v>
      </c>
      <c r="G32" s="31">
        <f t="shared" si="7"/>
        <v>-88</v>
      </c>
      <c r="H32" s="30">
        <v>1683</v>
      </c>
      <c r="I32" s="30">
        <v>8240</v>
      </c>
      <c r="K32" s="54">
        <v>8240</v>
      </c>
      <c r="L32" s="54">
        <f t="shared" si="8"/>
        <v>4806.6666666666661</v>
      </c>
      <c r="M32" s="57"/>
    </row>
    <row r="33" spans="1:13" ht="18" customHeight="1" x14ac:dyDescent="0.3">
      <c r="A33" s="14" t="s">
        <v>51</v>
      </c>
      <c r="B33" s="12"/>
      <c r="C33" s="30">
        <v>150</v>
      </c>
      <c r="D33" s="30">
        <v>200</v>
      </c>
      <c r="E33" s="31">
        <f t="shared" si="6"/>
        <v>-50</v>
      </c>
      <c r="F33" s="118">
        <v>150</v>
      </c>
      <c r="G33" s="31">
        <f t="shared" si="7"/>
        <v>0</v>
      </c>
      <c r="H33" s="30">
        <v>1982.99</v>
      </c>
      <c r="I33" s="30">
        <v>2400</v>
      </c>
      <c r="K33" s="54">
        <v>2400</v>
      </c>
      <c r="L33" s="54">
        <f>K33/12*7</f>
        <v>1400</v>
      </c>
      <c r="M33" s="57"/>
    </row>
    <row r="34" spans="1:13" ht="18" customHeight="1" x14ac:dyDescent="0.3">
      <c r="A34" s="14" t="s">
        <v>52</v>
      </c>
      <c r="B34" s="12"/>
      <c r="C34" s="30">
        <v>0</v>
      </c>
      <c r="D34" s="30">
        <v>3916.6666666666665</v>
      </c>
      <c r="E34" s="31">
        <f t="shared" si="6"/>
        <v>-3916.6666666666665</v>
      </c>
      <c r="F34" s="118">
        <v>0</v>
      </c>
      <c r="G34" s="31">
        <f t="shared" si="7"/>
        <v>0</v>
      </c>
      <c r="H34" s="30">
        <v>45598.159999999996</v>
      </c>
      <c r="I34" s="30">
        <v>47000</v>
      </c>
      <c r="K34" s="54">
        <v>45000</v>
      </c>
      <c r="L34" s="54">
        <f t="shared" si="8"/>
        <v>26250</v>
      </c>
      <c r="M34" s="57"/>
    </row>
    <row r="35" spans="1:13" ht="18" customHeight="1" x14ac:dyDescent="0.3">
      <c r="A35" s="14" t="s">
        <v>53</v>
      </c>
      <c r="B35" s="12"/>
      <c r="C35" s="30">
        <v>0</v>
      </c>
      <c r="D35" s="146">
        <v>0</v>
      </c>
      <c r="E35" s="31">
        <f t="shared" ref="E35:E63" si="9">C35-D36</f>
        <v>-800</v>
      </c>
      <c r="F35" s="118">
        <v>0</v>
      </c>
      <c r="G35" s="31">
        <f t="shared" si="7"/>
        <v>0</v>
      </c>
      <c r="H35" s="30">
        <v>17843.13</v>
      </c>
      <c r="I35" s="30">
        <v>9600</v>
      </c>
      <c r="K35" s="54">
        <v>20000</v>
      </c>
      <c r="L35" s="54">
        <v>0</v>
      </c>
      <c r="M35" s="57"/>
    </row>
    <row r="36" spans="1:13" ht="18" customHeight="1" x14ac:dyDescent="0.3">
      <c r="A36" s="14" t="s">
        <v>54</v>
      </c>
      <c r="B36" s="12"/>
      <c r="C36" s="30">
        <v>0</v>
      </c>
      <c r="D36" s="30">
        <v>800</v>
      </c>
      <c r="E36" s="31">
        <f t="shared" si="9"/>
        <v>-1500</v>
      </c>
      <c r="F36" s="118">
        <v>0</v>
      </c>
      <c r="G36" s="31">
        <f t="shared" si="7"/>
        <v>0</v>
      </c>
      <c r="H36" s="30">
        <v>2771.75</v>
      </c>
      <c r="I36" s="30">
        <v>0</v>
      </c>
      <c r="K36" s="54">
        <v>10000</v>
      </c>
      <c r="L36" s="54">
        <f t="shared" ref="L36:L41" si="10">K36/12*7</f>
        <v>5833.3333333333339</v>
      </c>
      <c r="M36" s="57"/>
    </row>
    <row r="37" spans="1:13" ht="18" customHeight="1" x14ac:dyDescent="0.3">
      <c r="A37" s="14" t="s">
        <v>55</v>
      </c>
      <c r="B37" s="12"/>
      <c r="C37" s="30">
        <v>770.41</v>
      </c>
      <c r="D37" s="30">
        <v>1500</v>
      </c>
      <c r="E37" s="31">
        <f t="shared" si="9"/>
        <v>-7979.59</v>
      </c>
      <c r="F37" s="118">
        <v>378</v>
      </c>
      <c r="G37" s="31">
        <f t="shared" si="7"/>
        <v>392.40999999999997</v>
      </c>
      <c r="H37" s="30">
        <v>14318.77</v>
      </c>
      <c r="I37" s="30">
        <v>18000.000000000004</v>
      </c>
      <c r="K37" s="54">
        <v>21000</v>
      </c>
      <c r="L37" s="54">
        <f t="shared" si="10"/>
        <v>12250</v>
      </c>
      <c r="M37" s="57"/>
    </row>
    <row r="38" spans="1:13" ht="18" customHeight="1" x14ac:dyDescent="0.3">
      <c r="A38" s="14" t="s">
        <v>56</v>
      </c>
      <c r="B38" s="12"/>
      <c r="C38" s="30"/>
      <c r="D38" s="30">
        <v>8750</v>
      </c>
      <c r="E38" s="31">
        <f t="shared" si="9"/>
        <v>-2000</v>
      </c>
      <c r="F38" s="118">
        <v>1306.33</v>
      </c>
      <c r="G38" s="31">
        <f t="shared" si="7"/>
        <v>-1306.33</v>
      </c>
      <c r="H38" s="30">
        <v>15244.990000000002</v>
      </c>
      <c r="I38" s="30">
        <v>105000</v>
      </c>
      <c r="K38" s="54">
        <v>105000</v>
      </c>
      <c r="L38" s="54">
        <f t="shared" si="10"/>
        <v>61250</v>
      </c>
      <c r="M38" s="57"/>
    </row>
    <row r="39" spans="1:13" ht="18" customHeight="1" x14ac:dyDescent="0.3">
      <c r="A39" s="14" t="s">
        <v>57</v>
      </c>
      <c r="B39" s="12"/>
      <c r="C39" s="30"/>
      <c r="D39" s="30">
        <v>2000</v>
      </c>
      <c r="E39" s="31">
        <f t="shared" si="9"/>
        <v>-333.33333333333331</v>
      </c>
      <c r="F39" s="118">
        <v>0</v>
      </c>
      <c r="G39" s="31">
        <f t="shared" si="7"/>
        <v>0</v>
      </c>
      <c r="H39" s="30">
        <v>8332</v>
      </c>
      <c r="I39" s="30">
        <v>24000.000000000007</v>
      </c>
      <c r="K39" s="54">
        <v>25000</v>
      </c>
      <c r="L39" s="54">
        <f t="shared" si="10"/>
        <v>14583.333333333334</v>
      </c>
      <c r="M39" s="57"/>
    </row>
    <row r="40" spans="1:13" ht="18" customHeight="1" x14ac:dyDescent="0.3">
      <c r="A40" s="14" t="s">
        <v>58</v>
      </c>
      <c r="B40" s="12"/>
      <c r="C40" s="30"/>
      <c r="D40" s="138">
        <v>333.33333333333331</v>
      </c>
      <c r="E40" s="31">
        <f t="shared" si="9"/>
        <v>-600</v>
      </c>
      <c r="F40" s="118">
        <v>0</v>
      </c>
      <c r="G40" s="31">
        <f t="shared" si="7"/>
        <v>0</v>
      </c>
      <c r="H40" s="30">
        <v>0</v>
      </c>
      <c r="I40" s="30">
        <v>4000</v>
      </c>
      <c r="K40" s="54">
        <v>4000</v>
      </c>
      <c r="L40" s="54">
        <f t="shared" si="10"/>
        <v>2333.333333333333</v>
      </c>
      <c r="M40" s="57"/>
    </row>
    <row r="41" spans="1:13" ht="18" customHeight="1" x14ac:dyDescent="0.3">
      <c r="A41" s="14" t="s">
        <v>59</v>
      </c>
      <c r="B41" s="12"/>
      <c r="C41" s="30"/>
      <c r="D41" s="138">
        <v>600</v>
      </c>
      <c r="E41" s="31">
        <f t="shared" si="9"/>
        <v>-750</v>
      </c>
      <c r="F41" s="118">
        <v>0</v>
      </c>
      <c r="G41" s="31">
        <f t="shared" si="7"/>
        <v>0</v>
      </c>
      <c r="H41" s="30">
        <v>4490.01</v>
      </c>
      <c r="I41" s="30">
        <v>7200</v>
      </c>
      <c r="K41" s="54">
        <v>6800</v>
      </c>
      <c r="L41" s="54">
        <f t="shared" si="10"/>
        <v>3966.6666666666665</v>
      </c>
      <c r="M41" s="57"/>
    </row>
    <row r="42" spans="1:13" ht="18" customHeight="1" x14ac:dyDescent="0.3">
      <c r="A42" s="14" t="s">
        <v>60</v>
      </c>
      <c r="B42" s="12"/>
      <c r="C42" s="30"/>
      <c r="D42" s="138">
        <v>750</v>
      </c>
      <c r="E42" s="31">
        <f t="shared" si="9"/>
        <v>-3553</v>
      </c>
      <c r="F42" s="118">
        <v>0</v>
      </c>
      <c r="G42" s="31">
        <f t="shared" si="7"/>
        <v>0</v>
      </c>
      <c r="H42" s="30">
        <v>2400</v>
      </c>
      <c r="I42" s="30">
        <v>9000</v>
      </c>
      <c r="K42" s="54">
        <v>12000</v>
      </c>
      <c r="L42" s="54">
        <v>0</v>
      </c>
      <c r="M42" s="57"/>
    </row>
    <row r="43" spans="1:13" ht="18" customHeight="1" x14ac:dyDescent="0.3">
      <c r="A43" s="14" t="s">
        <v>61</v>
      </c>
      <c r="B43" s="12"/>
      <c r="C43" s="30">
        <v>2347.89</v>
      </c>
      <c r="D43" s="138">
        <v>3553</v>
      </c>
      <c r="E43" s="31">
        <f t="shared" si="9"/>
        <v>681.22333333333313</v>
      </c>
      <c r="F43" s="118">
        <v>1797.09</v>
      </c>
      <c r="G43" s="31">
        <f t="shared" si="7"/>
        <v>550.79999999999995</v>
      </c>
      <c r="H43" s="30">
        <v>42333.569999999992</v>
      </c>
      <c r="I43" s="30">
        <v>42636.000000000007</v>
      </c>
      <c r="K43" s="54">
        <v>42636</v>
      </c>
      <c r="L43" s="54">
        <f>K43/12*7</f>
        <v>24871</v>
      </c>
      <c r="M43" s="57"/>
    </row>
    <row r="44" spans="1:13" ht="18" customHeight="1" x14ac:dyDescent="0.3">
      <c r="A44" s="14" t="s">
        <v>62</v>
      </c>
      <c r="B44" s="12"/>
      <c r="C44" s="30">
        <v>13.2</v>
      </c>
      <c r="D44" s="138">
        <v>1666.6666666666667</v>
      </c>
      <c r="E44" s="31">
        <f t="shared" si="9"/>
        <v>-10736.8</v>
      </c>
      <c r="F44" s="118">
        <v>1223.47</v>
      </c>
      <c r="G44" s="31">
        <f t="shared" si="7"/>
        <v>-1210.27</v>
      </c>
      <c r="H44" s="30">
        <v>15197.109999999999</v>
      </c>
      <c r="I44" s="30">
        <v>20000.000000000007</v>
      </c>
      <c r="K44" s="54">
        <v>20000</v>
      </c>
      <c r="L44" s="54">
        <f>K44/12*7</f>
        <v>11666.666666666668</v>
      </c>
      <c r="M44" s="57"/>
    </row>
    <row r="45" spans="1:13" ht="18" customHeight="1" x14ac:dyDescent="0.3">
      <c r="A45" s="14" t="s">
        <v>63</v>
      </c>
      <c r="B45" s="12"/>
      <c r="C45" s="30">
        <v>10667.84</v>
      </c>
      <c r="D45" s="138">
        <v>10750</v>
      </c>
      <c r="E45" s="31">
        <f t="shared" si="9"/>
        <v>10167.84</v>
      </c>
      <c r="F45" s="118">
        <v>10667.84</v>
      </c>
      <c r="G45" s="31">
        <f t="shared" si="7"/>
        <v>0</v>
      </c>
      <c r="H45" s="30">
        <v>129832.07999999997</v>
      </c>
      <c r="I45" s="30">
        <v>128014.07999999997</v>
      </c>
      <c r="K45" s="54">
        <v>136300</v>
      </c>
      <c r="L45" s="54">
        <f>K45/12*7</f>
        <v>79508.333333333343</v>
      </c>
      <c r="M45" s="57"/>
    </row>
    <row r="46" spans="1:13" ht="18" customHeight="1" x14ac:dyDescent="0.3">
      <c r="A46" s="14" t="s">
        <v>64</v>
      </c>
      <c r="B46" s="12"/>
      <c r="C46" s="30">
        <v>575.22</v>
      </c>
      <c r="D46" s="138">
        <v>500</v>
      </c>
      <c r="E46" s="31">
        <f t="shared" si="9"/>
        <v>-1091.4466666666667</v>
      </c>
      <c r="F46" s="118">
        <v>278.45</v>
      </c>
      <c r="G46" s="31">
        <f t="shared" si="7"/>
        <v>296.77000000000004</v>
      </c>
      <c r="H46" s="30">
        <v>5511.5299999999988</v>
      </c>
      <c r="I46" s="30">
        <v>6000</v>
      </c>
      <c r="K46" s="54">
        <v>6000</v>
      </c>
      <c r="L46" s="54">
        <f t="shared" ref="L46:L53" si="11">K46/12*7</f>
        <v>3500</v>
      </c>
      <c r="M46" s="57"/>
    </row>
    <row r="47" spans="1:13" ht="18" customHeight="1" x14ac:dyDescent="0.3">
      <c r="A47" s="14" t="s">
        <v>65</v>
      </c>
      <c r="B47" s="12"/>
      <c r="C47" s="30">
        <v>339.2</v>
      </c>
      <c r="D47" s="138">
        <v>1666.6666666666667</v>
      </c>
      <c r="E47" s="31">
        <f t="shared" si="9"/>
        <v>172.53333333333333</v>
      </c>
      <c r="F47" s="118">
        <v>640.04</v>
      </c>
      <c r="G47" s="31">
        <f t="shared" si="7"/>
        <v>-300.83999999999997</v>
      </c>
      <c r="H47" s="30">
        <v>22129.68</v>
      </c>
      <c r="I47" s="30">
        <v>20000.000000000004</v>
      </c>
      <c r="K47" s="54">
        <v>20000</v>
      </c>
      <c r="L47" s="54">
        <f t="shared" si="11"/>
        <v>11666.666666666668</v>
      </c>
      <c r="M47" s="57"/>
    </row>
    <row r="48" spans="1:13" ht="18" customHeight="1" x14ac:dyDescent="0.3">
      <c r="A48" s="14" t="s">
        <v>66</v>
      </c>
      <c r="B48" s="12"/>
      <c r="C48" s="30"/>
      <c r="D48" s="138">
        <v>166.66666666666666</v>
      </c>
      <c r="E48" s="31">
        <f t="shared" si="9"/>
        <v>-2791.6666666666665</v>
      </c>
      <c r="F48" s="118">
        <v>0</v>
      </c>
      <c r="G48" s="31">
        <f t="shared" si="7"/>
        <v>0</v>
      </c>
      <c r="H48" s="30">
        <v>2094.6999999999998</v>
      </c>
      <c r="I48" s="30">
        <v>1999.9999999999995</v>
      </c>
      <c r="K48" s="54">
        <v>2000</v>
      </c>
      <c r="L48" s="54">
        <f t="shared" si="11"/>
        <v>1166.6666666666665</v>
      </c>
      <c r="M48" s="57"/>
    </row>
    <row r="49" spans="1:13" ht="18" customHeight="1" x14ac:dyDescent="0.3">
      <c r="A49" s="14" t="s">
        <v>67</v>
      </c>
      <c r="B49" s="12"/>
      <c r="C49" s="30">
        <v>174.6</v>
      </c>
      <c r="D49" s="138">
        <v>2791.6666666666665</v>
      </c>
      <c r="E49" s="31">
        <f t="shared" si="9"/>
        <v>-508.73333333333335</v>
      </c>
      <c r="F49" s="118">
        <v>1018.5</v>
      </c>
      <c r="G49" s="31">
        <f t="shared" si="7"/>
        <v>-843.9</v>
      </c>
      <c r="H49" s="30">
        <v>31083.83</v>
      </c>
      <c r="I49" s="30">
        <v>33500</v>
      </c>
      <c r="K49" s="54">
        <v>31000</v>
      </c>
      <c r="L49" s="54">
        <f t="shared" si="11"/>
        <v>18083.333333333336</v>
      </c>
      <c r="M49" s="57"/>
    </row>
    <row r="50" spans="1:13" ht="18" customHeight="1" x14ac:dyDescent="0.3">
      <c r="A50" s="14" t="s">
        <v>68</v>
      </c>
      <c r="B50" s="12"/>
      <c r="C50" s="30"/>
      <c r="D50" s="138">
        <v>683.33333333333337</v>
      </c>
      <c r="E50" s="31">
        <f t="shared" si="9"/>
        <v>-125</v>
      </c>
      <c r="F50" s="118">
        <v>300</v>
      </c>
      <c r="G50" s="31">
        <f t="shared" si="7"/>
        <v>-300</v>
      </c>
      <c r="H50" s="30">
        <v>1719.05</v>
      </c>
      <c r="I50" s="30">
        <v>8200.0000000000018</v>
      </c>
      <c r="K50" s="54">
        <v>2100</v>
      </c>
      <c r="L50" s="54">
        <f t="shared" si="11"/>
        <v>1225</v>
      </c>
      <c r="M50" s="57"/>
    </row>
    <row r="51" spans="1:13" ht="18" customHeight="1" x14ac:dyDescent="0.3">
      <c r="A51" s="14" t="s">
        <v>69</v>
      </c>
      <c r="B51" s="12"/>
      <c r="C51" s="30">
        <v>95.4</v>
      </c>
      <c r="D51" s="138">
        <v>125</v>
      </c>
      <c r="E51" s="31">
        <f t="shared" si="9"/>
        <v>-362.93333333333328</v>
      </c>
      <c r="F51" s="118">
        <v>59.5</v>
      </c>
      <c r="G51" s="31">
        <f t="shared" si="7"/>
        <v>35.900000000000006</v>
      </c>
      <c r="H51" s="30">
        <v>189.5</v>
      </c>
      <c r="I51" s="30">
        <v>1500.0000000000005</v>
      </c>
      <c r="K51" s="54">
        <v>1500</v>
      </c>
      <c r="L51" s="54">
        <f t="shared" si="11"/>
        <v>875</v>
      </c>
      <c r="M51" s="57"/>
    </row>
    <row r="52" spans="1:13" ht="18" customHeight="1" x14ac:dyDescent="0.3">
      <c r="A52" s="14" t="s">
        <v>70</v>
      </c>
      <c r="B52" s="12"/>
      <c r="C52" s="30">
        <v>53</v>
      </c>
      <c r="D52" s="138">
        <v>458.33333333333331</v>
      </c>
      <c r="E52" s="31">
        <f t="shared" si="9"/>
        <v>-2530.3333333333335</v>
      </c>
      <c r="F52" s="118">
        <v>0</v>
      </c>
      <c r="G52" s="31">
        <f t="shared" si="7"/>
        <v>53</v>
      </c>
      <c r="H52" s="30">
        <v>4317.75</v>
      </c>
      <c r="I52" s="30">
        <v>5499.9999999999991</v>
      </c>
      <c r="K52" s="54">
        <v>5500</v>
      </c>
      <c r="L52" s="54">
        <f t="shared" si="11"/>
        <v>3208.333333333333</v>
      </c>
      <c r="M52" s="57"/>
    </row>
    <row r="53" spans="1:13" ht="18" customHeight="1" x14ac:dyDescent="0.3">
      <c r="A53" s="14" t="s">
        <v>71</v>
      </c>
      <c r="B53" s="12"/>
      <c r="C53" s="30">
        <v>2143.0500000000002</v>
      </c>
      <c r="D53" s="138">
        <v>2583.3333333333335</v>
      </c>
      <c r="E53" s="31">
        <f t="shared" si="9"/>
        <v>1701.3833333333334</v>
      </c>
      <c r="F53" s="118">
        <v>0</v>
      </c>
      <c r="G53" s="31">
        <f t="shared" si="7"/>
        <v>2143.0500000000002</v>
      </c>
      <c r="H53" s="30">
        <v>23396.62</v>
      </c>
      <c r="I53" s="30">
        <v>31000.000000000004</v>
      </c>
      <c r="K53" s="54">
        <v>31000</v>
      </c>
      <c r="L53" s="54">
        <f t="shared" si="11"/>
        <v>18083.333333333336</v>
      </c>
      <c r="M53" s="57"/>
    </row>
    <row r="54" spans="1:13" ht="18" customHeight="1" x14ac:dyDescent="0.3">
      <c r="A54" s="14" t="s">
        <v>72</v>
      </c>
      <c r="B54" s="12"/>
      <c r="C54" s="30"/>
      <c r="D54" s="138">
        <v>441.66666666666669</v>
      </c>
      <c r="E54" s="31">
        <f t="shared" si="9"/>
        <v>-250</v>
      </c>
      <c r="F54" s="118">
        <v>0</v>
      </c>
      <c r="G54" s="31">
        <f t="shared" si="7"/>
        <v>0</v>
      </c>
      <c r="H54" s="30">
        <v>0</v>
      </c>
      <c r="I54" s="30">
        <v>5300</v>
      </c>
      <c r="K54" s="54">
        <v>5300</v>
      </c>
      <c r="L54" s="54">
        <v>0</v>
      </c>
      <c r="M54" s="57"/>
    </row>
    <row r="55" spans="1:13" ht="18" customHeight="1" x14ac:dyDescent="0.3">
      <c r="A55" s="14" t="s">
        <v>73</v>
      </c>
      <c r="B55" s="12"/>
      <c r="C55" s="30"/>
      <c r="D55" s="138">
        <v>250</v>
      </c>
      <c r="E55" s="31">
        <f t="shared" si="9"/>
        <v>-1020.8333333333334</v>
      </c>
      <c r="F55" s="118">
        <v>0</v>
      </c>
      <c r="G55" s="31">
        <f t="shared" si="7"/>
        <v>0</v>
      </c>
      <c r="H55" s="30">
        <v>0</v>
      </c>
      <c r="I55" s="30">
        <v>3000</v>
      </c>
      <c r="K55" s="54">
        <v>3000</v>
      </c>
      <c r="L55" s="54">
        <v>0</v>
      </c>
      <c r="M55" s="57"/>
    </row>
    <row r="56" spans="1:13" ht="18" customHeight="1" x14ac:dyDescent="0.3">
      <c r="A56" s="14" t="s">
        <v>74</v>
      </c>
      <c r="B56" s="12"/>
      <c r="C56" s="30"/>
      <c r="D56" s="138">
        <v>1020.8333333333334</v>
      </c>
      <c r="E56" s="31">
        <f t="shared" si="9"/>
        <v>-416.66666666666669</v>
      </c>
      <c r="F56" s="118">
        <v>0</v>
      </c>
      <c r="G56" s="31">
        <f t="shared" si="7"/>
        <v>0</v>
      </c>
      <c r="H56" s="30">
        <v>6000</v>
      </c>
      <c r="I56" s="30">
        <v>12250</v>
      </c>
      <c r="K56" s="54">
        <v>12250</v>
      </c>
      <c r="L56" s="54">
        <v>0</v>
      </c>
      <c r="M56" s="57"/>
    </row>
    <row r="57" spans="1:13" ht="18" customHeight="1" x14ac:dyDescent="0.3">
      <c r="A57" s="14" t="s">
        <v>75</v>
      </c>
      <c r="B57" s="12"/>
      <c r="C57" s="30"/>
      <c r="D57" s="138">
        <v>416.66666666666669</v>
      </c>
      <c r="E57" s="31">
        <f t="shared" si="9"/>
        <v>-825</v>
      </c>
      <c r="F57" s="118">
        <v>0</v>
      </c>
      <c r="G57" s="31">
        <f t="shared" si="7"/>
        <v>0</v>
      </c>
      <c r="H57" s="30">
        <v>5000</v>
      </c>
      <c r="I57" s="30">
        <v>5000</v>
      </c>
      <c r="K57" s="54">
        <v>5000</v>
      </c>
      <c r="L57" s="54">
        <v>0</v>
      </c>
      <c r="M57" s="57"/>
    </row>
    <row r="58" spans="1:13" ht="18" customHeight="1" x14ac:dyDescent="0.3">
      <c r="A58" s="14" t="s">
        <v>76</v>
      </c>
      <c r="B58" s="12"/>
      <c r="C58" s="30"/>
      <c r="D58" s="138">
        <v>825</v>
      </c>
      <c r="E58" s="31">
        <f t="shared" si="9"/>
        <v>-250</v>
      </c>
      <c r="F58" s="118">
        <v>390</v>
      </c>
      <c r="G58" s="31">
        <f t="shared" si="7"/>
        <v>-390</v>
      </c>
      <c r="H58" s="30">
        <v>10886</v>
      </c>
      <c r="I58" s="30">
        <v>9900</v>
      </c>
      <c r="K58" s="54">
        <v>9900</v>
      </c>
      <c r="L58" s="54">
        <f>K58/12*7</f>
        <v>5775</v>
      </c>
      <c r="M58" s="57"/>
    </row>
    <row r="59" spans="1:13" ht="18" customHeight="1" x14ac:dyDescent="0.3">
      <c r="A59" s="14" t="s">
        <v>77</v>
      </c>
      <c r="B59" s="12"/>
      <c r="C59" s="30"/>
      <c r="D59" s="138">
        <v>250</v>
      </c>
      <c r="E59" s="31">
        <f t="shared" si="9"/>
        <v>-375</v>
      </c>
      <c r="F59" s="118">
        <v>0</v>
      </c>
      <c r="G59" s="31">
        <f t="shared" si="7"/>
        <v>0</v>
      </c>
      <c r="H59" s="30">
        <v>2581.1</v>
      </c>
      <c r="I59" s="30">
        <v>3000</v>
      </c>
      <c r="K59" s="54">
        <v>3000</v>
      </c>
      <c r="L59" s="54">
        <f t="shared" ref="L59:L60" si="12">K59/12*7</f>
        <v>1750</v>
      </c>
      <c r="M59" s="57"/>
    </row>
    <row r="60" spans="1:13" ht="18" customHeight="1" x14ac:dyDescent="0.3">
      <c r="A60" s="14" t="s">
        <v>78</v>
      </c>
      <c r="B60" s="12"/>
      <c r="C60" s="30"/>
      <c r="D60" s="138">
        <v>375</v>
      </c>
      <c r="E60" s="31">
        <f t="shared" si="9"/>
        <v>-83.333333333333329</v>
      </c>
      <c r="F60" s="118">
        <v>0</v>
      </c>
      <c r="G60" s="31">
        <f t="shared" si="7"/>
        <v>0</v>
      </c>
      <c r="H60" s="30">
        <v>4155.2</v>
      </c>
      <c r="I60" s="30">
        <v>4500</v>
      </c>
      <c r="K60" s="54">
        <v>3000</v>
      </c>
      <c r="L60" s="54">
        <f t="shared" si="12"/>
        <v>1750</v>
      </c>
      <c r="M60" s="57"/>
    </row>
    <row r="61" spans="1:13" ht="18" customHeight="1" x14ac:dyDescent="0.3">
      <c r="A61" s="14" t="s">
        <v>79</v>
      </c>
      <c r="B61" s="12"/>
      <c r="C61" s="30">
        <v>58.62</v>
      </c>
      <c r="D61" s="138">
        <v>83.333333333333329</v>
      </c>
      <c r="E61" s="31">
        <f t="shared" si="9"/>
        <v>43.62</v>
      </c>
      <c r="F61" s="30">
        <v>51.37</v>
      </c>
      <c r="G61" s="31">
        <f t="shared" si="7"/>
        <v>7.25</v>
      </c>
      <c r="H61" s="30">
        <v>1712.31</v>
      </c>
      <c r="I61" s="30">
        <v>1000.0000000000002</v>
      </c>
      <c r="K61" s="54">
        <v>1000</v>
      </c>
      <c r="L61" s="54">
        <f>K61/12*7</f>
        <v>583.33333333333326</v>
      </c>
      <c r="M61" s="57"/>
    </row>
    <row r="62" spans="1:13" ht="18" customHeight="1" x14ac:dyDescent="0.3">
      <c r="A62" s="14" t="s">
        <v>80</v>
      </c>
      <c r="B62" s="12"/>
      <c r="C62" s="30"/>
      <c r="D62" s="138">
        <v>15</v>
      </c>
      <c r="E62" s="31">
        <f t="shared" si="9"/>
        <v>-83.333333333333329</v>
      </c>
      <c r="F62" s="118">
        <v>0</v>
      </c>
      <c r="G62" s="31">
        <f t="shared" si="7"/>
        <v>0</v>
      </c>
      <c r="H62" s="30">
        <v>150</v>
      </c>
      <c r="I62" s="30">
        <v>180</v>
      </c>
      <c r="K62" s="54">
        <v>180</v>
      </c>
      <c r="L62" s="54">
        <v>180</v>
      </c>
      <c r="M62" s="57"/>
    </row>
    <row r="63" spans="1:13" ht="18" customHeight="1" x14ac:dyDescent="0.3">
      <c r="A63" s="14" t="s">
        <v>81</v>
      </c>
      <c r="B63" s="12"/>
      <c r="C63" s="30"/>
      <c r="D63" s="138">
        <v>83.333333333333329</v>
      </c>
      <c r="E63" s="31">
        <f t="shared" si="9"/>
        <v>-27.5</v>
      </c>
      <c r="F63" s="118">
        <v>0</v>
      </c>
      <c r="G63" s="31">
        <f t="shared" si="7"/>
        <v>0</v>
      </c>
      <c r="H63" s="30">
        <v>-260</v>
      </c>
      <c r="I63" s="30">
        <v>999.99999999999977</v>
      </c>
      <c r="K63" s="54">
        <v>1000</v>
      </c>
      <c r="L63" s="54">
        <f t="shared" ref="L63" si="13">K63/12*7</f>
        <v>583.33333333333326</v>
      </c>
      <c r="M63" s="57"/>
    </row>
    <row r="64" spans="1:13" ht="18" customHeight="1" x14ac:dyDescent="0.3">
      <c r="A64" s="14" t="s">
        <v>82</v>
      </c>
      <c r="B64" s="12"/>
      <c r="C64" s="30">
        <v>330</v>
      </c>
      <c r="D64" s="138">
        <v>27.5</v>
      </c>
      <c r="E64" s="31">
        <v>0</v>
      </c>
      <c r="F64" s="118">
        <v>330</v>
      </c>
      <c r="G64" s="31">
        <f>C64-F64</f>
        <v>0</v>
      </c>
      <c r="H64" s="30">
        <v>330</v>
      </c>
      <c r="I64" s="30">
        <v>330</v>
      </c>
      <c r="K64" s="54">
        <v>330</v>
      </c>
      <c r="L64" s="54">
        <v>330</v>
      </c>
      <c r="M64" s="57"/>
    </row>
    <row r="65" spans="1:13" ht="18" customHeight="1" x14ac:dyDescent="0.3">
      <c r="A65" s="14" t="s">
        <v>83</v>
      </c>
      <c r="B65" s="12"/>
      <c r="C65" s="30"/>
      <c r="D65" s="138">
        <v>83.333333333333329</v>
      </c>
      <c r="E65" s="31">
        <f>C65-D66</f>
        <v>0</v>
      </c>
      <c r="F65" s="118">
        <v>0</v>
      </c>
      <c r="G65" s="31">
        <f t="shared" si="7"/>
        <v>0</v>
      </c>
      <c r="H65" s="30">
        <v>0</v>
      </c>
      <c r="I65" s="30">
        <v>1000</v>
      </c>
      <c r="K65" s="54">
        <v>1000</v>
      </c>
      <c r="L65" s="54">
        <v>0</v>
      </c>
      <c r="M65" s="57"/>
    </row>
    <row r="66" spans="1:13" ht="18" customHeight="1" x14ac:dyDescent="0.3">
      <c r="A66" s="14" t="s">
        <v>177</v>
      </c>
      <c r="B66" s="12"/>
      <c r="C66" s="30"/>
      <c r="D66" s="138">
        <v>0</v>
      </c>
      <c r="E66" s="31">
        <f>C66-D67</f>
        <v>0</v>
      </c>
      <c r="F66" s="118">
        <v>0</v>
      </c>
      <c r="G66" s="31">
        <f t="shared" si="7"/>
        <v>0</v>
      </c>
      <c r="H66" s="30">
        <v>1</v>
      </c>
      <c r="I66" s="30">
        <v>0</v>
      </c>
    </row>
    <row r="67" spans="1:13" ht="18" customHeight="1" x14ac:dyDescent="0.3">
      <c r="A67" s="14" t="s">
        <v>91</v>
      </c>
      <c r="B67" s="12"/>
      <c r="C67" s="30"/>
      <c r="D67" s="30"/>
      <c r="E67" s="31">
        <f>C67-D68</f>
        <v>0</v>
      </c>
      <c r="F67" s="118">
        <v>0</v>
      </c>
      <c r="G67" s="31">
        <f>C67-F67</f>
        <v>0</v>
      </c>
      <c r="H67" s="30">
        <v>36579.629999999997</v>
      </c>
      <c r="I67" s="30">
        <v>0</v>
      </c>
      <c r="K67" s="54">
        <v>0</v>
      </c>
    </row>
    <row r="68" spans="1:13" ht="18" customHeight="1" x14ac:dyDescent="0.3">
      <c r="A68" s="14"/>
      <c r="B68" s="12"/>
      <c r="C68" s="30"/>
      <c r="D68" s="30"/>
      <c r="E68" s="31"/>
      <c r="F68" s="120"/>
      <c r="G68" s="29"/>
      <c r="H68" s="30"/>
      <c r="I68" s="30">
        <v>0</v>
      </c>
    </row>
    <row r="69" spans="1:13" ht="18" customHeight="1" x14ac:dyDescent="0.3">
      <c r="A69" s="26" t="s">
        <v>84</v>
      </c>
      <c r="B69" s="12"/>
      <c r="C69" s="30"/>
      <c r="D69" s="30"/>
      <c r="E69" s="31"/>
      <c r="F69" s="118"/>
      <c r="G69" s="31">
        <f t="shared" si="7"/>
        <v>0</v>
      </c>
      <c r="H69" s="30"/>
      <c r="I69" s="30">
        <v>0</v>
      </c>
    </row>
    <row r="70" spans="1:13" ht="18" customHeight="1" x14ac:dyDescent="0.3">
      <c r="A70" s="14" t="s">
        <v>85</v>
      </c>
      <c r="B70" s="12"/>
      <c r="C70" s="142">
        <v>180604.3</v>
      </c>
      <c r="D70" s="30">
        <v>109760</v>
      </c>
      <c r="E70" s="31">
        <f>C70-D71</f>
        <v>149412.63333333333</v>
      </c>
      <c r="F70" s="118">
        <v>7719.63</v>
      </c>
      <c r="G70" s="31">
        <f t="shared" si="7"/>
        <v>172884.66999999998</v>
      </c>
      <c r="H70" s="30">
        <v>547997.84</v>
      </c>
      <c r="I70" s="30">
        <v>1317120.0000000002</v>
      </c>
      <c r="K70" s="54">
        <v>845000</v>
      </c>
      <c r="L70" s="54">
        <f>K70/12*7</f>
        <v>492916.66666666669</v>
      </c>
      <c r="M70" s="57"/>
    </row>
    <row r="71" spans="1:13" ht="18" customHeight="1" x14ac:dyDescent="0.3">
      <c r="A71" s="14" t="s">
        <v>86</v>
      </c>
      <c r="B71" s="12"/>
      <c r="C71" s="142">
        <v>0</v>
      </c>
      <c r="D71" s="30">
        <v>31191.666666666668</v>
      </c>
      <c r="E71" s="31">
        <f>C71-D72</f>
        <v>-13750</v>
      </c>
      <c r="F71" s="118">
        <v>0</v>
      </c>
      <c r="G71" s="31">
        <f t="shared" si="7"/>
        <v>0</v>
      </c>
      <c r="H71" s="30">
        <v>125533.87999999998</v>
      </c>
      <c r="I71" s="30">
        <v>374300</v>
      </c>
      <c r="K71" s="54">
        <v>368300</v>
      </c>
      <c r="L71" s="54">
        <f t="shared" ref="L71:L75" si="14">K71/12*7</f>
        <v>214841.66666666669</v>
      </c>
      <c r="M71" s="57"/>
    </row>
    <row r="72" spans="1:13" ht="18" customHeight="1" x14ac:dyDescent="0.3">
      <c r="A72" s="14" t="s">
        <v>87</v>
      </c>
      <c r="B72" s="12"/>
      <c r="C72" s="142">
        <v>53</v>
      </c>
      <c r="D72" s="138">
        <v>13750</v>
      </c>
      <c r="E72" s="31">
        <f>C72-D73</f>
        <v>53</v>
      </c>
      <c r="F72" s="118">
        <v>0</v>
      </c>
      <c r="G72" s="31">
        <f t="shared" si="7"/>
        <v>53</v>
      </c>
      <c r="H72" s="30">
        <v>140960.72999999998</v>
      </c>
      <c r="I72" s="30">
        <v>165000.00000000003</v>
      </c>
      <c r="K72" s="54">
        <v>150000</v>
      </c>
      <c r="L72" s="54">
        <f t="shared" si="14"/>
        <v>87500</v>
      </c>
      <c r="M72" s="57"/>
    </row>
    <row r="73" spans="1:13" ht="18" hidden="1" customHeight="1" x14ac:dyDescent="0.3">
      <c r="A73" s="14" t="s">
        <v>88</v>
      </c>
      <c r="B73" s="12"/>
      <c r="C73" s="30"/>
      <c r="D73" s="138">
        <v>0</v>
      </c>
      <c r="E73" s="31">
        <v>0</v>
      </c>
      <c r="F73" s="118">
        <v>0</v>
      </c>
      <c r="G73" s="31">
        <f t="shared" si="7"/>
        <v>0</v>
      </c>
      <c r="H73" s="30">
        <v>0</v>
      </c>
      <c r="I73" s="30">
        <v>0</v>
      </c>
      <c r="K73" s="54">
        <v>0</v>
      </c>
      <c r="M73" s="57"/>
    </row>
    <row r="74" spans="1:13" ht="18" customHeight="1" x14ac:dyDescent="0.3">
      <c r="A74" s="14" t="s">
        <v>89</v>
      </c>
      <c r="B74" s="12"/>
      <c r="C74" s="30">
        <v>108.12</v>
      </c>
      <c r="D74" s="138">
        <v>500</v>
      </c>
      <c r="E74" s="31">
        <f>C74-D75</f>
        <v>-2391.88</v>
      </c>
      <c r="F74" s="118">
        <v>0</v>
      </c>
      <c r="G74" s="31">
        <f t="shared" si="7"/>
        <v>108.12</v>
      </c>
      <c r="H74" s="30">
        <v>2070.16</v>
      </c>
      <c r="I74" s="30">
        <v>6000.0000000000009</v>
      </c>
      <c r="K74" s="54">
        <v>6000</v>
      </c>
      <c r="L74" s="54">
        <f t="shared" si="14"/>
        <v>3500</v>
      </c>
      <c r="M74" s="57"/>
    </row>
    <row r="75" spans="1:13" ht="18" customHeight="1" x14ac:dyDescent="0.3">
      <c r="A75" s="14" t="s">
        <v>90</v>
      </c>
      <c r="B75" s="12"/>
      <c r="C75" s="30">
        <v>2500</v>
      </c>
      <c r="D75" s="138">
        <v>2500</v>
      </c>
      <c r="E75" s="31">
        <v>0</v>
      </c>
      <c r="F75" s="118">
        <v>0</v>
      </c>
      <c r="G75" s="31">
        <f t="shared" si="7"/>
        <v>2500</v>
      </c>
      <c r="H75" s="30">
        <v>30000</v>
      </c>
      <c r="I75" s="30">
        <v>30000</v>
      </c>
      <c r="K75" s="54">
        <v>30000</v>
      </c>
      <c r="L75" s="54">
        <f t="shared" si="14"/>
        <v>17500</v>
      </c>
      <c r="M75" s="57"/>
    </row>
    <row r="76" spans="1:13" ht="18" customHeight="1" x14ac:dyDescent="0.3">
      <c r="A76" s="14" t="s">
        <v>111</v>
      </c>
      <c r="B76" s="12"/>
      <c r="C76" s="142">
        <v>0</v>
      </c>
      <c r="D76" s="138">
        <v>3333.3333333333335</v>
      </c>
      <c r="E76" s="31">
        <f t="shared" ref="E76:E88" si="15">C76-D77</f>
        <v>-133333.33333333334</v>
      </c>
      <c r="F76" s="118">
        <v>0</v>
      </c>
      <c r="G76" s="31">
        <f t="shared" si="7"/>
        <v>0</v>
      </c>
      <c r="H76" s="30">
        <v>6360</v>
      </c>
      <c r="I76" s="30">
        <v>40000</v>
      </c>
      <c r="K76" s="54">
        <v>0</v>
      </c>
      <c r="M76" s="57"/>
    </row>
    <row r="77" spans="1:13" ht="18" customHeight="1" x14ac:dyDescent="0.3">
      <c r="A77" s="14" t="s">
        <v>92</v>
      </c>
      <c r="B77" s="12"/>
      <c r="C77" s="142">
        <v>0</v>
      </c>
      <c r="D77" s="138">
        <v>133333.33333333334</v>
      </c>
      <c r="E77" s="31">
        <f t="shared" si="15"/>
        <v>-4416.666666666667</v>
      </c>
      <c r="F77" s="118">
        <v>0</v>
      </c>
      <c r="G77" s="31">
        <f t="shared" si="7"/>
        <v>0</v>
      </c>
      <c r="H77" s="30">
        <v>813081.76</v>
      </c>
      <c r="I77" s="30">
        <v>1600000</v>
      </c>
      <c r="K77" s="54">
        <v>1750000</v>
      </c>
      <c r="L77" s="54">
        <f>K77/12*7</f>
        <v>1020833.3333333334</v>
      </c>
      <c r="M77" s="57"/>
    </row>
    <row r="78" spans="1:13" ht="18" customHeight="1" x14ac:dyDescent="0.3">
      <c r="A78" s="14" t="s">
        <v>93</v>
      </c>
      <c r="B78" s="12"/>
      <c r="C78" s="142">
        <v>0</v>
      </c>
      <c r="D78" s="138">
        <v>4416.666666666667</v>
      </c>
      <c r="E78" s="31">
        <f t="shared" si="15"/>
        <v>-6666.666666666667</v>
      </c>
      <c r="F78" s="118">
        <v>0</v>
      </c>
      <c r="G78" s="31">
        <f t="shared" si="7"/>
        <v>0</v>
      </c>
      <c r="H78" s="30">
        <v>61527</v>
      </c>
      <c r="I78" s="30">
        <v>52999.999999999985</v>
      </c>
      <c r="K78" s="54">
        <v>66000</v>
      </c>
      <c r="L78" s="54">
        <f t="shared" ref="L78:L87" si="16">K78/12*7</f>
        <v>38500</v>
      </c>
      <c r="M78" s="57"/>
    </row>
    <row r="79" spans="1:13" ht="18" customHeight="1" x14ac:dyDescent="0.3">
      <c r="A79" s="14" t="s">
        <v>94</v>
      </c>
      <c r="B79" s="12"/>
      <c r="C79" s="142">
        <v>0</v>
      </c>
      <c r="D79" s="138">
        <v>6666.666666666667</v>
      </c>
      <c r="E79" s="31">
        <f t="shared" si="15"/>
        <v>-7066.666666666667</v>
      </c>
      <c r="F79" s="118">
        <v>0</v>
      </c>
      <c r="G79" s="31">
        <f t="shared" si="7"/>
        <v>0</v>
      </c>
      <c r="H79" s="30">
        <v>30479.9</v>
      </c>
      <c r="I79" s="30">
        <v>80000</v>
      </c>
      <c r="K79" s="54">
        <v>27000</v>
      </c>
      <c r="L79" s="54">
        <f t="shared" si="16"/>
        <v>15750</v>
      </c>
      <c r="M79" s="57"/>
    </row>
    <row r="80" spans="1:13" ht="18" customHeight="1" x14ac:dyDescent="0.3">
      <c r="A80" s="14" t="s">
        <v>95</v>
      </c>
      <c r="B80" s="12"/>
      <c r="C80" s="142">
        <v>0</v>
      </c>
      <c r="D80" s="138">
        <v>7066.666666666667</v>
      </c>
      <c r="E80" s="31">
        <f t="shared" si="15"/>
        <v>-48323.333333333336</v>
      </c>
      <c r="F80" s="118">
        <v>0</v>
      </c>
      <c r="G80" s="31">
        <f t="shared" si="7"/>
        <v>0</v>
      </c>
      <c r="H80" s="30">
        <v>44096</v>
      </c>
      <c r="I80" s="30">
        <v>84800</v>
      </c>
      <c r="K80" s="54">
        <v>84800</v>
      </c>
      <c r="L80" s="54">
        <f t="shared" si="16"/>
        <v>49466.666666666672</v>
      </c>
      <c r="M80" s="57"/>
    </row>
    <row r="81" spans="1:13" ht="18" customHeight="1" x14ac:dyDescent="0.3">
      <c r="A81" s="14" t="s">
        <v>96</v>
      </c>
      <c r="B81" s="12"/>
      <c r="C81" s="30">
        <v>8195.6</v>
      </c>
      <c r="D81" s="138">
        <v>48323.333333333336</v>
      </c>
      <c r="E81" s="31">
        <f t="shared" si="15"/>
        <v>-117137.73333333332</v>
      </c>
      <c r="F81" s="118">
        <v>16501</v>
      </c>
      <c r="G81" s="31">
        <f t="shared" si="7"/>
        <v>-8305.4</v>
      </c>
      <c r="H81" s="30">
        <v>622187.32999999996</v>
      </c>
      <c r="I81" s="30">
        <v>579880</v>
      </c>
      <c r="K81" s="54">
        <v>765000</v>
      </c>
      <c r="L81" s="54">
        <f>K81/12*7</f>
        <v>446250</v>
      </c>
      <c r="M81" s="57"/>
    </row>
    <row r="82" spans="1:13" ht="18" customHeight="1" x14ac:dyDescent="0.3">
      <c r="A82" s="14" t="s">
        <v>97</v>
      </c>
      <c r="B82" s="12"/>
      <c r="C82" s="142">
        <v>0</v>
      </c>
      <c r="D82" s="138">
        <v>125333.33333333333</v>
      </c>
      <c r="E82" s="31">
        <f t="shared" si="15"/>
        <v>-16666.666666666668</v>
      </c>
      <c r="F82" s="118">
        <v>600</v>
      </c>
      <c r="G82" s="31">
        <f t="shared" si="7"/>
        <v>-600</v>
      </c>
      <c r="H82" s="30">
        <v>1132695.8400000001</v>
      </c>
      <c r="I82" s="30">
        <v>1504000</v>
      </c>
      <c r="K82" s="54">
        <v>1280000</v>
      </c>
      <c r="L82" s="54">
        <f t="shared" si="16"/>
        <v>746666.66666666674</v>
      </c>
      <c r="M82" s="57"/>
    </row>
    <row r="83" spans="1:13" ht="18" customHeight="1" x14ac:dyDescent="0.3">
      <c r="A83" s="14" t="s">
        <v>98</v>
      </c>
      <c r="B83" s="12"/>
      <c r="C83" s="142">
        <v>0</v>
      </c>
      <c r="D83" s="138">
        <v>16666.666666666668</v>
      </c>
      <c r="E83" s="31">
        <f t="shared" si="15"/>
        <v>-4416.666666666667</v>
      </c>
      <c r="F83" s="118">
        <v>0</v>
      </c>
      <c r="G83" s="31">
        <f t="shared" si="7"/>
        <v>0</v>
      </c>
      <c r="H83" s="30">
        <v>199280</v>
      </c>
      <c r="I83" s="30">
        <v>200000</v>
      </c>
      <c r="K83" s="54">
        <v>200000</v>
      </c>
      <c r="L83" s="54">
        <f>K83/12*7</f>
        <v>116666.66666666667</v>
      </c>
      <c r="M83" s="57"/>
    </row>
    <row r="84" spans="1:13" ht="18" customHeight="1" x14ac:dyDescent="0.3">
      <c r="A84" s="14" t="s">
        <v>99</v>
      </c>
      <c r="B84" s="12"/>
      <c r="C84" s="142">
        <v>0</v>
      </c>
      <c r="D84" s="30">
        <v>4416.666666666667</v>
      </c>
      <c r="E84" s="31">
        <f t="shared" si="15"/>
        <v>-144833.33333333334</v>
      </c>
      <c r="F84" s="118">
        <v>150</v>
      </c>
      <c r="G84" s="31">
        <f t="shared" si="7"/>
        <v>-150</v>
      </c>
      <c r="H84" s="30">
        <v>52677.59</v>
      </c>
      <c r="I84" s="30">
        <v>52999.999999999985</v>
      </c>
      <c r="K84" s="54">
        <v>84800</v>
      </c>
      <c r="L84" s="54">
        <f t="shared" si="16"/>
        <v>49466.666666666672</v>
      </c>
      <c r="M84" s="57"/>
    </row>
    <row r="85" spans="1:13" ht="18" customHeight="1" x14ac:dyDescent="0.3">
      <c r="A85" s="14" t="s">
        <v>100</v>
      </c>
      <c r="B85" s="12"/>
      <c r="C85" s="30">
        <v>-6665.25</v>
      </c>
      <c r="D85" s="30">
        <v>144833.33333333334</v>
      </c>
      <c r="E85" s="31">
        <f t="shared" si="15"/>
        <v>-93998.583333333328</v>
      </c>
      <c r="F85" s="118">
        <v>609096.35</v>
      </c>
      <c r="G85" s="31">
        <f t="shared" si="7"/>
        <v>-615761.6</v>
      </c>
      <c r="H85" s="30">
        <v>3122221.5299999993</v>
      </c>
      <c r="I85" s="30">
        <v>1722000.0000000002</v>
      </c>
      <c r="K85" s="54">
        <v>2894000</v>
      </c>
      <c r="L85" s="54">
        <f t="shared" si="16"/>
        <v>1688166.6666666665</v>
      </c>
      <c r="M85" s="57"/>
    </row>
    <row r="86" spans="1:13" ht="18" customHeight="1" x14ac:dyDescent="0.3">
      <c r="A86" s="14" t="s">
        <v>101</v>
      </c>
      <c r="B86" s="12"/>
      <c r="C86" s="30">
        <v>26590</v>
      </c>
      <c r="D86" s="30">
        <v>87333.333333333328</v>
      </c>
      <c r="E86" s="31">
        <f t="shared" si="15"/>
        <v>24090</v>
      </c>
      <c r="F86" s="118">
        <v>14121</v>
      </c>
      <c r="G86" s="31">
        <f t="shared" si="7"/>
        <v>12469</v>
      </c>
      <c r="H86" s="30">
        <v>732685.08000000007</v>
      </c>
      <c r="I86" s="30">
        <v>1045000</v>
      </c>
      <c r="K86" s="54">
        <v>1066000</v>
      </c>
      <c r="L86" s="54">
        <f t="shared" si="16"/>
        <v>621833.33333333326</v>
      </c>
      <c r="M86" s="57"/>
    </row>
    <row r="87" spans="1:13" ht="18" customHeight="1" x14ac:dyDescent="0.3">
      <c r="A87" s="14" t="s">
        <v>102</v>
      </c>
      <c r="B87" s="12"/>
      <c r="C87" s="142">
        <v>0</v>
      </c>
      <c r="D87" s="30">
        <v>2500</v>
      </c>
      <c r="E87" s="31">
        <f t="shared" si="15"/>
        <v>0</v>
      </c>
      <c r="F87" s="118">
        <v>0</v>
      </c>
      <c r="G87" s="31">
        <f t="shared" si="7"/>
        <v>0</v>
      </c>
      <c r="H87" s="30">
        <v>12909.009999999998</v>
      </c>
      <c r="I87" s="30">
        <v>30000.000000000004</v>
      </c>
      <c r="K87" s="54">
        <v>30000</v>
      </c>
      <c r="L87" s="54">
        <f t="shared" si="16"/>
        <v>17500</v>
      </c>
      <c r="M87" s="57"/>
    </row>
    <row r="88" spans="1:13" ht="18" customHeight="1" x14ac:dyDescent="0.3">
      <c r="A88" s="14" t="s">
        <v>179</v>
      </c>
      <c r="B88" s="12"/>
      <c r="C88" s="142">
        <v>0</v>
      </c>
      <c r="D88" s="30">
        <v>0</v>
      </c>
      <c r="E88" s="31">
        <f t="shared" si="15"/>
        <v>0</v>
      </c>
      <c r="F88" s="118">
        <v>0</v>
      </c>
      <c r="G88" s="31">
        <f t="shared" si="7"/>
        <v>0</v>
      </c>
      <c r="H88" s="30">
        <v>91664.88</v>
      </c>
      <c r="I88" s="30">
        <v>0</v>
      </c>
      <c r="M88" s="57"/>
    </row>
    <row r="89" spans="1:13" ht="18" customHeight="1" x14ac:dyDescent="0.3">
      <c r="A89" s="14" t="s">
        <v>103</v>
      </c>
      <c r="B89" s="12"/>
      <c r="C89" s="142">
        <v>0</v>
      </c>
      <c r="D89" s="143">
        <v>0</v>
      </c>
      <c r="E89" s="31">
        <f t="shared" ref="E89:E98" si="17">C89-D89</f>
        <v>0</v>
      </c>
      <c r="F89" s="118">
        <v>0</v>
      </c>
      <c r="G89" s="31">
        <f t="shared" si="7"/>
        <v>0</v>
      </c>
      <c r="H89" s="30">
        <v>434578.18</v>
      </c>
      <c r="I89" s="30">
        <v>0</v>
      </c>
      <c r="K89" s="54">
        <v>450000</v>
      </c>
      <c r="L89" s="54">
        <v>450000</v>
      </c>
      <c r="M89" s="57"/>
    </row>
    <row r="90" spans="1:13" ht="18" customHeight="1" x14ac:dyDescent="0.3">
      <c r="A90" s="14" t="s">
        <v>104</v>
      </c>
      <c r="B90" s="12"/>
      <c r="C90" s="142">
        <v>0</v>
      </c>
      <c r="D90" s="143">
        <v>0</v>
      </c>
      <c r="E90" s="31">
        <f t="shared" si="17"/>
        <v>0</v>
      </c>
      <c r="F90" s="118">
        <v>0</v>
      </c>
      <c r="G90" s="31">
        <f t="shared" si="7"/>
        <v>0</v>
      </c>
      <c r="H90" s="30">
        <v>560631.32000000007</v>
      </c>
      <c r="I90" s="30">
        <v>0</v>
      </c>
      <c r="K90" s="54">
        <v>570000</v>
      </c>
      <c r="L90" s="54">
        <v>570000</v>
      </c>
      <c r="M90" s="57"/>
    </row>
    <row r="91" spans="1:13" ht="18" customHeight="1" x14ac:dyDescent="0.3">
      <c r="A91" s="14" t="s">
        <v>107</v>
      </c>
      <c r="B91" s="12"/>
      <c r="C91" s="142">
        <v>0</v>
      </c>
      <c r="D91" s="30">
        <v>1980000</v>
      </c>
      <c r="E91" s="31">
        <f>C91-D91</f>
        <v>-1980000</v>
      </c>
      <c r="F91" s="118">
        <v>75980.800000000003</v>
      </c>
      <c r="G91" s="31">
        <f>C91-F91</f>
        <v>-75980.800000000003</v>
      </c>
      <c r="H91" s="30">
        <v>802240.83</v>
      </c>
      <c r="I91" s="30">
        <v>1980000</v>
      </c>
      <c r="K91" s="54">
        <v>2160000</v>
      </c>
      <c r="L91" s="54">
        <f>K91/12*7</f>
        <v>1260000</v>
      </c>
      <c r="M91" s="57"/>
    </row>
    <row r="92" spans="1:13" ht="18" customHeight="1" x14ac:dyDescent="0.3">
      <c r="A92" s="14" t="s">
        <v>105</v>
      </c>
      <c r="B92" s="12"/>
      <c r="C92" s="142">
        <v>0</v>
      </c>
      <c r="D92" s="30">
        <v>1500000</v>
      </c>
      <c r="E92" s="31">
        <f t="shared" si="17"/>
        <v>-1500000</v>
      </c>
      <c r="F92" s="118">
        <v>0</v>
      </c>
      <c r="G92" s="31">
        <f t="shared" si="7"/>
        <v>0</v>
      </c>
      <c r="H92" s="30">
        <v>1480291.6300000001</v>
      </c>
      <c r="I92" s="30">
        <v>1500000</v>
      </c>
      <c r="K92" s="54">
        <v>1500000</v>
      </c>
      <c r="L92" s="54">
        <v>1500000</v>
      </c>
      <c r="M92" s="57"/>
    </row>
    <row r="93" spans="1:13" ht="18" customHeight="1" x14ac:dyDescent="0.3">
      <c r="A93" s="14" t="s">
        <v>203</v>
      </c>
      <c r="B93" s="12"/>
      <c r="C93" s="30">
        <v>150000</v>
      </c>
      <c r="D93" s="30">
        <v>500000</v>
      </c>
      <c r="E93" s="31">
        <f>C93-D93</f>
        <v>-350000</v>
      </c>
      <c r="F93" s="118"/>
      <c r="G93" s="31"/>
      <c r="H93" s="30">
        <v>0</v>
      </c>
      <c r="I93" s="30">
        <v>500000</v>
      </c>
      <c r="M93" s="57"/>
    </row>
    <row r="94" spans="1:13" ht="18" customHeight="1" x14ac:dyDescent="0.3">
      <c r="A94" s="14" t="s">
        <v>204</v>
      </c>
      <c r="B94" s="12"/>
      <c r="C94" s="30">
        <v>382500</v>
      </c>
      <c r="D94" s="30">
        <v>1000000</v>
      </c>
      <c r="E94" s="31">
        <f t="shared" si="17"/>
        <v>-617500</v>
      </c>
      <c r="F94" s="118"/>
      <c r="G94" s="31"/>
      <c r="H94" s="30">
        <v>0</v>
      </c>
      <c r="I94" s="30">
        <v>1000000</v>
      </c>
      <c r="M94" s="57"/>
    </row>
    <row r="95" spans="1:13" ht="18" customHeight="1" x14ac:dyDescent="0.3">
      <c r="A95" s="14" t="s">
        <v>175</v>
      </c>
      <c r="B95" s="12"/>
      <c r="C95" s="142">
        <v>0</v>
      </c>
      <c r="D95" s="143">
        <v>0</v>
      </c>
      <c r="E95" s="31">
        <f t="shared" si="17"/>
        <v>0</v>
      </c>
      <c r="F95" s="118">
        <v>0</v>
      </c>
      <c r="G95" s="31">
        <f t="shared" si="7"/>
        <v>0</v>
      </c>
      <c r="H95" s="30">
        <v>296800</v>
      </c>
      <c r="I95" s="30">
        <v>0</v>
      </c>
      <c r="M95" s="57"/>
    </row>
    <row r="96" spans="1:13" ht="18" customHeight="1" x14ac:dyDescent="0.3">
      <c r="A96" s="14" t="s">
        <v>106</v>
      </c>
      <c r="B96" s="12"/>
      <c r="C96" s="142">
        <v>0</v>
      </c>
      <c r="D96" s="143">
        <v>0</v>
      </c>
      <c r="E96" s="138">
        <f t="shared" si="17"/>
        <v>0</v>
      </c>
      <c r="F96" s="118">
        <v>0</v>
      </c>
      <c r="G96" s="31">
        <f t="shared" ref="G96:G98" si="18">C96-F96</f>
        <v>0</v>
      </c>
      <c r="H96" s="30">
        <v>766664.82000000007</v>
      </c>
      <c r="I96" s="30">
        <v>0</v>
      </c>
      <c r="K96" s="54">
        <v>800000</v>
      </c>
      <c r="L96" s="54">
        <v>800000</v>
      </c>
      <c r="M96" s="57"/>
    </row>
    <row r="97" spans="1:325" ht="18" customHeight="1" x14ac:dyDescent="0.3">
      <c r="A97" s="14" t="s">
        <v>108</v>
      </c>
      <c r="B97" s="12"/>
      <c r="C97" s="142">
        <v>0</v>
      </c>
      <c r="D97" s="143">
        <v>0</v>
      </c>
      <c r="E97" s="138">
        <f t="shared" si="17"/>
        <v>0</v>
      </c>
      <c r="F97" s="118">
        <v>0</v>
      </c>
      <c r="G97" s="31">
        <f t="shared" si="18"/>
        <v>0</v>
      </c>
      <c r="H97" s="30">
        <v>385015.39</v>
      </c>
      <c r="I97" s="30">
        <v>0</v>
      </c>
      <c r="K97" s="54">
        <v>400000</v>
      </c>
      <c r="L97" s="54">
        <v>0</v>
      </c>
      <c r="M97" s="57"/>
    </row>
    <row r="98" spans="1:325" ht="18" customHeight="1" x14ac:dyDescent="0.3">
      <c r="A98" s="14" t="s">
        <v>109</v>
      </c>
      <c r="B98" s="12"/>
      <c r="C98" s="144">
        <v>0</v>
      </c>
      <c r="D98" s="145">
        <v>0</v>
      </c>
      <c r="E98" s="139">
        <f t="shared" si="17"/>
        <v>0</v>
      </c>
      <c r="F98" s="119">
        <v>0</v>
      </c>
      <c r="G98" s="34">
        <f t="shared" si="18"/>
        <v>0</v>
      </c>
      <c r="H98" s="33">
        <v>107915.56</v>
      </c>
      <c r="I98" s="33">
        <v>0</v>
      </c>
      <c r="K98" s="54">
        <v>107915.56</v>
      </c>
      <c r="L98" s="54">
        <v>107915.56</v>
      </c>
      <c r="M98" s="57"/>
    </row>
    <row r="99" spans="1:325" ht="18" customHeight="1" x14ac:dyDescent="0.3">
      <c r="A99" s="26" t="s">
        <v>110</v>
      </c>
      <c r="B99" s="12"/>
      <c r="C99" s="30">
        <f>SUM(C26:C98)</f>
        <v>870647.67999999993</v>
      </c>
      <c r="D99" s="30">
        <f>SUM(D26:D98)</f>
        <v>5917778.5916666668</v>
      </c>
      <c r="E99" s="31">
        <f>SUM(E26:E98)</f>
        <v>-4936284.2450000001</v>
      </c>
      <c r="F99" s="120">
        <f>SUM(F26:F98)</f>
        <v>847474.19</v>
      </c>
      <c r="G99" s="29">
        <f>SUM(G26:G98)</f>
        <v>-509326.50999999995</v>
      </c>
      <c r="H99" s="30">
        <v>14431588.170000002</v>
      </c>
      <c r="I99" s="30">
        <f>SUM(I26:I98)</f>
        <v>16214936.379999999</v>
      </c>
      <c r="M99" s="57"/>
    </row>
    <row r="100" spans="1:325" ht="18" customHeight="1" x14ac:dyDescent="0.3">
      <c r="A100" s="25"/>
      <c r="B100" s="12"/>
      <c r="C100" s="33"/>
      <c r="D100" s="33"/>
      <c r="E100" s="34"/>
      <c r="F100" s="119"/>
      <c r="G100" s="34"/>
      <c r="H100" s="33"/>
      <c r="I100" s="33"/>
    </row>
    <row r="101" spans="1:325" ht="18" customHeight="1" x14ac:dyDescent="0.3">
      <c r="A101" s="13" t="s">
        <v>19</v>
      </c>
      <c r="B101" s="12"/>
      <c r="C101" s="30">
        <f>C23-C99</f>
        <v>0</v>
      </c>
      <c r="D101" s="30">
        <f>D23-D99</f>
        <v>-4555787.8416666668</v>
      </c>
      <c r="E101" s="31">
        <f>E23-E99</f>
        <v>4444941.1749999998</v>
      </c>
      <c r="F101" s="120">
        <f>F23-F99</f>
        <v>0</v>
      </c>
      <c r="G101" s="29">
        <f>G23-G99</f>
        <v>532499.99999999988</v>
      </c>
      <c r="H101" s="30">
        <v>2295.8099999986589</v>
      </c>
      <c r="I101" s="30">
        <f>I23-I99</f>
        <v>0</v>
      </c>
    </row>
    <row r="102" spans="1:325" s="15" customFormat="1" ht="18" customHeight="1" x14ac:dyDescent="0.3">
      <c r="A102" s="16" t="s">
        <v>3</v>
      </c>
      <c r="B102" s="17"/>
      <c r="C102" s="33"/>
      <c r="D102" s="33"/>
      <c r="E102" s="34"/>
      <c r="F102" s="119"/>
      <c r="G102" s="34"/>
      <c r="H102" s="33"/>
      <c r="I102" s="33"/>
      <c r="J102" s="35"/>
      <c r="K102" s="56"/>
      <c r="L102" s="56"/>
    </row>
    <row r="103" spans="1:325" ht="18" customHeight="1" x14ac:dyDescent="0.3">
      <c r="A103" s="13" t="s">
        <v>18</v>
      </c>
      <c r="B103" s="17"/>
      <c r="C103" s="36">
        <f>C101-C102</f>
        <v>0</v>
      </c>
      <c r="D103" s="36">
        <f t="shared" ref="D103:I103" si="19">D101-D102</f>
        <v>-4555787.8416666668</v>
      </c>
      <c r="E103" s="140">
        <f t="shared" si="19"/>
        <v>4444941.1749999998</v>
      </c>
      <c r="F103" s="121">
        <f t="shared" si="19"/>
        <v>0</v>
      </c>
      <c r="G103" s="36">
        <f t="shared" si="19"/>
        <v>532499.99999999988</v>
      </c>
      <c r="H103" s="36">
        <v>2295.8099999986589</v>
      </c>
      <c r="I103" s="36">
        <f t="shared" si="19"/>
        <v>0</v>
      </c>
      <c r="J103" s="35"/>
      <c r="K103" s="56"/>
      <c r="L103" s="56"/>
      <c r="M103" s="58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  <c r="HB103" s="15"/>
      <c r="HC103" s="15"/>
      <c r="HD103" s="15"/>
      <c r="HE103" s="15"/>
      <c r="HF103" s="15"/>
      <c r="HG103" s="15"/>
      <c r="HH103" s="15"/>
      <c r="HI103" s="15"/>
      <c r="HJ103" s="15"/>
      <c r="HK103" s="15"/>
      <c r="HL103" s="15"/>
      <c r="HM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  <c r="IT103" s="15"/>
      <c r="IU103" s="15"/>
      <c r="IV103" s="15"/>
      <c r="IW103" s="15"/>
      <c r="IX103" s="15"/>
      <c r="IY103" s="15"/>
      <c r="IZ103" s="15"/>
      <c r="JA103" s="15"/>
      <c r="JB103" s="15"/>
      <c r="JC103" s="15"/>
      <c r="JD103" s="15"/>
      <c r="JE103" s="15"/>
      <c r="JF103" s="15"/>
      <c r="JG103" s="15"/>
      <c r="JH103" s="15"/>
      <c r="JI103" s="15"/>
      <c r="JJ103" s="15"/>
      <c r="JK103" s="15"/>
      <c r="JL103" s="15"/>
      <c r="JM103" s="15"/>
      <c r="JN103" s="15"/>
      <c r="JO103" s="15"/>
      <c r="JP103" s="15"/>
      <c r="JQ103" s="15"/>
      <c r="JR103" s="15"/>
      <c r="JS103" s="15"/>
      <c r="JT103" s="15"/>
      <c r="JU103" s="15"/>
      <c r="JV103" s="15"/>
      <c r="JW103" s="15"/>
      <c r="JX103" s="15"/>
      <c r="JY103" s="15"/>
      <c r="JZ103" s="15"/>
      <c r="KA103" s="15"/>
      <c r="KB103" s="15"/>
      <c r="KC103" s="15"/>
      <c r="KD103" s="15"/>
      <c r="KE103" s="15"/>
      <c r="KF103" s="15"/>
      <c r="KG103" s="15"/>
      <c r="KH103" s="15"/>
      <c r="KI103" s="15"/>
      <c r="KJ103" s="15"/>
      <c r="KK103" s="15"/>
      <c r="KL103" s="15"/>
      <c r="KM103" s="15"/>
      <c r="KN103" s="15"/>
      <c r="KO103" s="15"/>
      <c r="KP103" s="15"/>
      <c r="KQ103" s="15"/>
      <c r="KR103" s="15"/>
      <c r="KS103" s="15"/>
      <c r="KT103" s="15"/>
      <c r="KU103" s="15"/>
      <c r="KV103" s="15"/>
      <c r="KW103" s="15"/>
      <c r="KX103" s="15"/>
      <c r="KY103" s="15"/>
      <c r="KZ103" s="15"/>
      <c r="LA103" s="15"/>
      <c r="LB103" s="15"/>
      <c r="LC103" s="15"/>
      <c r="LD103" s="15"/>
      <c r="LE103" s="15"/>
      <c r="LF103" s="15"/>
      <c r="LG103" s="15"/>
      <c r="LH103" s="15"/>
      <c r="LI103" s="15"/>
      <c r="LJ103" s="15"/>
      <c r="LK103" s="15"/>
      <c r="LL103" s="15"/>
      <c r="LM103" s="15"/>
    </row>
    <row r="104" spans="1:325" ht="18" customHeight="1" x14ac:dyDescent="0.3">
      <c r="A104" s="11" t="s">
        <v>4</v>
      </c>
      <c r="B104" s="12"/>
      <c r="C104" s="33"/>
      <c r="D104" s="33">
        <v>0</v>
      </c>
      <c r="E104" s="34">
        <v>0</v>
      </c>
      <c r="F104" s="122"/>
      <c r="G104" s="32">
        <v>0</v>
      </c>
      <c r="H104" s="33">
        <v>2295.8099999986589</v>
      </c>
      <c r="I104" s="33"/>
    </row>
    <row r="105" spans="1:325" ht="18" customHeight="1" x14ac:dyDescent="0.3">
      <c r="A105" s="13" t="s">
        <v>20</v>
      </c>
      <c r="B105" s="12"/>
      <c r="C105" s="30">
        <f>C103-C104</f>
        <v>0</v>
      </c>
      <c r="D105" s="30">
        <f>D103-D104</f>
        <v>-4555787.8416666668</v>
      </c>
      <c r="E105" s="31">
        <f>E103-E104</f>
        <v>4444941.1749999998</v>
      </c>
      <c r="F105" s="120">
        <f>F103-F104</f>
        <v>0</v>
      </c>
      <c r="G105" s="29">
        <f t="shared" ref="G105" si="20">G103-G104</f>
        <v>532499.99999999988</v>
      </c>
      <c r="H105" s="30">
        <v>0</v>
      </c>
      <c r="I105" s="106">
        <f>I103-I104</f>
        <v>0</v>
      </c>
    </row>
    <row r="106" spans="1:325" ht="18" customHeight="1" x14ac:dyDescent="0.3">
      <c r="A106" s="18" t="s">
        <v>5</v>
      </c>
      <c r="B106" s="19"/>
      <c r="C106" s="33">
        <v>-100003</v>
      </c>
      <c r="D106" s="33"/>
      <c r="E106" s="34">
        <v>-100003</v>
      </c>
      <c r="F106" s="122"/>
      <c r="G106" s="32"/>
      <c r="H106" s="33">
        <v>-100003</v>
      </c>
      <c r="I106" s="33">
        <v>-100003</v>
      </c>
    </row>
    <row r="107" spans="1:325" ht="18" customHeight="1" x14ac:dyDescent="0.3">
      <c r="A107" s="18"/>
      <c r="B107" s="19"/>
      <c r="C107" s="30"/>
      <c r="D107" s="30"/>
      <c r="E107" s="31"/>
      <c r="F107" s="118"/>
      <c r="G107" s="31"/>
      <c r="H107" s="30"/>
      <c r="I107" s="30"/>
    </row>
    <row r="108" spans="1:325" ht="18" customHeight="1" x14ac:dyDescent="0.3">
      <c r="A108" s="15" t="s">
        <v>6</v>
      </c>
      <c r="B108" s="19"/>
      <c r="C108" s="30">
        <v>0</v>
      </c>
      <c r="D108" s="30">
        <v>0</v>
      </c>
      <c r="E108" s="31">
        <v>0</v>
      </c>
      <c r="F108" s="120">
        <v>0</v>
      </c>
      <c r="G108" s="29">
        <v>0</v>
      </c>
      <c r="H108" s="30">
        <v>0</v>
      </c>
      <c r="I108" s="30">
        <v>0</v>
      </c>
    </row>
    <row r="109" spans="1:325" ht="18" customHeight="1" x14ac:dyDescent="0.3">
      <c r="A109" s="15" t="s">
        <v>7</v>
      </c>
      <c r="B109" s="19"/>
      <c r="C109" s="30">
        <v>0</v>
      </c>
      <c r="D109" s="30">
        <v>0</v>
      </c>
      <c r="E109" s="31">
        <v>0</v>
      </c>
      <c r="F109" s="120">
        <v>0</v>
      </c>
      <c r="G109" s="29">
        <v>0</v>
      </c>
      <c r="H109" s="30">
        <v>0</v>
      </c>
      <c r="I109" s="30">
        <v>0</v>
      </c>
    </row>
    <row r="110" spans="1:325" ht="18" customHeight="1" x14ac:dyDescent="0.3">
      <c r="A110" s="18" t="s">
        <v>8</v>
      </c>
      <c r="B110" s="19"/>
      <c r="C110" s="38">
        <f>C105+C106-C108-C109</f>
        <v>-100003</v>
      </c>
      <c r="D110" s="38">
        <f>D105+D106-D108-D109</f>
        <v>-4555787.8416666668</v>
      </c>
      <c r="E110" s="141">
        <f>E105+E106-E108-E109</f>
        <v>4344938.1749999998</v>
      </c>
      <c r="F110" s="123">
        <f t="shared" ref="F110:I110" si="21">F105+F106-F108-F109</f>
        <v>0</v>
      </c>
      <c r="G110" s="37">
        <f t="shared" si="21"/>
        <v>532499.99999999988</v>
      </c>
      <c r="H110" s="38">
        <v>-100003</v>
      </c>
      <c r="I110" s="38">
        <f t="shared" si="21"/>
        <v>-100003</v>
      </c>
    </row>
    <row r="112" spans="1:325" ht="18" customHeight="1" x14ac:dyDescent="0.3">
      <c r="K112" s="27"/>
      <c r="L112" s="27"/>
    </row>
    <row r="113" spans="3:6" ht="18" customHeight="1" x14ac:dyDescent="0.3">
      <c r="C113" s="105">
        <f>SUM(C26:C67)</f>
        <v>126761.91</v>
      </c>
      <c r="F113" s="105">
        <f>SUM(F26:F67)</f>
        <v>123305.40999999999</v>
      </c>
    </row>
    <row r="114" spans="3:6" ht="18" customHeight="1" x14ac:dyDescent="0.3">
      <c r="C114" s="105">
        <f>SUM(C70:C98)</f>
        <v>743885.77</v>
      </c>
      <c r="F114" s="105">
        <f>SUM(F70:F98)</f>
        <v>724168.78</v>
      </c>
    </row>
  </sheetData>
  <mergeCells count="1">
    <mergeCell ref="C6:E6"/>
  </mergeCells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0"/>
  <sheetViews>
    <sheetView view="pageBreakPreview" topLeftCell="A75" zoomScale="85" zoomScaleNormal="100" zoomScaleSheetLayoutView="85" workbookViewId="0">
      <selection activeCell="F63" sqref="F63"/>
    </sheetView>
  </sheetViews>
  <sheetFormatPr defaultRowHeight="18.75" x14ac:dyDescent="0.3"/>
  <cols>
    <col min="1" max="1" width="7.28515625" style="39" customWidth="1"/>
    <col min="2" max="3" width="13.42578125" style="39" customWidth="1"/>
    <col min="4" max="4" width="16.5703125" style="39" customWidth="1"/>
    <col min="5" max="5" width="16" style="39" customWidth="1"/>
    <col min="6" max="6" width="19.42578125" style="47" bestFit="1" customWidth="1"/>
    <col min="7" max="7" width="18.5703125" style="108" bestFit="1" customWidth="1"/>
    <col min="8" max="8" width="1.42578125" style="39" customWidth="1"/>
    <col min="9" max="9" width="17.7109375" style="39" customWidth="1"/>
    <col min="10" max="10" width="14.5703125" style="39" bestFit="1" customWidth="1"/>
    <col min="11" max="11" width="17.140625" style="41" bestFit="1" customWidth="1"/>
    <col min="12" max="12" width="13.7109375" style="39" bestFit="1" customWidth="1"/>
    <col min="13" max="13" width="11" style="39" bestFit="1" customWidth="1"/>
    <col min="14" max="16384" width="9.140625" style="39"/>
  </cols>
  <sheetData>
    <row r="1" spans="1:13" x14ac:dyDescent="0.3">
      <c r="A1" s="22" t="s">
        <v>33</v>
      </c>
    </row>
    <row r="2" spans="1:13" x14ac:dyDescent="0.3">
      <c r="A2" s="22" t="s">
        <v>128</v>
      </c>
    </row>
    <row r="3" spans="1:13" x14ac:dyDescent="0.3">
      <c r="A3" s="22"/>
    </row>
    <row r="4" spans="1:13" x14ac:dyDescent="0.3">
      <c r="A4" s="39" t="s">
        <v>129</v>
      </c>
      <c r="B4" s="39" t="s">
        <v>130</v>
      </c>
    </row>
    <row r="5" spans="1:13" x14ac:dyDescent="0.3">
      <c r="B5" s="39" t="s">
        <v>131</v>
      </c>
      <c r="H5" s="43"/>
    </row>
    <row r="6" spans="1:13" x14ac:dyDescent="0.3">
      <c r="H6" s="43"/>
    </row>
    <row r="7" spans="1:13" x14ac:dyDescent="0.3">
      <c r="D7" s="150" t="s">
        <v>132</v>
      </c>
      <c r="E7" s="150"/>
      <c r="F7" s="150"/>
      <c r="G7" s="150"/>
      <c r="H7" s="44"/>
    </row>
    <row r="8" spans="1:13" ht="75" x14ac:dyDescent="0.3">
      <c r="D8" s="40" t="s">
        <v>133</v>
      </c>
      <c r="E8" s="40" t="s">
        <v>134</v>
      </c>
      <c r="F8" s="48" t="s">
        <v>135</v>
      </c>
      <c r="G8" s="127" t="s">
        <v>136</v>
      </c>
      <c r="H8" s="45"/>
      <c r="I8" s="124" t="s">
        <v>136</v>
      </c>
      <c r="J8" s="40"/>
    </row>
    <row r="9" spans="1:13" x14ac:dyDescent="0.3">
      <c r="B9" s="39" t="s">
        <v>112</v>
      </c>
      <c r="D9" s="49">
        <v>82463.08</v>
      </c>
      <c r="E9" s="49">
        <v>14766</v>
      </c>
      <c r="F9" s="49">
        <v>370</v>
      </c>
      <c r="G9" s="108">
        <f>D9+E9-F9</f>
        <v>96859.08</v>
      </c>
      <c r="H9" s="111"/>
      <c r="I9" s="112">
        <v>11215.05</v>
      </c>
      <c r="K9" s="42"/>
      <c r="L9" s="108"/>
      <c r="M9" s="108"/>
    </row>
    <row r="10" spans="1:13" x14ac:dyDescent="0.3">
      <c r="B10" s="39" t="s">
        <v>113</v>
      </c>
      <c r="D10" s="49">
        <v>58448</v>
      </c>
      <c r="E10" s="49">
        <v>4006.8</v>
      </c>
      <c r="F10" s="49">
        <v>0</v>
      </c>
      <c r="G10" s="108">
        <f t="shared" ref="G10:G15" si="0">D10+E10</f>
        <v>62454.8</v>
      </c>
      <c r="H10" s="111"/>
      <c r="I10" s="112">
        <v>27547.52</v>
      </c>
      <c r="K10" s="42"/>
      <c r="L10" s="108"/>
    </row>
    <row r="11" spans="1:13" x14ac:dyDescent="0.3">
      <c r="B11" s="39" t="s">
        <v>114</v>
      </c>
      <c r="D11" s="49">
        <v>158220.25</v>
      </c>
      <c r="E11" s="49">
        <v>0</v>
      </c>
      <c r="F11" s="49">
        <v>0</v>
      </c>
      <c r="G11" s="108">
        <f t="shared" si="0"/>
        <v>158220.25</v>
      </c>
      <c r="H11" s="111"/>
      <c r="I11" s="112">
        <v>79320.600000000006</v>
      </c>
      <c r="K11" s="42"/>
    </row>
    <row r="12" spans="1:13" x14ac:dyDescent="0.3">
      <c r="B12" s="39" t="s">
        <v>115</v>
      </c>
      <c r="D12" s="49">
        <v>12457.99</v>
      </c>
      <c r="E12" s="49">
        <v>0</v>
      </c>
      <c r="F12" s="49">
        <v>0</v>
      </c>
      <c r="G12" s="108">
        <f t="shared" si="0"/>
        <v>12457.99</v>
      </c>
      <c r="H12" s="111"/>
      <c r="I12" s="112">
        <v>1065.4000000000001</v>
      </c>
      <c r="K12" s="42"/>
    </row>
    <row r="13" spans="1:13" x14ac:dyDescent="0.3">
      <c r="B13" s="39" t="s">
        <v>116</v>
      </c>
      <c r="D13" s="49">
        <v>58342.5</v>
      </c>
      <c r="E13" s="49">
        <v>0</v>
      </c>
      <c r="F13" s="49">
        <v>0</v>
      </c>
      <c r="G13" s="108">
        <f t="shared" si="0"/>
        <v>58342.5</v>
      </c>
      <c r="H13" s="111"/>
      <c r="I13" s="112">
        <v>2</v>
      </c>
      <c r="K13" s="42"/>
    </row>
    <row r="14" spans="1:13" x14ac:dyDescent="0.3">
      <c r="B14" s="39" t="s">
        <v>117</v>
      </c>
      <c r="D14" s="49">
        <v>181230.5</v>
      </c>
      <c r="E14" s="49">
        <v>0</v>
      </c>
      <c r="F14" s="49">
        <v>0</v>
      </c>
      <c r="G14" s="108">
        <f t="shared" si="0"/>
        <v>181230.5</v>
      </c>
      <c r="H14" s="111"/>
      <c r="I14" s="112">
        <v>906</v>
      </c>
      <c r="K14" s="42"/>
    </row>
    <row r="15" spans="1:13" x14ac:dyDescent="0.3">
      <c r="B15" s="39" t="s">
        <v>118</v>
      </c>
      <c r="D15" s="49">
        <v>136718</v>
      </c>
      <c r="E15" s="49">
        <v>0</v>
      </c>
      <c r="F15" s="49">
        <v>0</v>
      </c>
      <c r="G15" s="108">
        <f t="shared" si="0"/>
        <v>136718</v>
      </c>
      <c r="H15" s="111"/>
      <c r="I15" s="112">
        <v>2</v>
      </c>
      <c r="K15" s="42"/>
    </row>
    <row r="16" spans="1:13" ht="19.5" thickBot="1" x14ac:dyDescent="0.35">
      <c r="D16" s="50">
        <f t="shared" ref="D16:I16" si="1">SUM(D9:D15)</f>
        <v>687880.32000000007</v>
      </c>
      <c r="E16" s="52">
        <f t="shared" si="1"/>
        <v>18772.8</v>
      </c>
      <c r="F16" s="50">
        <f t="shared" si="1"/>
        <v>370</v>
      </c>
      <c r="G16" s="128">
        <f t="shared" si="1"/>
        <v>706283.12</v>
      </c>
      <c r="H16" s="111"/>
      <c r="I16" s="113">
        <f t="shared" si="1"/>
        <v>120058.57</v>
      </c>
    </row>
    <row r="17" spans="1:10" x14ac:dyDescent="0.3">
      <c r="H17" s="43"/>
    </row>
    <row r="19" spans="1:10" hidden="1" x14ac:dyDescent="0.3">
      <c r="A19" s="39" t="s">
        <v>137</v>
      </c>
      <c r="B19" s="39" t="s">
        <v>139</v>
      </c>
    </row>
    <row r="20" spans="1:10" hidden="1" x14ac:dyDescent="0.3">
      <c r="F20" s="51" t="s">
        <v>180</v>
      </c>
      <c r="G20" s="129" t="s">
        <v>181</v>
      </c>
    </row>
    <row r="21" spans="1:10" hidden="1" x14ac:dyDescent="0.3">
      <c r="B21" s="39" t="s">
        <v>176</v>
      </c>
      <c r="F21" s="49">
        <v>0</v>
      </c>
      <c r="G21" s="130">
        <v>0</v>
      </c>
      <c r="I21" s="46"/>
      <c r="J21" s="46"/>
    </row>
    <row r="22" spans="1:10" ht="19.5" hidden="1" thickBot="1" x14ac:dyDescent="0.35">
      <c r="F22" s="50">
        <f>SUM(F21:F21)</f>
        <v>0</v>
      </c>
      <c r="G22" s="131">
        <f>SUM(G21:G21)</f>
        <v>0</v>
      </c>
    </row>
    <row r="23" spans="1:10" hidden="1" x14ac:dyDescent="0.3">
      <c r="G23" s="130"/>
    </row>
    <row r="24" spans="1:10" x14ac:dyDescent="0.3">
      <c r="A24" s="39" t="s">
        <v>137</v>
      </c>
      <c r="B24" s="39" t="s">
        <v>141</v>
      </c>
      <c r="F24" s="49"/>
      <c r="G24" s="130"/>
    </row>
    <row r="25" spans="1:10" x14ac:dyDescent="0.3">
      <c r="F25" s="49"/>
      <c r="G25" s="130"/>
    </row>
    <row r="26" spans="1:10" x14ac:dyDescent="0.3">
      <c r="F26" s="51" t="s">
        <v>199</v>
      </c>
      <c r="G26" s="129" t="s">
        <v>200</v>
      </c>
    </row>
    <row r="27" spans="1:10" x14ac:dyDescent="0.3">
      <c r="B27" s="39" t="s">
        <v>142</v>
      </c>
      <c r="F27" s="49">
        <v>52912</v>
      </c>
      <c r="G27" s="130">
        <v>46012</v>
      </c>
    </row>
    <row r="28" spans="1:10" hidden="1" x14ac:dyDescent="0.3">
      <c r="B28" s="39" t="s">
        <v>184</v>
      </c>
      <c r="F28" s="49">
        <v>0</v>
      </c>
      <c r="G28" s="130">
        <v>0</v>
      </c>
    </row>
    <row r="29" spans="1:10" hidden="1" x14ac:dyDescent="0.3">
      <c r="B29" s="39" t="s">
        <v>185</v>
      </c>
      <c r="F29" s="49">
        <v>0</v>
      </c>
      <c r="G29" s="130">
        <v>0</v>
      </c>
    </row>
    <row r="30" spans="1:10" hidden="1" x14ac:dyDescent="0.3">
      <c r="B30" s="39" t="s">
        <v>186</v>
      </c>
      <c r="F30" s="49">
        <v>0</v>
      </c>
      <c r="G30" s="130">
        <v>0</v>
      </c>
    </row>
    <row r="31" spans="1:10" x14ac:dyDescent="0.3">
      <c r="F31" s="49"/>
      <c r="G31" s="130"/>
    </row>
    <row r="32" spans="1:10" ht="19.5" thickBot="1" x14ac:dyDescent="0.35">
      <c r="F32" s="52">
        <f>SUM(F27:F31)</f>
        <v>52912</v>
      </c>
      <c r="G32" s="131">
        <f>SUM(G27:G31)</f>
        <v>46012</v>
      </c>
    </row>
    <row r="33" spans="1:7" x14ac:dyDescent="0.3">
      <c r="F33" s="49"/>
      <c r="G33" s="130"/>
    </row>
    <row r="34" spans="1:7" x14ac:dyDescent="0.3">
      <c r="A34" s="39" t="s">
        <v>140</v>
      </c>
      <c r="B34" s="39" t="s">
        <v>144</v>
      </c>
      <c r="F34" s="51"/>
      <c r="G34" s="129"/>
    </row>
    <row r="35" spans="1:7" x14ac:dyDescent="0.3">
      <c r="F35" s="51" t="s">
        <v>199</v>
      </c>
      <c r="G35" s="129" t="s">
        <v>200</v>
      </c>
    </row>
    <row r="36" spans="1:7" x14ac:dyDescent="0.3">
      <c r="B36" s="39" t="s">
        <v>146</v>
      </c>
      <c r="F36" s="49">
        <v>819.04</v>
      </c>
      <c r="G36" s="130">
        <v>740.14</v>
      </c>
    </row>
    <row r="37" spans="1:7" x14ac:dyDescent="0.3">
      <c r="B37" s="39" t="s">
        <v>145</v>
      </c>
      <c r="F37" s="49"/>
      <c r="G37" s="130"/>
    </row>
    <row r="38" spans="1:7" x14ac:dyDescent="0.3">
      <c r="B38" s="39" t="s">
        <v>147</v>
      </c>
      <c r="F38" s="49">
        <v>22559.11</v>
      </c>
      <c r="G38" s="130">
        <v>811833.8</v>
      </c>
    </row>
    <row r="39" spans="1:7" x14ac:dyDescent="0.3">
      <c r="B39" s="39" t="s">
        <v>148</v>
      </c>
      <c r="F39" s="49">
        <v>2960896.36</v>
      </c>
      <c r="G39" s="130">
        <v>2200000</v>
      </c>
    </row>
    <row r="40" spans="1:7" ht="19.5" thickBot="1" x14ac:dyDescent="0.35">
      <c r="F40" s="52">
        <f>SUM(F36:F39)</f>
        <v>2984274.51</v>
      </c>
      <c r="G40" s="131">
        <f>SUM(G36:G39)</f>
        <v>3012573.94</v>
      </c>
    </row>
    <row r="42" spans="1:7" x14ac:dyDescent="0.3">
      <c r="A42" s="39" t="s">
        <v>143</v>
      </c>
      <c r="B42" s="39" t="s">
        <v>151</v>
      </c>
    </row>
    <row r="43" spans="1:7" x14ac:dyDescent="0.3">
      <c r="F43" s="51" t="s">
        <v>199</v>
      </c>
      <c r="G43" s="129" t="s">
        <v>200</v>
      </c>
    </row>
    <row r="45" spans="1:7" x14ac:dyDescent="0.3">
      <c r="B45" s="39" t="s">
        <v>152</v>
      </c>
      <c r="F45" s="47">
        <v>515.1</v>
      </c>
      <c r="G45" s="108">
        <v>657.8</v>
      </c>
    </row>
    <row r="46" spans="1:7" hidden="1" x14ac:dyDescent="0.3">
      <c r="B46" s="39" t="s">
        <v>201</v>
      </c>
      <c r="F46" s="47">
        <v>0</v>
      </c>
      <c r="G46" s="108">
        <v>0</v>
      </c>
    </row>
    <row r="47" spans="1:7" hidden="1" x14ac:dyDescent="0.3">
      <c r="B47" s="39" t="s">
        <v>187</v>
      </c>
      <c r="F47" s="47">
        <v>0</v>
      </c>
      <c r="G47" s="108">
        <v>0</v>
      </c>
    </row>
    <row r="48" spans="1:7" x14ac:dyDescent="0.3">
      <c r="B48" s="39" t="s">
        <v>153</v>
      </c>
      <c r="F48" s="47">
        <v>925492</v>
      </c>
      <c r="G48" s="108">
        <v>740196.63</v>
      </c>
    </row>
    <row r="49" spans="1:10" ht="19.5" thickBot="1" x14ac:dyDescent="0.35">
      <c r="F49" s="50">
        <f>SUM(F45:F48)</f>
        <v>926007.1</v>
      </c>
      <c r="G49" s="128">
        <f>SUM(G45:G48)</f>
        <v>740854.43</v>
      </c>
    </row>
    <row r="51" spans="1:10" x14ac:dyDescent="0.3">
      <c r="A51" s="39" t="s">
        <v>149</v>
      </c>
      <c r="B51" s="39" t="s">
        <v>155</v>
      </c>
    </row>
    <row r="52" spans="1:10" x14ac:dyDescent="0.3">
      <c r="F52" s="51" t="s">
        <v>199</v>
      </c>
      <c r="G52" s="129" t="s">
        <v>200</v>
      </c>
    </row>
    <row r="53" spans="1:10" x14ac:dyDescent="0.3">
      <c r="B53" s="39" t="s">
        <v>156</v>
      </c>
      <c r="F53" s="47">
        <v>3095380.5</v>
      </c>
      <c r="G53" s="47">
        <v>3311253.79</v>
      </c>
    </row>
    <row r="54" spans="1:10" x14ac:dyDescent="0.3">
      <c r="B54" s="39" t="s">
        <v>206</v>
      </c>
      <c r="F54" s="53">
        <v>0</v>
      </c>
      <c r="G54" s="53">
        <v>0</v>
      </c>
    </row>
    <row r="55" spans="1:10" x14ac:dyDescent="0.3">
      <c r="B55" s="39" t="s">
        <v>157</v>
      </c>
      <c r="F55" s="47">
        <f>SUM(F53:F54)</f>
        <v>3095380.5</v>
      </c>
      <c r="G55" s="47">
        <f>SUM(G53:G54)</f>
        <v>3311253.79</v>
      </c>
    </row>
    <row r="56" spans="1:10" x14ac:dyDescent="0.3">
      <c r="G56" s="47"/>
    </row>
    <row r="57" spans="1:10" x14ac:dyDescent="0.3">
      <c r="B57" s="39" t="s">
        <v>158</v>
      </c>
      <c r="F57" s="53">
        <v>5300.72</v>
      </c>
      <c r="G57" s="53">
        <v>19175.66</v>
      </c>
    </row>
    <row r="58" spans="1:10" x14ac:dyDescent="0.3">
      <c r="F58" s="111"/>
      <c r="G58" s="111"/>
    </row>
    <row r="59" spans="1:10" x14ac:dyDescent="0.3">
      <c r="B59" s="39" t="s">
        <v>190</v>
      </c>
      <c r="F59" s="111">
        <f>F55+F57</f>
        <v>3100681.22</v>
      </c>
      <c r="G59" s="111">
        <f>G55+G57</f>
        <v>3330429.45</v>
      </c>
    </row>
    <row r="60" spans="1:10" x14ac:dyDescent="0.3">
      <c r="G60" s="47"/>
    </row>
    <row r="61" spans="1:10" x14ac:dyDescent="0.3">
      <c r="B61" s="39" t="s">
        <v>159</v>
      </c>
      <c r="G61" s="47"/>
    </row>
    <row r="62" spans="1:10" x14ac:dyDescent="0.3">
      <c r="C62" s="39" t="s">
        <v>160</v>
      </c>
      <c r="F62" s="47">
        <v>10085.799999999999</v>
      </c>
      <c r="G62" s="47">
        <v>44.69</v>
      </c>
    </row>
    <row r="63" spans="1:10" x14ac:dyDescent="0.3">
      <c r="C63" s="39" t="s">
        <v>161</v>
      </c>
      <c r="F63" s="47">
        <v>0</v>
      </c>
      <c r="G63" s="47">
        <v>0</v>
      </c>
    </row>
    <row r="64" spans="1:10" x14ac:dyDescent="0.3">
      <c r="C64" s="39" t="s">
        <v>164</v>
      </c>
      <c r="F64" s="53">
        <v>1020.8</v>
      </c>
      <c r="G64" s="53">
        <v>1345.9</v>
      </c>
      <c r="J64" s="47"/>
    </row>
    <row r="65" spans="1:10" x14ac:dyDescent="0.3">
      <c r="C65" s="39" t="s">
        <v>162</v>
      </c>
      <c r="F65" s="47">
        <f>SUM(F62:F64)</f>
        <v>11106.599999999999</v>
      </c>
      <c r="G65" s="47">
        <f>SUM(G62:G64)</f>
        <v>1390.5900000000001</v>
      </c>
    </row>
    <row r="66" spans="1:10" x14ac:dyDescent="0.3">
      <c r="G66" s="47"/>
    </row>
    <row r="67" spans="1:10" x14ac:dyDescent="0.3">
      <c r="B67" s="39" t="s">
        <v>35</v>
      </c>
      <c r="G67" s="47"/>
    </row>
    <row r="68" spans="1:10" x14ac:dyDescent="0.3">
      <c r="C68" s="39" t="s">
        <v>163</v>
      </c>
      <c r="F68" s="47">
        <v>-364.9</v>
      </c>
      <c r="G68" s="47">
        <v>-575.79999999999995</v>
      </c>
    </row>
    <row r="69" spans="1:10" x14ac:dyDescent="0.3">
      <c r="C69" s="39" t="s">
        <v>165</v>
      </c>
      <c r="F69" s="47">
        <v>-743885.77</v>
      </c>
      <c r="G69" s="47">
        <v>-724168.78</v>
      </c>
    </row>
    <row r="70" spans="1:10" x14ac:dyDescent="0.3">
      <c r="C70" s="39" t="s">
        <v>166</v>
      </c>
      <c r="F70" s="111">
        <v>-126761.91</v>
      </c>
      <c r="G70" s="111">
        <v>-123305.41</v>
      </c>
    </row>
    <row r="71" spans="1:10" x14ac:dyDescent="0.3">
      <c r="C71" s="39" t="s">
        <v>191</v>
      </c>
      <c r="F71" s="53"/>
      <c r="G71" s="53"/>
    </row>
    <row r="72" spans="1:10" x14ac:dyDescent="0.3">
      <c r="C72" s="39" t="s">
        <v>167</v>
      </c>
      <c r="F72" s="47">
        <f>SUM(F68:F71)</f>
        <v>-871012.58000000007</v>
      </c>
      <c r="G72" s="47">
        <f>SUM(G68:G71)</f>
        <v>-848049.99000000011</v>
      </c>
    </row>
    <row r="73" spans="1:10" x14ac:dyDescent="0.3">
      <c r="G73" s="47"/>
    </row>
    <row r="74" spans="1:10" x14ac:dyDescent="0.3">
      <c r="B74" s="39" t="s">
        <v>188</v>
      </c>
      <c r="F74" s="47">
        <v>-859905.98</v>
      </c>
      <c r="G74" s="47">
        <v>-846659.4</v>
      </c>
    </row>
    <row r="75" spans="1:10" ht="19.5" thickBot="1" x14ac:dyDescent="0.35">
      <c r="B75" s="39" t="s">
        <v>189</v>
      </c>
      <c r="F75" s="50">
        <f>F55+F57+F74</f>
        <v>2240775.2400000002</v>
      </c>
      <c r="G75" s="50">
        <f>G55+G57+G74</f>
        <v>2483770.0500000003</v>
      </c>
      <c r="I75" s="46"/>
      <c r="J75" s="108"/>
    </row>
    <row r="77" spans="1:10" x14ac:dyDescent="0.3">
      <c r="A77" s="39" t="s">
        <v>154</v>
      </c>
      <c r="B77" s="39" t="s">
        <v>168</v>
      </c>
      <c r="F77" s="51" t="s">
        <v>199</v>
      </c>
      <c r="G77" s="129" t="s">
        <v>200</v>
      </c>
    </row>
    <row r="79" spans="1:10" x14ac:dyDescent="0.3">
      <c r="B79" s="39" t="s">
        <v>205</v>
      </c>
      <c r="E79" s="39" t="s">
        <v>170</v>
      </c>
      <c r="F79" s="47">
        <v>9768.3700000000008</v>
      </c>
      <c r="G79" s="108">
        <v>0</v>
      </c>
    </row>
    <row r="80" spans="1:10" x14ac:dyDescent="0.3">
      <c r="B80" s="39" t="s">
        <v>169</v>
      </c>
      <c r="E80" s="39" t="s">
        <v>171</v>
      </c>
      <c r="F80" s="53">
        <v>316.19</v>
      </c>
      <c r="G80" s="132">
        <v>0</v>
      </c>
    </row>
    <row r="81" spans="5:7" ht="19.5" thickBot="1" x14ac:dyDescent="0.35">
      <c r="F81" s="50">
        <f>SUM(F79:F80)</f>
        <v>10084.560000000001</v>
      </c>
      <c r="G81" s="128">
        <f>SUM(G79:G80)</f>
        <v>0</v>
      </c>
    </row>
    <row r="87" spans="5:7" x14ac:dyDescent="0.3">
      <c r="E87" s="46"/>
    </row>
    <row r="88" spans="5:7" x14ac:dyDescent="0.3">
      <c r="E88" s="46"/>
    </row>
    <row r="90" spans="5:7" x14ac:dyDescent="0.3">
      <c r="E90" s="46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2018-01-16T07:45:26Z</cp:lastPrinted>
  <dcterms:created xsi:type="dcterms:W3CDTF">2010-03-24T00:51:31Z</dcterms:created>
  <dcterms:modified xsi:type="dcterms:W3CDTF">2019-04-22T08:17:43Z</dcterms:modified>
</cp:coreProperties>
</file>