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filterPrivacy="1" defaultThemeVersion="124226"/>
  <xr:revisionPtr revIDLastSave="0" documentId="13_ncr:1_{004D8305-7122-4CFA-A290-FF708589736E}" xr6:coauthVersionLast="40" xr6:coauthVersionMax="40" xr10:uidLastSave="{00000000-0000-0000-0000-000000000000}"/>
  <bookViews>
    <workbookView xWindow="0" yWindow="0" windowWidth="20490" windowHeight="8820" tabRatio="664" activeTab="2" xr2:uid="{00000000-000D-0000-FFFF-FFFF00000000}"/>
  </bookViews>
  <sheets>
    <sheet name="forecast p&amp;l (2)" sheetId="12" r:id="rId1"/>
    <sheet name="forecast p&amp;l" sheetId="11" r:id="rId2"/>
    <sheet name="2016" sheetId="13" r:id="rId3"/>
  </sheets>
  <definedNames>
    <definedName name="_xlnm.Print_Titles" localSheetId="0">'forecast p&amp;l (2)'!$1:$9</definedName>
  </definedNames>
  <calcPr calcId="181029"/>
  <fileRecoveryPr autoRecover="0"/>
</workbook>
</file>

<file path=xl/calcChain.xml><?xml version="1.0" encoding="utf-8"?>
<calcChain xmlns="http://schemas.openxmlformats.org/spreadsheetml/2006/main">
  <c r="C24" i="12" l="1"/>
  <c r="O19" i="12" l="1"/>
  <c r="P94" i="12" l="1"/>
  <c r="P88" i="12"/>
  <c r="P97" i="12"/>
  <c r="C21" i="12" l="1"/>
  <c r="O89" i="12" l="1"/>
  <c r="C89" i="12" s="1"/>
  <c r="C99" i="12"/>
  <c r="C98" i="12"/>
  <c r="C97" i="12"/>
  <c r="C96" i="12"/>
  <c r="C95" i="12"/>
  <c r="C94" i="12"/>
  <c r="C93" i="12"/>
  <c r="C92" i="12"/>
  <c r="C91" i="12"/>
  <c r="C90" i="12"/>
  <c r="C87" i="12"/>
  <c r="C86" i="12"/>
  <c r="C85" i="12"/>
  <c r="C84" i="12"/>
  <c r="C83" i="12"/>
  <c r="C82" i="12"/>
  <c r="C81" i="12"/>
  <c r="C80" i="12"/>
  <c r="C79" i="12"/>
  <c r="C78" i="12"/>
  <c r="C77" i="12"/>
  <c r="C76" i="12"/>
  <c r="C75" i="12"/>
  <c r="C74" i="12"/>
  <c r="C73" i="12"/>
  <c r="C70" i="12"/>
  <c r="C69" i="12"/>
  <c r="C68" i="12"/>
  <c r="C67" i="12"/>
  <c r="C66" i="12"/>
  <c r="C65" i="12"/>
  <c r="C64" i="12"/>
  <c r="C63" i="12"/>
  <c r="C62" i="12"/>
  <c r="C61" i="12"/>
  <c r="C60" i="12"/>
  <c r="C59" i="12"/>
  <c r="C58" i="12"/>
  <c r="C57" i="12"/>
  <c r="C56" i="12"/>
  <c r="C55" i="12"/>
  <c r="C54" i="12"/>
  <c r="C53" i="12"/>
  <c r="C52" i="12"/>
  <c r="C51" i="12"/>
  <c r="C50" i="12"/>
  <c r="C49" i="12"/>
  <c r="C48" i="12"/>
  <c r="C47" i="12"/>
  <c r="C46" i="12"/>
  <c r="C45" i="12"/>
  <c r="C44" i="12"/>
  <c r="C43" i="12"/>
  <c r="C42" i="12"/>
  <c r="C41" i="12"/>
  <c r="C40" i="12"/>
  <c r="C39" i="12"/>
  <c r="C38" i="12"/>
  <c r="C37" i="12"/>
  <c r="C36" i="12"/>
  <c r="C35" i="12"/>
  <c r="C34" i="12"/>
  <c r="C33" i="12"/>
  <c r="C32" i="12"/>
  <c r="C31" i="12"/>
  <c r="C30" i="12"/>
  <c r="C112" i="12" s="1"/>
  <c r="C23" i="12"/>
  <c r="C22" i="12"/>
  <c r="C16" i="12"/>
  <c r="C11" i="12"/>
  <c r="P11" i="12"/>
  <c r="P16" i="12"/>
  <c r="P22" i="12"/>
  <c r="P19" i="12" s="1"/>
  <c r="P23" i="12"/>
  <c r="P24" i="12"/>
  <c r="P30" i="12"/>
  <c r="P31" i="12"/>
  <c r="P32" i="12"/>
  <c r="P33" i="12"/>
  <c r="P34" i="12"/>
  <c r="P35" i="12"/>
  <c r="P36" i="12"/>
  <c r="P37" i="12"/>
  <c r="P38" i="12"/>
  <c r="P39" i="12"/>
  <c r="P40" i="12"/>
  <c r="P41" i="12"/>
  <c r="P42" i="12"/>
  <c r="P43" i="12"/>
  <c r="P44" i="12"/>
  <c r="P45" i="12"/>
  <c r="P46" i="12"/>
  <c r="P47" i="12"/>
  <c r="P48" i="12"/>
  <c r="P49" i="12"/>
  <c r="P50" i="12"/>
  <c r="P51" i="12"/>
  <c r="P52" i="12"/>
  <c r="P53" i="12"/>
  <c r="P54" i="12"/>
  <c r="P55" i="12"/>
  <c r="P56" i="12"/>
  <c r="P57" i="12"/>
  <c r="P58" i="12"/>
  <c r="P59" i="12"/>
  <c r="P60" i="12"/>
  <c r="P61" i="12"/>
  <c r="P62" i="12"/>
  <c r="P63" i="12"/>
  <c r="P64" i="12"/>
  <c r="P65" i="12"/>
  <c r="P66" i="12"/>
  <c r="P67" i="12"/>
  <c r="P68" i="12"/>
  <c r="P69" i="12"/>
  <c r="P70" i="12"/>
  <c r="P73" i="12"/>
  <c r="P74" i="12"/>
  <c r="P75" i="12"/>
  <c r="P76" i="12"/>
  <c r="P77" i="12"/>
  <c r="P78" i="12"/>
  <c r="P79" i="12"/>
  <c r="P80" i="12"/>
  <c r="P81" i="12"/>
  <c r="P82" i="12"/>
  <c r="P83" i="12"/>
  <c r="P84" i="12"/>
  <c r="P86" i="12"/>
  <c r="P87" i="12"/>
  <c r="P90" i="12"/>
  <c r="P91" i="12"/>
  <c r="P92" i="12"/>
  <c r="P93" i="12"/>
  <c r="P95" i="12"/>
  <c r="P96" i="12"/>
  <c r="P98" i="12"/>
  <c r="P99" i="12"/>
  <c r="O104" i="12"/>
  <c r="O85" i="12"/>
  <c r="P85" i="12" s="1"/>
  <c r="Q84" i="12" l="1"/>
  <c r="Q11" i="12"/>
  <c r="Q66" i="12"/>
  <c r="C115" i="12"/>
  <c r="P104" i="12"/>
  <c r="P89" i="12"/>
  <c r="P105" i="12" s="1"/>
  <c r="O105" i="12"/>
  <c r="N88" i="12" l="1"/>
  <c r="N105" i="12" l="1"/>
  <c r="N104" i="12"/>
  <c r="Q98" i="12"/>
  <c r="Q21" i="12"/>
  <c r="Q16" i="12"/>
  <c r="S11" i="12"/>
  <c r="M88" i="12" l="1"/>
  <c r="C88" i="12" s="1"/>
  <c r="C111" i="12" s="1"/>
  <c r="U16" i="12" l="1"/>
  <c r="U91" i="12"/>
  <c r="U90" i="12"/>
  <c r="U89" i="12"/>
  <c r="U88" i="12"/>
  <c r="U87" i="12"/>
  <c r="U86" i="12"/>
  <c r="U85" i="12"/>
  <c r="U84" i="12"/>
  <c r="U83" i="12"/>
  <c r="U82" i="12"/>
  <c r="U81" i="12"/>
  <c r="U80" i="12"/>
  <c r="U79" i="12"/>
  <c r="U78" i="12"/>
  <c r="U77" i="12"/>
  <c r="U76" i="12"/>
  <c r="U75" i="12"/>
  <c r="U74" i="12"/>
  <c r="U73" i="12"/>
  <c r="U72" i="12"/>
  <c r="U71" i="12"/>
  <c r="U70" i="12"/>
  <c r="U69" i="12"/>
  <c r="U68" i="12"/>
  <c r="U67" i="12"/>
  <c r="U66" i="12"/>
  <c r="U65" i="12"/>
  <c r="U64" i="12"/>
  <c r="U63" i="12"/>
  <c r="U62" i="12"/>
  <c r="U61" i="12"/>
  <c r="U60" i="12"/>
  <c r="U59" i="12"/>
  <c r="U58" i="12"/>
  <c r="U57" i="12"/>
  <c r="U56" i="12"/>
  <c r="U55" i="12"/>
  <c r="U54" i="12"/>
  <c r="U53" i="12"/>
  <c r="U52" i="12"/>
  <c r="U51" i="12"/>
  <c r="U50" i="12"/>
  <c r="U49" i="12"/>
  <c r="U48" i="12"/>
  <c r="U47" i="12"/>
  <c r="U46" i="12"/>
  <c r="U45" i="12"/>
  <c r="U44" i="12"/>
  <c r="U43" i="12"/>
  <c r="U42" i="12"/>
  <c r="U41" i="12"/>
  <c r="U40" i="12"/>
  <c r="U39" i="12"/>
  <c r="U38" i="12"/>
  <c r="U37" i="12"/>
  <c r="U36" i="12"/>
  <c r="U35" i="12"/>
  <c r="U34" i="12"/>
  <c r="U33" i="12"/>
  <c r="U32" i="12"/>
  <c r="U31" i="12"/>
  <c r="U30" i="12"/>
  <c r="U21" i="12"/>
  <c r="N100" i="12" l="1"/>
  <c r="Q91" i="12" l="1"/>
  <c r="S91" i="12" s="1"/>
  <c r="U11" i="12"/>
  <c r="R100" i="12" l="1"/>
  <c r="L104" i="12"/>
  <c r="Q30" i="12" l="1"/>
  <c r="S30" i="12" s="1"/>
  <c r="Q80" i="12" l="1"/>
  <c r="Q75" i="12"/>
  <c r="Q69" i="12"/>
  <c r="S69" i="12" s="1"/>
  <c r="Q35" i="12"/>
  <c r="Q24" i="12"/>
  <c r="U24" i="12" s="1"/>
  <c r="Q23" i="12"/>
  <c r="U23" i="12" s="1"/>
  <c r="Q22" i="12"/>
  <c r="U22" i="12" s="1"/>
  <c r="Q68" i="12"/>
  <c r="M17" i="13" l="1"/>
  <c r="N17" i="13" s="1"/>
  <c r="B85" i="13"/>
  <c r="N18" i="13"/>
  <c r="N19" i="13"/>
  <c r="B21" i="13"/>
  <c r="N84" i="13" l="1"/>
  <c r="N81" i="13"/>
  <c r="N82" i="13"/>
  <c r="N83" i="13"/>
  <c r="C85" i="13"/>
  <c r="D85" i="13"/>
  <c r="E85" i="13"/>
  <c r="F85" i="13"/>
  <c r="G85" i="13"/>
  <c r="H85" i="13"/>
  <c r="I85" i="13"/>
  <c r="J85" i="13"/>
  <c r="K85" i="13"/>
  <c r="L85" i="13"/>
  <c r="M85" i="13"/>
  <c r="N80" i="13" l="1"/>
  <c r="N79" i="13"/>
  <c r="N78" i="13"/>
  <c r="N77" i="13"/>
  <c r="N76" i="13"/>
  <c r="N75" i="13"/>
  <c r="N74" i="13"/>
  <c r="N73" i="13"/>
  <c r="N72" i="13"/>
  <c r="N71" i="13"/>
  <c r="N70" i="13"/>
  <c r="N69" i="13"/>
  <c r="N68" i="13"/>
  <c r="N67" i="13"/>
  <c r="N66" i="13"/>
  <c r="N65" i="13"/>
  <c r="N64" i="13"/>
  <c r="N63" i="13"/>
  <c r="N62" i="13"/>
  <c r="C59" i="13"/>
  <c r="D59" i="13"/>
  <c r="E59" i="13"/>
  <c r="F59" i="13"/>
  <c r="G59" i="13"/>
  <c r="H59" i="13"/>
  <c r="H87" i="13" s="1"/>
  <c r="I59" i="13"/>
  <c r="J59" i="13"/>
  <c r="K59" i="13"/>
  <c r="L59" i="13"/>
  <c r="L87" i="13" s="1"/>
  <c r="M59" i="13"/>
  <c r="B59" i="13"/>
  <c r="N58" i="13"/>
  <c r="N57" i="13"/>
  <c r="N56" i="13"/>
  <c r="N55" i="13"/>
  <c r="N54" i="13"/>
  <c r="N53" i="13"/>
  <c r="N52" i="13"/>
  <c r="N51" i="13"/>
  <c r="N50" i="13"/>
  <c r="N49" i="13"/>
  <c r="N48" i="13"/>
  <c r="N47" i="13"/>
  <c r="N46" i="13"/>
  <c r="N45" i="13"/>
  <c r="N44" i="13"/>
  <c r="N43" i="13"/>
  <c r="N42" i="13"/>
  <c r="N41" i="13"/>
  <c r="N40" i="13"/>
  <c r="N39" i="13"/>
  <c r="N38" i="13"/>
  <c r="N37" i="13"/>
  <c r="N36" i="13"/>
  <c r="N35" i="13"/>
  <c r="N34" i="13"/>
  <c r="N33" i="13"/>
  <c r="N32" i="13"/>
  <c r="N31" i="13"/>
  <c r="N30" i="13"/>
  <c r="N29" i="13"/>
  <c r="N28" i="13"/>
  <c r="N27" i="13"/>
  <c r="N26" i="13"/>
  <c r="N25" i="13"/>
  <c r="N20" i="13"/>
  <c r="M87" i="13"/>
  <c r="D87" i="13"/>
  <c r="N85" i="13" l="1"/>
  <c r="K87" i="13"/>
  <c r="G87" i="13"/>
  <c r="C87" i="13"/>
  <c r="N59" i="13"/>
  <c r="F87" i="13"/>
  <c r="E87" i="13"/>
  <c r="J87" i="13"/>
  <c r="I87" i="13"/>
  <c r="B87" i="13"/>
  <c r="N87" i="13" l="1"/>
  <c r="D21" i="13"/>
  <c r="C21" i="13"/>
  <c r="E21" i="13"/>
  <c r="F21" i="13"/>
  <c r="G21" i="13"/>
  <c r="H21" i="13"/>
  <c r="I21" i="13"/>
  <c r="J21" i="13"/>
  <c r="K21" i="13"/>
  <c r="L21" i="13"/>
  <c r="M21" i="13"/>
  <c r="N21" i="13"/>
  <c r="N13" i="13"/>
  <c r="N8" i="13"/>
  <c r="N10" i="13" s="1"/>
  <c r="M10" i="13"/>
  <c r="M14" i="13" s="1"/>
  <c r="C10" i="13"/>
  <c r="C14" i="13" s="1"/>
  <c r="D10" i="13"/>
  <c r="D14" i="13" s="1"/>
  <c r="E10" i="13"/>
  <c r="E14" i="13" s="1"/>
  <c r="F10" i="13"/>
  <c r="F14" i="13" s="1"/>
  <c r="G10" i="13"/>
  <c r="G14" i="13" s="1"/>
  <c r="H10" i="13"/>
  <c r="H14" i="13" s="1"/>
  <c r="I10" i="13"/>
  <c r="I14" i="13" s="1"/>
  <c r="J10" i="13"/>
  <c r="J14" i="13" s="1"/>
  <c r="K10" i="13"/>
  <c r="K14" i="13" s="1"/>
  <c r="L10" i="13"/>
  <c r="L14" i="13" s="1"/>
  <c r="B10" i="13"/>
  <c r="B14" i="13" s="1"/>
  <c r="B22" i="13" s="1"/>
  <c r="B89" i="13" s="1"/>
  <c r="D22" i="13" l="1"/>
  <c r="D89" i="13" s="1"/>
  <c r="J22" i="13"/>
  <c r="J89" i="13" s="1"/>
  <c r="F22" i="13"/>
  <c r="F89" i="13" s="1"/>
  <c r="K22" i="13"/>
  <c r="K89" i="13" s="1"/>
  <c r="M22" i="13"/>
  <c r="M89" i="13" s="1"/>
  <c r="I22" i="13"/>
  <c r="I89" i="13" s="1"/>
  <c r="E22" i="13"/>
  <c r="E89" i="13" s="1"/>
  <c r="G22" i="13"/>
  <c r="G89" i="13" s="1"/>
  <c r="L22" i="13"/>
  <c r="L89" i="13" s="1"/>
  <c r="H22" i="13"/>
  <c r="H89" i="13" s="1"/>
  <c r="C22" i="13"/>
  <c r="C89" i="13" s="1"/>
  <c r="N14" i="13"/>
  <c r="N22" i="13" s="1"/>
  <c r="N89" i="13" s="1"/>
  <c r="L105" i="12"/>
  <c r="Q67" i="12" l="1"/>
  <c r="S67" i="12" s="1"/>
  <c r="S21" i="12" l="1"/>
  <c r="Q95" i="12" l="1"/>
  <c r="S95" i="12" s="1"/>
  <c r="Q94" i="12" l="1"/>
  <c r="K100" i="12"/>
  <c r="D100" i="12" l="1"/>
  <c r="Q97" i="12"/>
  <c r="Q96" i="12"/>
  <c r="Q40" i="12"/>
  <c r="Q39" i="12"/>
  <c r="Q38" i="12"/>
  <c r="Q37" i="12"/>
  <c r="S37" i="12" s="1"/>
  <c r="Q36" i="12"/>
  <c r="S36" i="12" s="1"/>
  <c r="Q34" i="12"/>
  <c r="S34" i="12" s="1"/>
  <c r="Q33" i="12"/>
  <c r="S33" i="12" s="1"/>
  <c r="Q32" i="12"/>
  <c r="S32" i="12" s="1"/>
  <c r="Q31" i="12"/>
  <c r="S31" i="12" s="1"/>
  <c r="S24" i="12"/>
  <c r="E100" i="12"/>
  <c r="F100" i="12"/>
  <c r="G100" i="12"/>
  <c r="H100" i="12"/>
  <c r="I100" i="12"/>
  <c r="J100" i="12"/>
  <c r="D25" i="12"/>
  <c r="E25" i="12"/>
  <c r="F25" i="12"/>
  <c r="G25" i="12"/>
  <c r="H25" i="12"/>
  <c r="I25" i="12"/>
  <c r="J25" i="12"/>
  <c r="I12" i="12"/>
  <c r="I17" i="12" s="1"/>
  <c r="D12" i="12"/>
  <c r="E12" i="12"/>
  <c r="E17" i="12" s="1"/>
  <c r="F12" i="12"/>
  <c r="F17" i="12" s="1"/>
  <c r="F26" i="12" s="1"/>
  <c r="G12" i="12"/>
  <c r="G17" i="12" s="1"/>
  <c r="G26" i="12" s="1"/>
  <c r="H12" i="12"/>
  <c r="H17" i="12" s="1"/>
  <c r="H26" i="12" s="1"/>
  <c r="D17" i="12" l="1"/>
  <c r="E112" i="12"/>
  <c r="E26" i="12"/>
  <c r="E102" i="12" s="1"/>
  <c r="S35" i="12"/>
  <c r="F102" i="12"/>
  <c r="G102" i="12"/>
  <c r="H102" i="12"/>
  <c r="I26" i="12"/>
  <c r="I102" i="12" s="1"/>
  <c r="S68" i="12"/>
  <c r="R12" i="12"/>
  <c r="R17" i="12" s="1"/>
  <c r="O12" i="12"/>
  <c r="P12" i="12" s="1"/>
  <c r="N12" i="12"/>
  <c r="M12" i="12"/>
  <c r="L12" i="12"/>
  <c r="K12" i="12"/>
  <c r="J12" i="12"/>
  <c r="C12" i="12" s="1"/>
  <c r="D26" i="12" l="1"/>
  <c r="D102" i="12" s="1"/>
  <c r="O17" i="12"/>
  <c r="P17" i="12" s="1"/>
  <c r="P107" i="12" s="1"/>
  <c r="P109" i="12" s="1"/>
  <c r="Q12" i="12"/>
  <c r="Q61" i="12"/>
  <c r="S61" i="12" s="1"/>
  <c r="Q99" i="12"/>
  <c r="S99" i="12" s="1"/>
  <c r="S98" i="12"/>
  <c r="S97" i="12"/>
  <c r="S96" i="12"/>
  <c r="S94" i="12"/>
  <c r="Q93" i="12"/>
  <c r="S93" i="12" s="1"/>
  <c r="Q92" i="12"/>
  <c r="S92" i="12" s="1"/>
  <c r="Q90" i="12"/>
  <c r="S90" i="12" s="1"/>
  <c r="Q89" i="12"/>
  <c r="S89" i="12" s="1"/>
  <c r="Q88" i="12"/>
  <c r="S88" i="12" s="1"/>
  <c r="Q87" i="12"/>
  <c r="S87" i="12" s="1"/>
  <c r="Q86" i="12"/>
  <c r="S86" i="12" s="1"/>
  <c r="Q85" i="12"/>
  <c r="S85" i="12" s="1"/>
  <c r="S84" i="12"/>
  <c r="Q83" i="12"/>
  <c r="S83" i="12" s="1"/>
  <c r="Q82" i="12"/>
  <c r="S82" i="12" s="1"/>
  <c r="Q81" i="12"/>
  <c r="S81" i="12" s="1"/>
  <c r="S80" i="12"/>
  <c r="Q79" i="12"/>
  <c r="S79" i="12" s="1"/>
  <c r="Q70" i="12"/>
  <c r="S70" i="12" s="1"/>
  <c r="Q78" i="12"/>
  <c r="S78" i="12" s="1"/>
  <c r="Q77" i="12"/>
  <c r="S77" i="12" s="1"/>
  <c r="Q76" i="12"/>
  <c r="S76" i="12" s="1"/>
  <c r="S75" i="12"/>
  <c r="Q74" i="12"/>
  <c r="S74" i="12" s="1"/>
  <c r="Q73" i="12"/>
  <c r="S73" i="12" s="1"/>
  <c r="S66" i="12"/>
  <c r="Q65" i="12"/>
  <c r="S65" i="12" s="1"/>
  <c r="Q64" i="12"/>
  <c r="S64" i="12" s="1"/>
  <c r="Q63" i="12"/>
  <c r="S63" i="12" s="1"/>
  <c r="Q62" i="12"/>
  <c r="S62" i="12" s="1"/>
  <c r="Q60" i="12"/>
  <c r="S60" i="12" s="1"/>
  <c r="Q59" i="12"/>
  <c r="S59" i="12" s="1"/>
  <c r="Q58" i="12"/>
  <c r="S58" i="12" s="1"/>
  <c r="Q57" i="12"/>
  <c r="S57" i="12" s="1"/>
  <c r="Q56" i="12"/>
  <c r="S56" i="12" s="1"/>
  <c r="Q55" i="12"/>
  <c r="S55" i="12" s="1"/>
  <c r="Q54" i="12"/>
  <c r="Q53" i="12"/>
  <c r="S53" i="12" s="1"/>
  <c r="Q52" i="12"/>
  <c r="S52" i="12" s="1"/>
  <c r="Q51" i="12"/>
  <c r="S51" i="12" s="1"/>
  <c r="Q50" i="12"/>
  <c r="S50" i="12" s="1"/>
  <c r="Q49" i="12"/>
  <c r="S49" i="12" s="1"/>
  <c r="Q48" i="12"/>
  <c r="S48" i="12" s="1"/>
  <c r="Q47" i="12"/>
  <c r="S47" i="12" s="1"/>
  <c r="Q46" i="12"/>
  <c r="S46" i="12" s="1"/>
  <c r="Q45" i="12"/>
  <c r="S45" i="12" s="1"/>
  <c r="Q44" i="12"/>
  <c r="S44" i="12" s="1"/>
  <c r="Q43" i="12"/>
  <c r="S43" i="12" s="1"/>
  <c r="Q42" i="12"/>
  <c r="S42" i="12" s="1"/>
  <c r="Q41" i="12"/>
  <c r="S41" i="12" s="1"/>
  <c r="S40" i="12"/>
  <c r="S39" i="12"/>
  <c r="S38" i="12"/>
  <c r="S23" i="12"/>
  <c r="S16" i="12"/>
  <c r="L100" i="12"/>
  <c r="M100" i="12"/>
  <c r="O100" i="12"/>
  <c r="K25" i="12"/>
  <c r="L25" i="12"/>
  <c r="M25" i="12"/>
  <c r="N25" i="12"/>
  <c r="O25" i="12"/>
  <c r="J17" i="12"/>
  <c r="J26" i="12" s="1"/>
  <c r="J102" i="12" s="1"/>
  <c r="L17" i="12"/>
  <c r="N17" i="12"/>
  <c r="M17" i="12"/>
  <c r="K17" i="12"/>
  <c r="C17" i="12" l="1"/>
  <c r="P100" i="12"/>
  <c r="C100" i="12"/>
  <c r="C106" i="12" s="1"/>
  <c r="P25" i="12"/>
  <c r="C25" i="12"/>
  <c r="L107" i="12"/>
  <c r="L109" i="12" s="1"/>
  <c r="N107" i="12"/>
  <c r="N109" i="12" s="1"/>
  <c r="O107" i="12"/>
  <c r="O109" i="12" s="1"/>
  <c r="O26" i="12"/>
  <c r="S54" i="12"/>
  <c r="Q100" i="12"/>
  <c r="S22" i="12"/>
  <c r="M26" i="12"/>
  <c r="M102" i="12" s="1"/>
  <c r="L26" i="12"/>
  <c r="K26" i="12"/>
  <c r="K102" i="12" s="1"/>
  <c r="N26" i="12"/>
  <c r="S12" i="12"/>
  <c r="C26" i="12" l="1"/>
  <c r="C102" i="12" s="1"/>
  <c r="P26" i="12"/>
  <c r="P102" i="12" s="1"/>
  <c r="O102" i="12"/>
  <c r="N102" i="12"/>
  <c r="L102" i="12"/>
  <c r="Q25" i="12"/>
  <c r="S100" i="12" l="1"/>
  <c r="Q17" i="12"/>
  <c r="R25" i="12"/>
  <c r="R26" i="12" s="1"/>
  <c r="R102" i="12" s="1"/>
  <c r="S17" i="12" l="1"/>
  <c r="Q26" i="12"/>
  <c r="Q102" i="12" s="1"/>
  <c r="S25" i="12"/>
  <c r="S26" i="12" l="1"/>
  <c r="S102" i="12" s="1"/>
</calcChain>
</file>

<file path=xl/sharedStrings.xml><?xml version="1.0" encoding="utf-8"?>
<sst xmlns="http://schemas.openxmlformats.org/spreadsheetml/2006/main" count="304" uniqueCount="208">
  <si>
    <t>vs</t>
  </si>
  <si>
    <t>Note</t>
  </si>
  <si>
    <t>For the year ending 31st December 2017</t>
  </si>
  <si>
    <t>Jan'17 - Jun'17</t>
  </si>
  <si>
    <t>Jul'17 - Dec'17</t>
  </si>
  <si>
    <t>Particulars</t>
  </si>
  <si>
    <t>Actual</t>
  </si>
  <si>
    <t>Forecast</t>
  </si>
  <si>
    <t>Budget</t>
  </si>
  <si>
    <t>Budget 2017</t>
  </si>
  <si>
    <t>Forecast 2017</t>
  </si>
  <si>
    <t>Jul'17</t>
  </si>
  <si>
    <t>Aug'17</t>
  </si>
  <si>
    <t>Sep'17</t>
  </si>
  <si>
    <t>Oct'17</t>
  </si>
  <si>
    <t>Nov'17</t>
  </si>
  <si>
    <t>Dec'17</t>
  </si>
  <si>
    <t>RM</t>
  </si>
  <si>
    <t>Subsidiary Company's Name</t>
  </si>
  <si>
    <t>Forecast Statement of Comprehensive Income</t>
  </si>
  <si>
    <t>Less:</t>
  </si>
  <si>
    <t>Add:</t>
  </si>
  <si>
    <t>Profit before taxation</t>
  </si>
  <si>
    <t>Total Revenue</t>
  </si>
  <si>
    <t>Gross profit from operation</t>
  </si>
  <si>
    <t xml:space="preserve">                        Details</t>
  </si>
  <si>
    <t>Profit from operation</t>
  </si>
  <si>
    <t>Administration cost &amp; General cost</t>
  </si>
  <si>
    <t>Total administration &amp; General cost</t>
  </si>
  <si>
    <t>Total Other operating income</t>
  </si>
  <si>
    <t>A</t>
  </si>
  <si>
    <t>B</t>
  </si>
  <si>
    <t>A-B=C</t>
  </si>
  <si>
    <t>D</t>
  </si>
  <si>
    <t>C+D=E</t>
  </si>
  <si>
    <t>F</t>
  </si>
  <si>
    <t>(A) Revenue</t>
  </si>
  <si>
    <t>(B) Cost of sales</t>
  </si>
  <si>
    <t>(D) Other operating income</t>
  </si>
  <si>
    <t>3=Total of 2</t>
  </si>
  <si>
    <t>4=1+3</t>
  </si>
  <si>
    <t>6=4-5</t>
  </si>
  <si>
    <t>E-F=G</t>
  </si>
  <si>
    <t>Operation Cost</t>
  </si>
  <si>
    <t>Penang Global Tourism Sdn Bhd</t>
  </si>
  <si>
    <t>Sales (Tic)</t>
  </si>
  <si>
    <t>Purchases</t>
  </si>
  <si>
    <t xml:space="preserve">Grant From State Govt </t>
  </si>
  <si>
    <t>Grant - Local Govt Fee</t>
  </si>
  <si>
    <t>Dividen Received</t>
  </si>
  <si>
    <t xml:space="preserve">Interest Received                                                                                   </t>
  </si>
  <si>
    <t xml:space="preserve">Salary                                  </t>
  </si>
  <si>
    <t xml:space="preserve">Allowance                               </t>
  </si>
  <si>
    <t xml:space="preserve">Epf                                     </t>
  </si>
  <si>
    <t xml:space="preserve">Socso                                   </t>
  </si>
  <si>
    <t xml:space="preserve">Medical Fee                             </t>
  </si>
  <si>
    <t xml:space="preserve">Overtime                                </t>
  </si>
  <si>
    <t xml:space="preserve">Insurance                               </t>
  </si>
  <si>
    <t xml:space="preserve">Gratuity                                </t>
  </si>
  <si>
    <t xml:space="preserve">Trainee &amp; Trainer Allowance             </t>
  </si>
  <si>
    <t xml:space="preserve">Mileage/Toll Claims/Petrol              </t>
  </si>
  <si>
    <t xml:space="preserve">Local Travel                            </t>
  </si>
  <si>
    <t xml:space="preserve">Training &amp; Development                  </t>
  </si>
  <si>
    <t xml:space="preserve">Staff Uniform                           </t>
  </si>
  <si>
    <t xml:space="preserve">Team Building &amp; Others                  </t>
  </si>
  <si>
    <t xml:space="preserve">Telephone/Emails/Fax                    </t>
  </si>
  <si>
    <t xml:space="preserve">Postage &amp; Courier                       </t>
  </si>
  <si>
    <t xml:space="preserve">Office Rental                           </t>
  </si>
  <si>
    <t xml:space="preserve">Stationery &amp; Supplies                   </t>
  </si>
  <si>
    <t xml:space="preserve">Photostating &amp; Others/Photography       </t>
  </si>
  <si>
    <t xml:space="preserve">Newspaper /Books                        </t>
  </si>
  <si>
    <t xml:space="preserve">Office Upkeep &amp; Expenses                </t>
  </si>
  <si>
    <t xml:space="preserve">Refreshment / Food                      </t>
  </si>
  <si>
    <t xml:space="preserve">Meeting Expenses                        </t>
  </si>
  <si>
    <t xml:space="preserve">Upkeep Of M/Vehicle                     </t>
  </si>
  <si>
    <t xml:space="preserve">Electricity &amp; Water                     </t>
  </si>
  <si>
    <t xml:space="preserve">Trade Mark                              </t>
  </si>
  <si>
    <t xml:space="preserve">Audit Fee                               </t>
  </si>
  <si>
    <t xml:space="preserve">Accounting Fee                          </t>
  </si>
  <si>
    <t xml:space="preserve">Secretarial Fee                         </t>
  </si>
  <si>
    <t xml:space="preserve">I/Tax Consultancy Fee                   </t>
  </si>
  <si>
    <t xml:space="preserve">Bank Charges                            </t>
  </si>
  <si>
    <t xml:space="preserve">Filing Fee                              </t>
  </si>
  <si>
    <t xml:space="preserve">Gain/Loss Of Forex Exchange             </t>
  </si>
  <si>
    <t xml:space="preserve">License Fee - Tic                       </t>
  </si>
  <si>
    <t xml:space="preserve">Advertisement                           </t>
  </si>
  <si>
    <t xml:space="preserve">Printing Of Publication/Brochures       </t>
  </si>
  <si>
    <t xml:space="preserve">Souvenirs/Gifts                         </t>
  </si>
  <si>
    <t xml:space="preserve">Brochure Showcase Rack                  </t>
  </si>
  <si>
    <t xml:space="preserve">Banner/Streamers &amp; Artwork              </t>
  </si>
  <si>
    <t xml:space="preserve">Professional Fee                        </t>
  </si>
  <si>
    <t xml:space="preserve">Depreciation Of Fixed Assets            </t>
  </si>
  <si>
    <t xml:space="preserve">Photo/Video Archiving                   </t>
  </si>
  <si>
    <t xml:space="preserve">Dev Of Pgt Website                      </t>
  </si>
  <si>
    <t xml:space="preserve">Video Production                        </t>
  </si>
  <si>
    <t xml:space="preserve">Publicity For Events                    </t>
  </si>
  <si>
    <t xml:space="preserve">Tactical Campaign                       </t>
  </si>
  <si>
    <t xml:space="preserve">Tourism Survey                         </t>
  </si>
  <si>
    <t xml:space="preserve">Copywritting/Translation                </t>
  </si>
  <si>
    <t xml:space="preserve">Hosting Of Events                       </t>
  </si>
  <si>
    <t xml:space="preserve">Tourism Promotion (Trade Show)          </t>
  </si>
  <si>
    <t xml:space="preserve">State Tourism - Tourism Promotion       </t>
  </si>
  <si>
    <t>Local Govt Fee - Hk Media Campaign</t>
  </si>
  <si>
    <t>Local Govt Fee - Wtm Connect Asia</t>
  </si>
  <si>
    <t>Local Govt Fee - Pg Int Food Festival</t>
  </si>
  <si>
    <t>Local Govt Fee - Pg Fun Experiences With Dm3</t>
  </si>
  <si>
    <t>Local Govt Fee - Tactical Campaign  &amp; Trade Show(China)</t>
  </si>
  <si>
    <t>Local Govt Fee - Itb Asia Sg</t>
  </si>
  <si>
    <t>Local Govt Fee - Fligth Incentive</t>
  </si>
  <si>
    <t>(C)Gross profit from operation</t>
  </si>
  <si>
    <t>Annual Dinner</t>
  </si>
  <si>
    <t>Advertisement - Vacancy</t>
  </si>
  <si>
    <t>2017</t>
  </si>
  <si>
    <t>Legal &amp; Professional Fee</t>
  </si>
  <si>
    <t>Jan'17</t>
  </si>
  <si>
    <t>Feb'17</t>
  </si>
  <si>
    <t>Mar'17</t>
  </si>
  <si>
    <t>Apr'17</t>
  </si>
  <si>
    <t>May'17</t>
  </si>
  <si>
    <t>June'17</t>
  </si>
  <si>
    <t xml:space="preserve">Bonus/Incentive/BKK                         </t>
  </si>
  <si>
    <t xml:space="preserve">Tourism Media Campaign       </t>
  </si>
  <si>
    <t xml:space="preserve">Dev. Ofpg Mobile Application      </t>
  </si>
  <si>
    <t>Local Govt Fee - Pg Street Food Festival</t>
  </si>
  <si>
    <t>Statement of Comprehensive Income</t>
  </si>
  <si>
    <t>For the year ending 31st December 2016</t>
  </si>
  <si>
    <t>Jan'16</t>
  </si>
  <si>
    <t>Feb'16</t>
  </si>
  <si>
    <t>Mar'16</t>
  </si>
  <si>
    <t>Apr'16</t>
  </si>
  <si>
    <t>May'16</t>
  </si>
  <si>
    <t>June'16</t>
  </si>
  <si>
    <t>Jul'16</t>
  </si>
  <si>
    <t>Aug'16</t>
  </si>
  <si>
    <t>Sept'16</t>
  </si>
  <si>
    <t>Oct'16</t>
  </si>
  <si>
    <t>Nov'16</t>
  </si>
  <si>
    <t>Dec'16</t>
  </si>
  <si>
    <t>Sales - TIC</t>
  </si>
  <si>
    <t>Total</t>
  </si>
  <si>
    <t xml:space="preserve">Grant From State Govt  </t>
  </si>
  <si>
    <t xml:space="preserve">Dividen Received   </t>
  </si>
  <si>
    <t>Interest Received</t>
  </si>
  <si>
    <t>Grant From State Govt - Local Govt Fee</t>
  </si>
  <si>
    <t xml:space="preserve">Salary                         </t>
  </si>
  <si>
    <t xml:space="preserve">Allowance                         </t>
  </si>
  <si>
    <t xml:space="preserve">Bonus/Incentive               </t>
  </si>
  <si>
    <t xml:space="preserve">Epf                                                  </t>
  </si>
  <si>
    <t xml:space="preserve">Socso               </t>
  </si>
  <si>
    <t xml:space="preserve">Medical Fee        </t>
  </si>
  <si>
    <t xml:space="preserve">Overtime                     </t>
  </si>
  <si>
    <t xml:space="preserve">Insurance                          </t>
  </si>
  <si>
    <t xml:space="preserve">Trainee &amp; Trainer Allowance  </t>
  </si>
  <si>
    <t xml:space="preserve">Mileage/Toll Claims/Petrol      </t>
  </si>
  <si>
    <t xml:space="preserve">Local Travel                  </t>
  </si>
  <si>
    <t xml:space="preserve">Training &amp; Development       </t>
  </si>
  <si>
    <t xml:space="preserve">Team Building &amp; Others      </t>
  </si>
  <si>
    <t xml:space="preserve">Telephone/Emails/Fax       </t>
  </si>
  <si>
    <t xml:space="preserve">Postage &amp; Courier              </t>
  </si>
  <si>
    <t xml:space="preserve">Office Rental                         </t>
  </si>
  <si>
    <t xml:space="preserve">Stationery &amp; Supplies              </t>
  </si>
  <si>
    <t>Photostating &amp; Others/Photography</t>
  </si>
  <si>
    <t>Newspaper /Books</t>
  </si>
  <si>
    <t>Office Upkeep &amp; Expenses</t>
  </si>
  <si>
    <t xml:space="preserve">Refreshment / Food     </t>
  </si>
  <si>
    <t xml:space="preserve">Meeting Expenses       </t>
  </si>
  <si>
    <t xml:space="preserve">Upkeep Of M/Vehicle    </t>
  </si>
  <si>
    <t xml:space="preserve">Electricity &amp; Water          </t>
  </si>
  <si>
    <t xml:space="preserve">Trade Mark               </t>
  </si>
  <si>
    <t xml:space="preserve">Directors Meeting Allowance </t>
  </si>
  <si>
    <t xml:space="preserve">Advertisement          </t>
  </si>
  <si>
    <t xml:space="preserve">Hosting Of Events       </t>
  </si>
  <si>
    <t xml:space="preserve">Tourism Survey               </t>
  </si>
  <si>
    <t xml:space="preserve">Publicity For Events        </t>
  </si>
  <si>
    <t xml:space="preserve">Video Production    </t>
  </si>
  <si>
    <t xml:space="preserve">Dev Of Pgt Website             </t>
  </si>
  <si>
    <t xml:space="preserve">Tourism Media Campaign      </t>
  </si>
  <si>
    <t xml:space="preserve">Dev. Ofpg Mobile Application </t>
  </si>
  <si>
    <t xml:space="preserve">Depreciation Of Fixed Assets   </t>
  </si>
  <si>
    <t xml:space="preserve">Professional Fee                     </t>
  </si>
  <si>
    <t xml:space="preserve">Banner/Streamers &amp; Artwork   </t>
  </si>
  <si>
    <t xml:space="preserve">Brochure Showcase Rack  </t>
  </si>
  <si>
    <t xml:space="preserve">Printing Of Publication/Brochures  </t>
  </si>
  <si>
    <t>State Tourism - Tourism Promotion</t>
  </si>
  <si>
    <t>Total Operating Cost</t>
  </si>
  <si>
    <t xml:space="preserve">Photo/Video Archiving        </t>
  </si>
  <si>
    <t xml:space="preserve">Copywritting/Translation   </t>
  </si>
  <si>
    <t xml:space="preserve">Tactical Campaign </t>
  </si>
  <si>
    <t>(E)Administration cost &amp; General cost</t>
  </si>
  <si>
    <t>(F) Operating Cost</t>
  </si>
  <si>
    <t xml:space="preserve">Total Expenditure (E) + (F) </t>
  </si>
  <si>
    <t xml:space="preserve">Audit Fee                    </t>
  </si>
  <si>
    <t xml:space="preserve">Accounting Fee               </t>
  </si>
  <si>
    <t xml:space="preserve">Secretarial Fee               </t>
  </si>
  <si>
    <t xml:space="preserve">I/Tax Consultancy Fee     </t>
  </si>
  <si>
    <t xml:space="preserve">Bank Charges                </t>
  </si>
  <si>
    <t xml:space="preserve">Filing Fee                        </t>
  </si>
  <si>
    <t xml:space="preserve">Gain/Loss Of Forex Exchange  </t>
  </si>
  <si>
    <t xml:space="preserve">Tic-License Fee       </t>
  </si>
  <si>
    <t>Tourism Promotion (Trade Show)</t>
  </si>
  <si>
    <t>World Travel Mart Connect Asia (From Local Govt Fee)</t>
  </si>
  <si>
    <t>China Marketing Project (From Local Govt Fee)</t>
  </si>
  <si>
    <t>ITB Asia Singapore (From Local Govt Fee)</t>
  </si>
  <si>
    <t>Flight Incentive (From Local Govt Fee)</t>
  </si>
  <si>
    <t>Fixed Asset Written Off</t>
  </si>
  <si>
    <t xml:space="preserve">Directors' Meeting Allowance      </t>
  </si>
  <si>
    <t xml:space="preserve">APEC Meeting </t>
  </si>
  <si>
    <t>Jan'17 - Dec '17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</si>
</sst>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(* #,##0.000_);_(* \(#,##0.000\);_(* &quot;-&quot;??_);_(@_)"/>
    <numFmt numFmtId="166" formatCode="_(* #,##0.0000000000_);_(* \(#,##0.0000000000\);_(* &quot;-&quot;??_);_(@_)"/>
  </numFmts>
  <fonts count="16" x14ac:knownFonts="1">
    <font>
      <sz val="11"/>
      <color theme="1"/>
      <name val="Calibri"/>
      <family val="2"/>
      <scheme val="minor"/>
    </font>
    <font>
      <sz val="9"/>
      <color indexed="8"/>
      <name val="Verdana"/>
      <family val="2"/>
    </font>
    <font>
      <sz val="12"/>
      <name val="Century Gothic"/>
      <family val="2"/>
    </font>
    <font>
      <b/>
      <sz val="12"/>
      <name val="Century Gothic"/>
      <family val="2"/>
    </font>
    <font>
      <u/>
      <sz val="12"/>
      <name val="Century Gothic"/>
      <family val="2"/>
    </font>
    <font>
      <b/>
      <i/>
      <sz val="12"/>
      <name val="Century Gothic"/>
      <family val="2"/>
    </font>
    <font>
      <sz val="11"/>
      <color theme="1"/>
      <name val="Calibri"/>
      <family val="2"/>
      <scheme val="minor"/>
    </font>
    <font>
      <b/>
      <u/>
      <sz val="12"/>
      <name val="Century Gothic"/>
      <family val="2"/>
    </font>
    <font>
      <b/>
      <sz val="12"/>
      <color theme="1" tint="0.34998626667073579"/>
      <name val="Century Gothic"/>
      <family val="2"/>
    </font>
    <font>
      <u/>
      <sz val="12"/>
      <color theme="1" tint="0.34998626667073579"/>
      <name val="Century Gothic"/>
      <family val="2"/>
    </font>
    <font>
      <sz val="12"/>
      <color theme="1" tint="0.34998626667073579"/>
      <name val="Century Gothic"/>
      <family val="2"/>
    </font>
    <font>
      <i/>
      <sz val="12"/>
      <color theme="1" tint="0.34998626667073579"/>
      <name val="Century Gothic"/>
      <family val="2"/>
    </font>
    <font>
      <b/>
      <i/>
      <sz val="12"/>
      <color theme="1" tint="0.34998626667073579"/>
      <name val="Century Gothic"/>
      <family val="2"/>
    </font>
    <font>
      <sz val="9"/>
      <color theme="1" tint="0.34998626667073579"/>
      <name val="Times New Roman"/>
      <family val="1"/>
    </font>
    <font>
      <sz val="12"/>
      <color rgb="FFFF0000"/>
      <name val="Century Gothic"/>
      <family val="2"/>
    </font>
    <font>
      <b/>
      <sz val="12"/>
      <color rgb="FFFF000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16">
    <xf numFmtId="0" fontId="0" fillId="0" borderId="0" xfId="0"/>
    <xf numFmtId="40" fontId="3" fillId="0" borderId="0" xfId="0" applyNumberFormat="1" applyFont="1"/>
    <xf numFmtId="40" fontId="3" fillId="0" borderId="0" xfId="0" applyNumberFormat="1" applyFont="1" applyAlignment="1" applyProtection="1">
      <alignment horizontal="center"/>
    </xf>
    <xf numFmtId="40" fontId="2" fillId="0" borderId="0" xfId="0" applyNumberFormat="1" applyFont="1"/>
    <xf numFmtId="40" fontId="2" fillId="0" borderId="0" xfId="0" applyNumberFormat="1" applyFont="1" applyAlignment="1" applyProtection="1">
      <alignment horizontal="left"/>
    </xf>
    <xf numFmtId="40" fontId="3" fillId="0" borderId="0" xfId="0" applyNumberFormat="1" applyFont="1" applyAlignment="1">
      <alignment horizontal="center"/>
    </xf>
    <xf numFmtId="40" fontId="3" fillId="0" borderId="0" xfId="0" applyNumberFormat="1" applyFont="1" applyAlignment="1" applyProtection="1">
      <alignment horizontal="left"/>
    </xf>
    <xf numFmtId="40" fontId="3" fillId="0" borderId="0" xfId="0" applyNumberFormat="1" applyFont="1" applyBorder="1" applyAlignment="1">
      <alignment horizontal="center" vertical="center"/>
    </xf>
    <xf numFmtId="40" fontId="2" fillId="0" borderId="0" xfId="0" applyNumberFormat="1" applyFont="1" applyBorder="1"/>
    <xf numFmtId="40" fontId="2" fillId="0" borderId="0" xfId="0" applyNumberFormat="1" applyFont="1" applyBorder="1" applyAlignment="1" applyProtection="1">
      <alignment horizontal="left"/>
    </xf>
    <xf numFmtId="40" fontId="3" fillId="0" borderId="0" xfId="0" applyNumberFormat="1" applyFont="1" applyBorder="1" applyAlignment="1" applyProtection="1">
      <alignment horizontal="center"/>
    </xf>
    <xf numFmtId="40" fontId="3" fillId="0" borderId="0" xfId="0" applyNumberFormat="1" applyFont="1" applyBorder="1" applyAlignment="1">
      <alignment horizontal="center"/>
    </xf>
    <xf numFmtId="40" fontId="3" fillId="0" borderId="0" xfId="0" applyNumberFormat="1" applyFont="1" applyBorder="1" applyAlignment="1">
      <alignment horizontal="center"/>
    </xf>
    <xf numFmtId="40" fontId="3" fillId="0" borderId="1" xfId="0" applyNumberFormat="1" applyFont="1" applyBorder="1" applyAlignment="1">
      <alignment horizontal="center"/>
    </xf>
    <xf numFmtId="40" fontId="2" fillId="0" borderId="1" xfId="0" applyNumberFormat="1" applyFont="1" applyBorder="1"/>
    <xf numFmtId="38" fontId="3" fillId="0" borderId="0" xfId="0" applyNumberFormat="1" applyFont="1" applyBorder="1" applyAlignment="1">
      <alignment horizontal="center"/>
    </xf>
    <xf numFmtId="38" fontId="2" fillId="0" borderId="0" xfId="0" applyNumberFormat="1" applyFont="1" applyBorder="1"/>
    <xf numFmtId="40" fontId="3" fillId="0" borderId="3" xfId="0" applyNumberFormat="1" applyFont="1" applyBorder="1" applyAlignment="1">
      <alignment horizontal="center"/>
    </xf>
    <xf numFmtId="40" fontId="2" fillId="0" borderId="3" xfId="0" applyNumberFormat="1" applyFont="1" applyBorder="1"/>
    <xf numFmtId="40" fontId="3" fillId="0" borderId="2" xfId="0" applyNumberFormat="1" applyFont="1" applyBorder="1" applyAlignment="1">
      <alignment horizontal="center"/>
    </xf>
    <xf numFmtId="40" fontId="2" fillId="0" borderId="2" xfId="0" applyNumberFormat="1" applyFont="1" applyBorder="1"/>
    <xf numFmtId="40" fontId="3" fillId="0" borderId="4" xfId="0" applyNumberFormat="1" applyFont="1" applyBorder="1" applyAlignment="1">
      <alignment horizontal="center"/>
    </xf>
    <xf numFmtId="40" fontId="2" fillId="0" borderId="4" xfId="0" applyNumberFormat="1" applyFont="1" applyBorder="1"/>
    <xf numFmtId="40" fontId="4" fillId="0" borderId="0" xfId="0" applyNumberFormat="1" applyFont="1" applyAlignment="1" applyProtection="1">
      <alignment horizontal="left"/>
    </xf>
    <xf numFmtId="40" fontId="2" fillId="0" borderId="0" xfId="0" applyNumberFormat="1" applyFont="1" applyFill="1" applyBorder="1" applyAlignment="1" applyProtection="1">
      <alignment horizontal="left"/>
    </xf>
    <xf numFmtId="40" fontId="5" fillId="0" borderId="0" xfId="0" applyNumberFormat="1" applyFont="1" applyAlignment="1" applyProtection="1">
      <alignment horizontal="left"/>
    </xf>
    <xf numFmtId="40" fontId="5" fillId="0" borderId="0" xfId="0" applyNumberFormat="1" applyFont="1" applyFill="1" applyBorder="1" applyAlignment="1" applyProtection="1">
      <alignment horizontal="left"/>
    </xf>
    <xf numFmtId="40" fontId="2" fillId="0" borderId="0" xfId="0" quotePrefix="1" applyNumberFormat="1" applyFont="1" applyFill="1" applyAlignment="1" applyProtection="1">
      <alignment horizontal="left"/>
    </xf>
    <xf numFmtId="40" fontId="2" fillId="0" borderId="0" xfId="0" applyNumberFormat="1" applyFont="1" applyFill="1" applyAlignment="1" applyProtection="1">
      <alignment horizontal="left"/>
    </xf>
    <xf numFmtId="38" fontId="2" fillId="0" borderId="0" xfId="0" applyNumberFormat="1" applyFont="1" applyFill="1" applyBorder="1" applyAlignment="1" applyProtection="1">
      <alignment horizontal="right"/>
    </xf>
    <xf numFmtId="40" fontId="2" fillId="0" borderId="4" xfId="0" applyNumberFormat="1" applyFont="1" applyBorder="1" applyAlignment="1" applyProtection="1">
      <alignment horizontal="left"/>
    </xf>
    <xf numFmtId="38" fontId="2" fillId="0" borderId="0" xfId="0" applyNumberFormat="1" applyFont="1" applyFill="1" applyBorder="1" applyAlignment="1" applyProtection="1">
      <alignment horizontal="left"/>
    </xf>
    <xf numFmtId="38" fontId="4" fillId="0" borderId="0" xfId="0" applyNumberFormat="1" applyFont="1" applyFill="1" applyBorder="1" applyAlignment="1" applyProtection="1">
      <alignment horizontal="left"/>
    </xf>
    <xf numFmtId="40" fontId="2" fillId="0" borderId="0" xfId="0" quotePrefix="1" applyNumberFormat="1" applyFont="1" applyAlignment="1" applyProtection="1">
      <alignment horizontal="left"/>
    </xf>
    <xf numFmtId="40" fontId="2" fillId="0" borderId="1" xfId="0" quotePrefix="1" applyNumberFormat="1" applyFont="1" applyBorder="1" applyAlignment="1" applyProtection="1">
      <alignment horizontal="left"/>
    </xf>
    <xf numFmtId="38" fontId="2" fillId="0" borderId="1" xfId="0" applyNumberFormat="1" applyFont="1" applyFill="1" applyBorder="1" applyProtection="1"/>
    <xf numFmtId="40" fontId="4" fillId="0" borderId="0" xfId="0" applyNumberFormat="1" applyFont="1" applyBorder="1" applyAlignment="1" applyProtection="1">
      <alignment horizontal="left"/>
    </xf>
    <xf numFmtId="38" fontId="2" fillId="0" borderId="0" xfId="0" quotePrefix="1" applyNumberFormat="1" applyFont="1" applyFill="1" applyBorder="1" applyAlignment="1" applyProtection="1">
      <alignment horizontal="left"/>
    </xf>
    <xf numFmtId="40" fontId="2" fillId="0" borderId="1" xfId="0" applyNumberFormat="1" applyFont="1" applyBorder="1" applyAlignment="1" applyProtection="1">
      <alignment horizontal="left"/>
    </xf>
    <xf numFmtId="38" fontId="2" fillId="0" borderId="1" xfId="0" applyNumberFormat="1" applyFont="1" applyFill="1" applyBorder="1" applyAlignment="1" applyProtection="1">
      <alignment horizontal="left"/>
    </xf>
    <xf numFmtId="38" fontId="2" fillId="0" borderId="0" xfId="0" applyNumberFormat="1" applyFont="1" applyFill="1" applyBorder="1"/>
    <xf numFmtId="40" fontId="3" fillId="0" borderId="4" xfId="0" applyNumberFormat="1" applyFont="1" applyBorder="1" applyAlignment="1" applyProtection="1">
      <alignment horizontal="left"/>
    </xf>
    <xf numFmtId="38" fontId="3" fillId="0" borderId="4" xfId="0" applyNumberFormat="1" applyFont="1" applyFill="1" applyBorder="1" applyProtection="1"/>
    <xf numFmtId="0" fontId="2" fillId="0" borderId="0" xfId="0" applyFont="1" applyBorder="1"/>
    <xf numFmtId="38" fontId="2" fillId="0" borderId="0" xfId="0" applyNumberFormat="1" applyFont="1" applyBorder="1" applyAlignment="1" applyProtection="1">
      <alignment horizontal="fill"/>
    </xf>
    <xf numFmtId="38" fontId="2" fillId="0" borderId="0" xfId="0" applyNumberFormat="1" applyFont="1" applyBorder="1" applyProtection="1"/>
    <xf numFmtId="40" fontId="2" fillId="0" borderId="2" xfId="0" applyNumberFormat="1" applyFont="1" applyBorder="1" applyAlignment="1" applyProtection="1">
      <alignment horizontal="left"/>
    </xf>
    <xf numFmtId="38" fontId="2" fillId="0" borderId="2" xfId="0" applyNumberFormat="1" applyFont="1" applyFill="1" applyBorder="1" applyProtection="1"/>
    <xf numFmtId="40" fontId="2" fillId="0" borderId="3" xfId="0" applyNumberFormat="1" applyFont="1" applyFill="1" applyBorder="1"/>
    <xf numFmtId="40" fontId="4" fillId="0" borderId="1" xfId="0" applyNumberFormat="1" applyFont="1" applyBorder="1" applyAlignment="1" applyProtection="1">
      <alignment horizontal="left"/>
    </xf>
    <xf numFmtId="38" fontId="4" fillId="0" borderId="1" xfId="0" applyNumberFormat="1" applyFont="1" applyFill="1" applyBorder="1" applyAlignment="1" applyProtection="1">
      <alignment horizontal="left"/>
    </xf>
    <xf numFmtId="40" fontId="3" fillId="0" borderId="3" xfId="0" applyNumberFormat="1" applyFont="1" applyBorder="1" applyAlignment="1" applyProtection="1">
      <alignment horizontal="left"/>
    </xf>
    <xf numFmtId="38" fontId="3" fillId="0" borderId="3" xfId="0" applyNumberFormat="1" applyFont="1" applyFill="1" applyBorder="1" applyProtection="1"/>
    <xf numFmtId="40" fontId="2" fillId="0" borderId="3" xfId="0" applyNumberFormat="1" applyFont="1" applyBorder="1" applyAlignment="1" applyProtection="1">
      <alignment horizontal="left"/>
    </xf>
    <xf numFmtId="40" fontId="3" fillId="0" borderId="0" xfId="0" applyNumberFormat="1" applyFont="1" applyBorder="1" applyAlignment="1" applyProtection="1">
      <alignment horizontal="right"/>
    </xf>
    <xf numFmtId="40" fontId="3" fillId="0" borderId="0" xfId="0" quotePrefix="1" applyNumberFormat="1" applyFont="1" applyBorder="1" applyAlignment="1" applyProtection="1">
      <alignment horizontal="right"/>
    </xf>
    <xf numFmtId="0" fontId="3" fillId="0" borderId="0" xfId="0" applyNumberFormat="1" applyFont="1" applyBorder="1" applyAlignment="1" applyProtection="1">
      <alignment horizontal="right"/>
    </xf>
    <xf numFmtId="40" fontId="3" fillId="0" borderId="0" xfId="0" applyNumberFormat="1" applyFont="1" applyBorder="1" applyAlignment="1">
      <alignment horizontal="right"/>
    </xf>
    <xf numFmtId="40" fontId="3" fillId="0" borderId="0" xfId="0" applyNumberFormat="1" applyFont="1" applyFill="1" applyAlignment="1" applyProtection="1">
      <alignment horizontal="left"/>
    </xf>
    <xf numFmtId="38" fontId="2" fillId="0" borderId="0" xfId="0" applyNumberFormat="1" applyFont="1"/>
    <xf numFmtId="38" fontId="3" fillId="2" borderId="0" xfId="0" applyNumberFormat="1" applyFont="1" applyFill="1" applyBorder="1" applyAlignment="1">
      <alignment horizontal="center"/>
    </xf>
    <xf numFmtId="38" fontId="3" fillId="2" borderId="0" xfId="0" applyNumberFormat="1" applyFont="1" applyFill="1" applyBorder="1" applyAlignment="1" applyProtection="1">
      <alignment horizontal="center"/>
    </xf>
    <xf numFmtId="43" fontId="2" fillId="0" borderId="0" xfId="2" applyFont="1"/>
    <xf numFmtId="43" fontId="3" fillId="2" borderId="0" xfId="2" applyFont="1" applyFill="1" applyBorder="1" applyAlignment="1">
      <alignment horizontal="center"/>
    </xf>
    <xf numFmtId="43" fontId="3" fillId="0" borderId="0" xfId="2" applyFont="1" applyBorder="1" applyAlignment="1">
      <alignment horizontal="center"/>
    </xf>
    <xf numFmtId="43" fontId="3" fillId="0" borderId="0" xfId="2" applyFont="1" applyBorder="1" applyAlignment="1">
      <alignment horizontal="center" vertical="center"/>
    </xf>
    <xf numFmtId="43" fontId="3" fillId="0" borderId="0" xfId="2" applyFont="1" applyBorder="1" applyAlignment="1" applyProtection="1">
      <alignment horizontal="right"/>
    </xf>
    <xf numFmtId="43" fontId="3" fillId="0" borderId="0" xfId="2" applyFont="1" applyBorder="1" applyAlignment="1">
      <alignment horizontal="right"/>
    </xf>
    <xf numFmtId="43" fontId="2" fillId="0" borderId="0" xfId="2" applyFont="1" applyBorder="1"/>
    <xf numFmtId="164" fontId="4" fillId="0" borderId="0" xfId="2" applyNumberFormat="1" applyFont="1" applyAlignment="1" applyProtection="1">
      <alignment horizontal="left"/>
    </xf>
    <xf numFmtId="164" fontId="2" fillId="0" borderId="2" xfId="2" applyNumberFormat="1" applyFont="1" applyBorder="1" applyAlignment="1" applyProtection="1">
      <alignment horizontal="left"/>
    </xf>
    <xf numFmtId="164" fontId="2" fillId="0" borderId="0" xfId="2" applyNumberFormat="1" applyFont="1" applyAlignment="1" applyProtection="1">
      <alignment horizontal="left"/>
    </xf>
    <xf numFmtId="164" fontId="2" fillId="0" borderId="3" xfId="2" applyNumberFormat="1" applyFont="1" applyBorder="1" applyAlignment="1" applyProtection="1">
      <alignment horizontal="left"/>
    </xf>
    <xf numFmtId="164" fontId="2" fillId="0" borderId="1" xfId="2" applyNumberFormat="1" applyFont="1" applyBorder="1" applyAlignment="1" applyProtection="1">
      <alignment horizontal="left"/>
    </xf>
    <xf numFmtId="164" fontId="2" fillId="0" borderId="0" xfId="2" applyNumberFormat="1" applyFont="1" applyBorder="1"/>
    <xf numFmtId="164" fontId="2" fillId="0" borderId="4" xfId="2" applyNumberFormat="1" applyFont="1" applyBorder="1" applyAlignment="1" applyProtection="1">
      <alignment horizontal="left"/>
    </xf>
    <xf numFmtId="164" fontId="2" fillId="0" borderId="0" xfId="2" applyNumberFormat="1" applyFont="1"/>
    <xf numFmtId="164" fontId="2" fillId="0" borderId="3" xfId="2" applyNumberFormat="1" applyFont="1" applyBorder="1"/>
    <xf numFmtId="40" fontId="7" fillId="0" borderId="0" xfId="0" applyNumberFormat="1" applyFont="1" applyAlignment="1" applyProtection="1">
      <alignment horizontal="left"/>
    </xf>
    <xf numFmtId="164" fontId="2" fillId="0" borderId="0" xfId="2" applyNumberFormat="1" applyFont="1" applyBorder="1" applyAlignment="1" applyProtection="1">
      <alignment horizontal="left"/>
    </xf>
    <xf numFmtId="164" fontId="2" fillId="0" borderId="0" xfId="2" applyNumberFormat="1" applyFont="1" applyBorder="1" applyAlignment="1">
      <alignment horizontal="center"/>
    </xf>
    <xf numFmtId="164" fontId="3" fillId="0" borderId="0" xfId="2" applyNumberFormat="1" applyFont="1" applyBorder="1" applyAlignment="1">
      <alignment horizontal="center"/>
    </xf>
    <xf numFmtId="164" fontId="2" fillId="0" borderId="1" xfId="2" applyNumberFormat="1" applyFont="1" applyBorder="1" applyAlignment="1">
      <alignment horizontal="center"/>
    </xf>
    <xf numFmtId="164" fontId="2" fillId="0" borderId="3" xfId="2" applyNumberFormat="1" applyFont="1" applyBorder="1" applyAlignment="1">
      <alignment horizontal="center"/>
    </xf>
    <xf numFmtId="164" fontId="2" fillId="0" borderId="0" xfId="2" applyNumberFormat="1" applyFont="1" applyFill="1" applyBorder="1" applyAlignment="1" applyProtection="1">
      <alignment horizontal="right"/>
    </xf>
    <xf numFmtId="43" fontId="3" fillId="0" borderId="0" xfId="2" applyNumberFormat="1" applyFont="1" applyAlignment="1">
      <alignment horizontal="center"/>
    </xf>
    <xf numFmtId="43" fontId="3" fillId="2" borderId="0" xfId="2" applyNumberFormat="1" applyFont="1" applyFill="1" applyBorder="1" applyAlignment="1">
      <alignment horizontal="center"/>
    </xf>
    <xf numFmtId="43" fontId="3" fillId="0" borderId="0" xfId="2" applyNumberFormat="1" applyFont="1" applyBorder="1" applyAlignment="1">
      <alignment horizontal="center"/>
    </xf>
    <xf numFmtId="43" fontId="3" fillId="0" borderId="0" xfId="2" applyNumberFormat="1" applyFont="1" applyBorder="1" applyAlignment="1" applyProtection="1">
      <alignment horizontal="right"/>
    </xf>
    <xf numFmtId="43" fontId="2" fillId="0" borderId="0" xfId="2" applyNumberFormat="1" applyFont="1" applyBorder="1" applyAlignment="1" applyProtection="1">
      <alignment horizontal="left"/>
    </xf>
    <xf numFmtId="43" fontId="2" fillId="0" borderId="0" xfId="2" applyNumberFormat="1" applyFont="1" applyBorder="1"/>
    <xf numFmtId="43" fontId="2" fillId="0" borderId="0" xfId="2" applyNumberFormat="1" applyFont="1"/>
    <xf numFmtId="164" fontId="2" fillId="0" borderId="2" xfId="2" applyNumberFormat="1" applyFont="1" applyBorder="1" applyAlignment="1">
      <alignment horizontal="center"/>
    </xf>
    <xf numFmtId="43" fontId="3" fillId="0" borderId="0" xfId="2" applyNumberFormat="1" applyFont="1" applyAlignment="1" applyProtection="1">
      <alignment horizontal="left"/>
    </xf>
    <xf numFmtId="43" fontId="3" fillId="2" borderId="0" xfId="2" applyNumberFormat="1" applyFont="1" applyFill="1" applyBorder="1" applyAlignment="1" applyProtection="1">
      <alignment horizontal="center"/>
    </xf>
    <xf numFmtId="43" fontId="3" fillId="0" borderId="0" xfId="2" applyNumberFormat="1" applyFont="1" applyBorder="1" applyAlignment="1" applyProtection="1">
      <alignment horizontal="center"/>
    </xf>
    <xf numFmtId="164" fontId="2" fillId="0" borderId="4" xfId="2" applyNumberFormat="1" applyFont="1" applyBorder="1"/>
    <xf numFmtId="164" fontId="2" fillId="0" borderId="4" xfId="2" applyNumberFormat="1" applyFont="1" applyBorder="1" applyAlignment="1">
      <alignment horizontal="center"/>
    </xf>
    <xf numFmtId="43" fontId="3" fillId="0" borderId="0" xfId="2" quotePrefix="1" applyNumberFormat="1" applyFont="1" applyBorder="1" applyAlignment="1" applyProtection="1">
      <alignment horizontal="center"/>
    </xf>
    <xf numFmtId="43" fontId="3" fillId="0" borderId="0" xfId="2" quotePrefix="1" applyNumberFormat="1" applyFont="1" applyBorder="1" applyAlignment="1" applyProtection="1">
      <alignment horizontal="right"/>
    </xf>
    <xf numFmtId="164" fontId="2" fillId="0" borderId="2" xfId="2" applyNumberFormat="1" applyFont="1" applyBorder="1"/>
    <xf numFmtId="164" fontId="2" fillId="0" borderId="1" xfId="2" applyNumberFormat="1" applyFont="1" applyBorder="1"/>
    <xf numFmtId="9" fontId="2" fillId="0" borderId="0" xfId="3" applyFont="1" applyAlignment="1" applyProtection="1">
      <alignment horizontal="left"/>
    </xf>
    <xf numFmtId="0" fontId="3" fillId="2" borderId="0" xfId="2" applyNumberFormat="1" applyFont="1" applyFill="1" applyBorder="1" applyAlignment="1" applyProtection="1">
      <alignment horizontal="center"/>
    </xf>
    <xf numFmtId="40" fontId="7" fillId="0" borderId="0" xfId="0" applyNumberFormat="1" applyFont="1" applyBorder="1" applyAlignment="1" applyProtection="1">
      <alignment horizontal="left"/>
    </xf>
    <xf numFmtId="43" fontId="3" fillId="0" borderId="0" xfId="2" applyNumberFormat="1" applyFont="1" applyBorder="1" applyAlignment="1">
      <alignment horizontal="center"/>
    </xf>
    <xf numFmtId="43" fontId="8" fillId="0" borderId="0" xfId="2" applyNumberFormat="1" applyFont="1" applyAlignment="1">
      <alignment horizontal="center"/>
    </xf>
    <xf numFmtId="0" fontId="8" fillId="2" borderId="0" xfId="2" applyNumberFormat="1" applyFont="1" applyFill="1" applyBorder="1" applyAlignment="1">
      <alignment horizontal="center"/>
    </xf>
    <xf numFmtId="43" fontId="8" fillId="2" borderId="0" xfId="2" applyNumberFormat="1" applyFont="1" applyFill="1" applyBorder="1" applyAlignment="1">
      <alignment horizontal="center"/>
    </xf>
    <xf numFmtId="43" fontId="8" fillId="0" borderId="0" xfId="2" applyNumberFormat="1" applyFont="1" applyBorder="1" applyAlignment="1">
      <alignment horizontal="center"/>
    </xf>
    <xf numFmtId="43" fontId="8" fillId="0" borderId="0" xfId="2" applyNumberFormat="1" applyFont="1" applyBorder="1" applyAlignment="1" applyProtection="1">
      <alignment horizontal="right"/>
    </xf>
    <xf numFmtId="43" fontId="9" fillId="0" borderId="0" xfId="2" applyNumberFormat="1" applyFont="1" applyAlignment="1" applyProtection="1">
      <alignment horizontal="left"/>
    </xf>
    <xf numFmtId="164" fontId="10" fillId="0" borderId="0" xfId="2" applyNumberFormat="1" applyFont="1" applyAlignment="1" applyProtection="1">
      <alignment horizontal="center"/>
    </xf>
    <xf numFmtId="164" fontId="10" fillId="0" borderId="0" xfId="2" applyNumberFormat="1" applyFont="1" applyAlignment="1" applyProtection="1">
      <alignment horizontal="left"/>
    </xf>
    <xf numFmtId="164" fontId="10" fillId="0" borderId="2" xfId="2" applyNumberFormat="1" applyFont="1" applyBorder="1" applyAlignment="1" applyProtection="1">
      <alignment horizontal="left"/>
    </xf>
    <xf numFmtId="164" fontId="10" fillId="0" borderId="0" xfId="2" applyNumberFormat="1" applyFont="1" applyBorder="1" applyAlignment="1" applyProtection="1">
      <alignment horizontal="left"/>
    </xf>
    <xf numFmtId="9" fontId="10" fillId="0" borderId="0" xfId="3" applyFont="1" applyAlignment="1" applyProtection="1">
      <alignment horizontal="left"/>
    </xf>
    <xf numFmtId="164" fontId="9" fillId="0" borderId="1" xfId="2" applyNumberFormat="1" applyFont="1" applyBorder="1" applyAlignment="1" applyProtection="1">
      <alignment horizontal="left"/>
    </xf>
    <xf numFmtId="164" fontId="10" fillId="0" borderId="1" xfId="2" quotePrefix="1" applyNumberFormat="1" applyFont="1" applyBorder="1" applyAlignment="1" applyProtection="1">
      <alignment horizontal="left"/>
    </xf>
    <xf numFmtId="164" fontId="10" fillId="0" borderId="3" xfId="2" applyNumberFormat="1" applyFont="1" applyBorder="1" applyAlignment="1" applyProtection="1">
      <alignment horizontal="left"/>
    </xf>
    <xf numFmtId="164" fontId="8" fillId="0" borderId="0" xfId="2" applyNumberFormat="1" applyFont="1" applyBorder="1" applyAlignment="1" applyProtection="1">
      <alignment horizontal="left"/>
    </xf>
    <xf numFmtId="164" fontId="9" fillId="0" borderId="0" xfId="2" applyNumberFormat="1" applyFont="1" applyAlignment="1" applyProtection="1">
      <alignment horizontal="left"/>
    </xf>
    <xf numFmtId="164" fontId="10" fillId="0" borderId="0" xfId="2" quotePrefix="1" applyNumberFormat="1" applyFont="1" applyAlignment="1" applyProtection="1">
      <alignment horizontal="left"/>
    </xf>
    <xf numFmtId="164" fontId="10" fillId="0" borderId="1" xfId="2" applyNumberFormat="1" applyFont="1" applyBorder="1" applyAlignment="1" applyProtection="1">
      <alignment horizontal="left"/>
    </xf>
    <xf numFmtId="164" fontId="10" fillId="0" borderId="0" xfId="2" applyNumberFormat="1" applyFont="1" applyBorder="1"/>
    <xf numFmtId="43" fontId="10" fillId="0" borderId="0" xfId="2" applyNumberFormat="1" applyFont="1" applyAlignment="1" applyProtection="1">
      <alignment horizontal="left"/>
    </xf>
    <xf numFmtId="164" fontId="11" fillId="0" borderId="0" xfId="2" applyNumberFormat="1" applyFont="1" applyAlignment="1" applyProtection="1">
      <alignment horizontal="left"/>
    </xf>
    <xf numFmtId="164" fontId="12" fillId="0" borderId="0" xfId="2" applyNumberFormat="1" applyFont="1" applyAlignment="1" applyProtection="1">
      <alignment horizontal="left"/>
    </xf>
    <xf numFmtId="164" fontId="13" fillId="0" borderId="0" xfId="2" applyNumberFormat="1" applyFont="1" applyFill="1" applyBorder="1"/>
    <xf numFmtId="164" fontId="10" fillId="0" borderId="0" xfId="2" applyNumberFormat="1" applyFont="1" applyFill="1" applyBorder="1" applyAlignment="1" applyProtection="1">
      <alignment horizontal="right"/>
    </xf>
    <xf numFmtId="164" fontId="10" fillId="0" borderId="4" xfId="2" applyNumberFormat="1" applyFont="1" applyBorder="1" applyAlignment="1" applyProtection="1">
      <alignment horizontal="left"/>
    </xf>
    <xf numFmtId="164" fontId="10" fillId="0" borderId="0" xfId="2" applyNumberFormat="1" applyFont="1"/>
    <xf numFmtId="164" fontId="10" fillId="0" borderId="3" xfId="2" applyNumberFormat="1" applyFont="1" applyBorder="1"/>
    <xf numFmtId="43" fontId="10" fillId="0" borderId="0" xfId="2" applyNumberFormat="1" applyFont="1" applyBorder="1" applyAlignment="1" applyProtection="1">
      <alignment horizontal="fill"/>
    </xf>
    <xf numFmtId="165" fontId="10" fillId="0" borderId="0" xfId="2" applyNumberFormat="1" applyFont="1" applyBorder="1" applyProtection="1"/>
    <xf numFmtId="166" fontId="8" fillId="0" borderId="0" xfId="2" applyNumberFormat="1" applyFont="1" applyBorder="1" applyAlignment="1">
      <alignment horizontal="center"/>
    </xf>
    <xf numFmtId="165" fontId="8" fillId="0" borderId="0" xfId="2" applyNumberFormat="1" applyFont="1" applyBorder="1" applyAlignment="1">
      <alignment horizontal="center"/>
    </xf>
    <xf numFmtId="43" fontId="10" fillId="0" borderId="0" xfId="2" applyNumberFormat="1" applyFont="1" applyFill="1" applyBorder="1" applyAlignment="1" applyProtection="1">
      <alignment horizontal="left"/>
    </xf>
    <xf numFmtId="164" fontId="10" fillId="0" borderId="0" xfId="2" applyNumberFormat="1" applyFont="1" applyFill="1" applyBorder="1" applyAlignment="1" applyProtection="1">
      <alignment horizontal="left"/>
    </xf>
    <xf numFmtId="164" fontId="10" fillId="0" borderId="0" xfId="2" applyNumberFormat="1" applyFont="1" applyFill="1" applyBorder="1" applyProtection="1"/>
    <xf numFmtId="164" fontId="9" fillId="0" borderId="1" xfId="2" applyNumberFormat="1" applyFont="1" applyFill="1" applyBorder="1" applyAlignment="1" applyProtection="1">
      <alignment horizontal="left"/>
    </xf>
    <xf numFmtId="164" fontId="10" fillId="0" borderId="1" xfId="2" applyNumberFormat="1" applyFont="1" applyFill="1" applyBorder="1" applyProtection="1"/>
    <xf numFmtId="164" fontId="10" fillId="0" borderId="3" xfId="2" applyNumberFormat="1" applyFont="1" applyFill="1" applyBorder="1" applyProtection="1"/>
    <xf numFmtId="164" fontId="8" fillId="0" borderId="0" xfId="2" applyNumberFormat="1" applyFont="1" applyFill="1" applyBorder="1" applyProtection="1"/>
    <xf numFmtId="164" fontId="9" fillId="0" borderId="0" xfId="2" applyNumberFormat="1" applyFont="1" applyFill="1" applyBorder="1" applyAlignment="1" applyProtection="1">
      <alignment horizontal="left"/>
    </xf>
    <xf numFmtId="164" fontId="10" fillId="0" borderId="0" xfId="2" quotePrefix="1" applyNumberFormat="1" applyFont="1" applyFill="1" applyBorder="1" applyAlignment="1" applyProtection="1">
      <alignment horizontal="left"/>
    </xf>
    <xf numFmtId="164" fontId="10" fillId="0" borderId="1" xfId="2" applyNumberFormat="1" applyFont="1" applyFill="1" applyBorder="1" applyAlignment="1" applyProtection="1">
      <alignment horizontal="left"/>
    </xf>
    <xf numFmtId="164" fontId="10" fillId="0" borderId="0" xfId="2" applyNumberFormat="1" applyFont="1" applyFill="1" applyBorder="1"/>
    <xf numFmtId="43" fontId="3" fillId="0" borderId="0" xfId="2" applyNumberFormat="1" applyFont="1" applyBorder="1"/>
    <xf numFmtId="164" fontId="3" fillId="0" borderId="0" xfId="2" applyNumberFormat="1" applyFont="1" applyBorder="1"/>
    <xf numFmtId="164" fontId="3" fillId="0" borderId="2" xfId="2" applyNumberFormat="1" applyFont="1" applyBorder="1"/>
    <xf numFmtId="9" fontId="3" fillId="0" borderId="0" xfId="3" applyFont="1" applyAlignment="1" applyProtection="1">
      <alignment horizontal="left"/>
    </xf>
    <xf numFmtId="164" fontId="3" fillId="0" borderId="1" xfId="2" applyNumberFormat="1" applyFont="1" applyBorder="1"/>
    <xf numFmtId="164" fontId="3" fillId="0" borderId="3" xfId="2" applyNumberFormat="1" applyFont="1" applyBorder="1"/>
    <xf numFmtId="164" fontId="3" fillId="0" borderId="4" xfId="2" applyNumberFormat="1" applyFont="1" applyBorder="1"/>
    <xf numFmtId="43" fontId="3" fillId="0" borderId="0" xfId="2" applyNumberFormat="1" applyFont="1"/>
    <xf numFmtId="0" fontId="2" fillId="0" borderId="0" xfId="0" applyNumberFormat="1" applyFont="1" applyAlignment="1" applyProtection="1">
      <alignment horizontal="left"/>
    </xf>
    <xf numFmtId="0" fontId="2" fillId="0" borderId="0" xfId="0" applyNumberFormat="1" applyFont="1" applyBorder="1"/>
    <xf numFmtId="0" fontId="2" fillId="0" borderId="0" xfId="0" applyNumberFormat="1" applyFont="1"/>
    <xf numFmtId="164" fontId="2" fillId="0" borderId="0" xfId="2" applyNumberFormat="1" applyFont="1" applyFill="1" applyBorder="1" applyAlignment="1" applyProtection="1">
      <alignment horizontal="left"/>
    </xf>
    <xf numFmtId="164" fontId="3" fillId="0" borderId="0" xfId="2" applyNumberFormat="1" applyFont="1" applyBorder="1" applyAlignment="1" applyProtection="1">
      <alignment horizontal="right"/>
    </xf>
    <xf numFmtId="164" fontId="3" fillId="0" borderId="0" xfId="2" applyNumberFormat="1" applyFont="1"/>
    <xf numFmtId="164" fontId="3" fillId="0" borderId="2" xfId="2" applyNumberFormat="1" applyFont="1" applyBorder="1" applyAlignment="1" applyProtection="1">
      <alignment horizontal="left"/>
    </xf>
    <xf numFmtId="164" fontId="3" fillId="0" borderId="3" xfId="2" applyNumberFormat="1" applyFont="1" applyBorder="1" applyAlignment="1" applyProtection="1">
      <alignment horizontal="left"/>
    </xf>
    <xf numFmtId="164" fontId="3" fillId="0" borderId="1" xfId="2" applyNumberFormat="1" applyFont="1" applyBorder="1" applyAlignment="1" applyProtection="1">
      <alignment horizontal="left"/>
    </xf>
    <xf numFmtId="164" fontId="3" fillId="0" borderId="0" xfId="2" applyNumberFormat="1" applyFont="1" applyBorder="1" applyAlignment="1" applyProtection="1">
      <alignment horizontal="left"/>
    </xf>
    <xf numFmtId="164" fontId="3" fillId="0" borderId="0" xfId="2" applyNumberFormat="1" applyFont="1" applyAlignment="1">
      <alignment horizontal="center"/>
    </xf>
    <xf numFmtId="164" fontId="3" fillId="0" borderId="0" xfId="2" applyNumberFormat="1" applyFont="1" applyAlignment="1" applyProtection="1">
      <alignment horizontal="left"/>
    </xf>
    <xf numFmtId="164" fontId="2" fillId="0" borderId="0" xfId="2" applyNumberFormat="1" applyFont="1" applyFill="1" applyAlignment="1" applyProtection="1">
      <alignment horizontal="left"/>
    </xf>
    <xf numFmtId="164" fontId="4" fillId="0" borderId="0" xfId="2" applyNumberFormat="1" applyFont="1" applyBorder="1" applyAlignment="1" applyProtection="1">
      <alignment horizontal="left"/>
    </xf>
    <xf numFmtId="164" fontId="4" fillId="0" borderId="0" xfId="2" applyNumberFormat="1" applyFont="1" applyFill="1" applyBorder="1" applyAlignment="1" applyProtection="1">
      <alignment horizontal="left"/>
    </xf>
    <xf numFmtId="164" fontId="3" fillId="0" borderId="4" xfId="2" applyNumberFormat="1" applyFont="1" applyBorder="1" applyAlignment="1" applyProtection="1">
      <alignment horizontal="left"/>
    </xf>
    <xf numFmtId="164" fontId="3" fillId="0" borderId="0" xfId="2" applyNumberFormat="1" applyFont="1" applyFill="1" applyBorder="1" applyProtection="1"/>
    <xf numFmtId="164" fontId="2" fillId="0" borderId="0" xfId="2" applyNumberFormat="1" applyFont="1" applyFill="1" applyBorder="1" applyProtection="1"/>
    <xf numFmtId="164" fontId="2" fillId="0" borderId="0" xfId="2" applyNumberFormat="1" applyFont="1" applyBorder="1" applyAlignment="1">
      <alignment horizontal="left"/>
    </xf>
    <xf numFmtId="164" fontId="2" fillId="0" borderId="0" xfId="2" applyNumberFormat="1" applyFont="1" applyFill="1" applyBorder="1"/>
    <xf numFmtId="164" fontId="2" fillId="0" borderId="0" xfId="2" applyNumberFormat="1" applyFont="1" applyBorder="1" applyAlignment="1" applyProtection="1">
      <alignment horizontal="fill"/>
    </xf>
    <xf numFmtId="164" fontId="2" fillId="0" borderId="0" xfId="2" applyNumberFormat="1" applyFont="1" applyBorder="1" applyProtection="1"/>
    <xf numFmtId="43" fontId="8" fillId="0" borderId="0" xfId="2" applyNumberFormat="1" applyFont="1" applyBorder="1" applyAlignment="1"/>
    <xf numFmtId="164" fontId="10" fillId="0" borderId="0" xfId="2" applyNumberFormat="1" applyFont="1" applyBorder="1" applyAlignment="1">
      <alignment horizontal="center"/>
    </xf>
    <xf numFmtId="164" fontId="8" fillId="0" borderId="0" xfId="2" applyNumberFormat="1" applyFont="1" applyBorder="1" applyAlignment="1">
      <alignment horizontal="center"/>
    </xf>
    <xf numFmtId="164" fontId="8" fillId="0" borderId="1" xfId="2" applyNumberFormat="1" applyFont="1" applyBorder="1" applyAlignment="1">
      <alignment horizontal="center"/>
    </xf>
    <xf numFmtId="164" fontId="10" fillId="0" borderId="1" xfId="2" applyNumberFormat="1" applyFont="1" applyBorder="1" applyAlignment="1">
      <alignment horizontal="center"/>
    </xf>
    <xf numFmtId="164" fontId="10" fillId="0" borderId="3" xfId="2" applyNumberFormat="1" applyFont="1" applyBorder="1" applyAlignment="1">
      <alignment horizontal="center"/>
    </xf>
    <xf numFmtId="164" fontId="8" fillId="0" borderId="0" xfId="2" applyNumberFormat="1" applyFont="1" applyAlignment="1">
      <alignment horizontal="center"/>
    </xf>
    <xf numFmtId="164" fontId="8" fillId="2" borderId="0" xfId="2" applyNumberFormat="1" applyFont="1" applyFill="1" applyBorder="1" applyAlignment="1">
      <alignment horizontal="center"/>
    </xf>
    <xf numFmtId="164" fontId="8" fillId="0" borderId="0" xfId="2" applyNumberFormat="1" applyFont="1" applyBorder="1" applyAlignment="1" applyProtection="1">
      <alignment horizontal="right"/>
    </xf>
    <xf numFmtId="164" fontId="10" fillId="0" borderId="0" xfId="3" applyNumberFormat="1" applyFont="1" applyAlignment="1" applyProtection="1">
      <alignment horizontal="left"/>
    </xf>
    <xf numFmtId="164" fontId="10" fillId="0" borderId="0" xfId="2" applyNumberFormat="1" applyFont="1" applyAlignment="1">
      <alignment horizontal="center"/>
    </xf>
    <xf numFmtId="43" fontId="10" fillId="0" borderId="0" xfId="2" applyNumberFormat="1" applyFont="1" applyBorder="1" applyAlignment="1">
      <alignment horizontal="center"/>
    </xf>
    <xf numFmtId="43" fontId="2" fillId="0" borderId="0" xfId="2" applyNumberFormat="1" applyFont="1" applyAlignment="1" applyProtection="1">
      <alignment horizontal="left"/>
    </xf>
    <xf numFmtId="43" fontId="3" fillId="0" borderId="0" xfId="2" applyNumberFormat="1" applyFont="1" applyBorder="1" applyAlignment="1">
      <alignment horizontal="center"/>
    </xf>
    <xf numFmtId="43" fontId="4" fillId="0" borderId="0" xfId="2" applyNumberFormat="1" applyFont="1" applyAlignment="1" applyProtection="1">
      <alignment horizontal="left"/>
    </xf>
    <xf numFmtId="43" fontId="2" fillId="0" borderId="0" xfId="2" applyNumberFormat="1" applyFont="1" applyAlignment="1" applyProtection="1">
      <alignment horizontal="center"/>
    </xf>
    <xf numFmtId="43" fontId="2" fillId="0" borderId="2" xfId="2" applyNumberFormat="1" applyFont="1" applyBorder="1" applyAlignment="1" applyProtection="1">
      <alignment horizontal="left"/>
    </xf>
    <xf numFmtId="43" fontId="2" fillId="0" borderId="0" xfId="3" applyNumberFormat="1" applyFont="1" applyAlignment="1" applyProtection="1">
      <alignment horizontal="left"/>
    </xf>
    <xf numFmtId="43" fontId="4" fillId="0" borderId="1" xfId="2" applyNumberFormat="1" applyFont="1" applyBorder="1" applyAlignment="1" applyProtection="1">
      <alignment horizontal="left"/>
    </xf>
    <xf numFmtId="43" fontId="2" fillId="0" borderId="1" xfId="2" quotePrefix="1" applyNumberFormat="1" applyFont="1" applyBorder="1" applyAlignment="1" applyProtection="1">
      <alignment horizontal="left"/>
    </xf>
    <xf numFmtId="43" fontId="2" fillId="0" borderId="3" xfId="2" applyNumberFormat="1" applyFont="1" applyBorder="1" applyAlignment="1" applyProtection="1">
      <alignment horizontal="left"/>
    </xf>
    <xf numFmtId="43" fontId="2" fillId="0" borderId="0" xfId="2" quotePrefix="1" applyNumberFormat="1" applyFont="1" applyAlignment="1" applyProtection="1">
      <alignment horizontal="left"/>
    </xf>
    <xf numFmtId="43" fontId="2" fillId="0" borderId="1" xfId="2" applyNumberFormat="1" applyFont="1" applyBorder="1" applyAlignment="1" applyProtection="1">
      <alignment horizontal="left"/>
    </xf>
    <xf numFmtId="43" fontId="2" fillId="0" borderId="4" xfId="2" applyNumberFormat="1" applyFont="1" applyBorder="1" applyAlignment="1" applyProtection="1">
      <alignment horizontal="left"/>
    </xf>
    <xf numFmtId="43" fontId="2" fillId="0" borderId="3" xfId="2" applyNumberFormat="1" applyFont="1" applyBorder="1"/>
    <xf numFmtId="43" fontId="2" fillId="0" borderId="0" xfId="2" applyNumberFormat="1" applyFont="1" applyBorder="1" applyAlignment="1" applyProtection="1">
      <alignment horizontal="fill"/>
    </xf>
    <xf numFmtId="43" fontId="3" fillId="0" borderId="0" xfId="2" applyNumberFormat="1" applyFont="1" applyBorder="1" applyAlignment="1">
      <alignment horizontal="center"/>
    </xf>
    <xf numFmtId="43" fontId="3" fillId="0" borderId="0" xfId="2" applyNumberFormat="1" applyFont="1" applyBorder="1" applyAlignment="1">
      <alignment horizontal="center"/>
    </xf>
    <xf numFmtId="40" fontId="3" fillId="0" borderId="0" xfId="0" applyNumberFormat="1" applyFont="1" applyBorder="1" applyAlignment="1">
      <alignment horizontal="center"/>
    </xf>
    <xf numFmtId="40" fontId="14" fillId="0" borderId="0" xfId="0" applyNumberFormat="1" applyFont="1" applyAlignment="1" applyProtection="1">
      <alignment horizontal="left"/>
    </xf>
    <xf numFmtId="164" fontId="14" fillId="0" borderId="0" xfId="2" applyNumberFormat="1" applyFont="1" applyBorder="1" applyAlignment="1" applyProtection="1">
      <alignment horizontal="left"/>
    </xf>
    <xf numFmtId="164" fontId="14" fillId="0" borderId="0" xfId="2" applyNumberFormat="1" applyFont="1" applyFill="1" applyBorder="1" applyProtection="1"/>
    <xf numFmtId="164" fontId="14" fillId="0" borderId="0" xfId="2" applyNumberFormat="1" applyFont="1" applyBorder="1" applyAlignment="1">
      <alignment horizontal="center"/>
    </xf>
    <xf numFmtId="164" fontId="14" fillId="0" borderId="0" xfId="2" applyNumberFormat="1" applyFont="1" applyBorder="1" applyAlignment="1">
      <alignment horizontal="left"/>
    </xf>
    <xf numFmtId="164" fontId="14" fillId="0" borderId="0" xfId="2" applyNumberFormat="1" applyFont="1" applyBorder="1"/>
    <xf numFmtId="164" fontId="15" fillId="0" borderId="0" xfId="2" applyNumberFormat="1" applyFont="1" applyBorder="1"/>
    <xf numFmtId="40" fontId="14" fillId="0" borderId="0" xfId="0" applyNumberFormat="1" applyFont="1" applyBorder="1"/>
    <xf numFmtId="40" fontId="14" fillId="0" borderId="0" xfId="0" applyNumberFormat="1" applyFont="1"/>
  </cellXfs>
  <cellStyles count="4">
    <cellStyle name="Comma" xfId="2" builtinId="3"/>
    <cellStyle name="Excel Built-in Normal" xfId="1" xr:uid="{00000000-0005-0000-0000-000001000000}"/>
    <cellStyle name="Normal" xfId="0" builtinId="0"/>
    <cellStyle name="Percent" xfId="3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0</xdr:row>
      <xdr:rowOff>104775</xdr:rowOff>
    </xdr:from>
    <xdr:to>
      <xdr:col>18</xdr:col>
      <xdr:colOff>0</xdr:colOff>
      <xdr:row>5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FFE95653-C285-4717-898E-303A43BC2257}"/>
            </a:ext>
          </a:extLst>
        </xdr:cNvPr>
        <xdr:cNvGrpSpPr>
          <a:grpSpLocks noChangeAspect="1"/>
        </xdr:cNvGrpSpPr>
      </xdr:nvGrpSpPr>
      <xdr:grpSpPr bwMode="auto">
        <a:xfrm>
          <a:off x="9581029" y="0"/>
          <a:ext cx="0" cy="0"/>
          <a:chOff x="2343" y="837"/>
          <a:chExt cx="978" cy="965"/>
        </a:xfrm>
      </xdr:grpSpPr>
      <xdr:sp macro="" textlink="">
        <xdr:nvSpPr>
          <xdr:cNvPr id="3" name="AutoShape 2">
            <a:extLst>
              <a:ext uri="{FF2B5EF4-FFF2-40B4-BE49-F238E27FC236}">
                <a16:creationId xmlns:a16="http://schemas.microsoft.com/office/drawing/2014/main" id="{CF166A33-FBA0-4090-B594-896862C4D707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2343" y="837"/>
            <a:ext cx="978" cy="96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B1E9F3FE-B748-447A-BF8E-B64D3FE709CA}"/>
              </a:ext>
            </a:extLst>
          </xdr:cNvPr>
          <xdr:cNvSpPr>
            <a:spLocks noChangeArrowheads="1"/>
          </xdr:cNvSpPr>
        </xdr:nvSpPr>
        <xdr:spPr bwMode="auto">
          <a:xfrm>
            <a:off x="2344" y="837"/>
            <a:ext cx="281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" name="WordArt 4">
            <a:extLst>
              <a:ext uri="{FF2B5EF4-FFF2-40B4-BE49-F238E27FC236}">
                <a16:creationId xmlns:a16="http://schemas.microsoft.com/office/drawing/2014/main" id="{939B08F1-04E8-4991-8D57-5618B1AF7EFE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343" y="909"/>
            <a:ext cx="254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P</a:t>
            </a:r>
          </a:p>
        </xdr:txBody>
      </xdr:sp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DDEB876D-90DC-463F-97B0-ECD10DBAB615}"/>
              </a:ext>
            </a:extLst>
          </xdr:cNvPr>
          <xdr:cNvSpPr>
            <a:spLocks noChangeArrowheads="1"/>
          </xdr:cNvSpPr>
        </xdr:nvSpPr>
        <xdr:spPr bwMode="auto">
          <a:xfrm>
            <a:off x="2679" y="837"/>
            <a:ext cx="280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1CC3A46A-3183-4946-9C8D-9C3C513F3951}"/>
              </a:ext>
            </a:extLst>
          </xdr:cNvPr>
          <xdr:cNvSpPr>
            <a:spLocks noChangeArrowheads="1"/>
          </xdr:cNvSpPr>
        </xdr:nvSpPr>
        <xdr:spPr bwMode="auto">
          <a:xfrm>
            <a:off x="3015" y="837"/>
            <a:ext cx="280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" name="Rectangle 7">
            <a:extLst>
              <a:ext uri="{FF2B5EF4-FFF2-40B4-BE49-F238E27FC236}">
                <a16:creationId xmlns:a16="http://schemas.microsoft.com/office/drawing/2014/main" id="{DD6B609F-A2F9-4DBE-B905-F4CC1C06279E}"/>
              </a:ext>
            </a:extLst>
          </xdr:cNvPr>
          <xdr:cNvSpPr>
            <a:spLocks noChangeArrowheads="1"/>
          </xdr:cNvSpPr>
        </xdr:nvSpPr>
        <xdr:spPr bwMode="auto">
          <a:xfrm>
            <a:off x="2344" y="1160"/>
            <a:ext cx="977" cy="140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9" name="WordArt 8">
            <a:extLst>
              <a:ext uri="{FF2B5EF4-FFF2-40B4-BE49-F238E27FC236}">
                <a16:creationId xmlns:a16="http://schemas.microsoft.com/office/drawing/2014/main" id="{9694C590-0530-4915-8E38-C09E8EEF4207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343" y="1183"/>
            <a:ext cx="939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2800" kern="10" spc="0">
                <a:ln w="9525">
                  <a:noFill/>
                  <a:round/>
                  <a:headEnd/>
                  <a:tailEnd/>
                </a:ln>
                <a:solidFill>
                  <a:srgbClr val="FF3300"/>
                </a:solidFill>
                <a:effectLst/>
                <a:latin typeface="Arial"/>
                <a:cs typeface="Arial"/>
              </a:rPr>
              <a:t>consultancy</a:t>
            </a:r>
          </a:p>
        </xdr:txBody>
      </xdr:sp>
      <xdr:sp macro="" textlink="">
        <xdr:nvSpPr>
          <xdr:cNvPr id="10" name="WordArt 9">
            <a:extLst>
              <a:ext uri="{FF2B5EF4-FFF2-40B4-BE49-F238E27FC236}">
                <a16:creationId xmlns:a16="http://schemas.microsoft.com/office/drawing/2014/main" id="{CC775D7D-518F-46FF-97FC-695DB646B34E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715" y="909"/>
            <a:ext cx="235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D</a:t>
            </a:r>
          </a:p>
        </xdr:txBody>
      </xdr:sp>
      <xdr:sp macro="" textlink="">
        <xdr:nvSpPr>
          <xdr:cNvPr id="11" name="WordArt 10">
            <a:extLst>
              <a:ext uri="{FF2B5EF4-FFF2-40B4-BE49-F238E27FC236}">
                <a16:creationId xmlns:a16="http://schemas.microsoft.com/office/drawing/2014/main" id="{C3697093-5188-4F61-A886-6905C4644137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3028" y="909"/>
            <a:ext cx="235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C</a:t>
            </a:r>
          </a:p>
        </xdr:txBody>
      </xdr:sp>
    </xdr:grpSp>
    <xdr:clientData/>
  </xdr:twoCellAnchor>
  <xdr:twoCellAnchor>
    <xdr:from>
      <xdr:col>18</xdr:col>
      <xdr:colOff>0</xdr:colOff>
      <xdr:row>0</xdr:row>
      <xdr:rowOff>104775</xdr:rowOff>
    </xdr:from>
    <xdr:to>
      <xdr:col>18</xdr:col>
      <xdr:colOff>0</xdr:colOff>
      <xdr:row>5</xdr:row>
      <xdr:rowOff>0</xdr:rowOff>
    </xdr:to>
    <xdr:grpSp>
      <xdr:nvGrpSpPr>
        <xdr:cNvPr id="12" name="Group 11">
          <a:extLst>
            <a:ext uri="{FF2B5EF4-FFF2-40B4-BE49-F238E27FC236}">
              <a16:creationId xmlns:a16="http://schemas.microsoft.com/office/drawing/2014/main" id="{3C13AB76-824B-48DB-8720-4795FC25E858}"/>
            </a:ext>
          </a:extLst>
        </xdr:cNvPr>
        <xdr:cNvGrpSpPr>
          <a:grpSpLocks noChangeAspect="1"/>
        </xdr:cNvGrpSpPr>
      </xdr:nvGrpSpPr>
      <xdr:grpSpPr bwMode="auto">
        <a:xfrm>
          <a:off x="9581029" y="0"/>
          <a:ext cx="0" cy="0"/>
          <a:chOff x="2343" y="837"/>
          <a:chExt cx="978" cy="965"/>
        </a:xfrm>
      </xdr:grpSpPr>
      <xdr:sp macro="" textlink="">
        <xdr:nvSpPr>
          <xdr:cNvPr id="13" name="AutoShape 2">
            <a:extLst>
              <a:ext uri="{FF2B5EF4-FFF2-40B4-BE49-F238E27FC236}">
                <a16:creationId xmlns:a16="http://schemas.microsoft.com/office/drawing/2014/main" id="{F5EF7780-7900-4F04-BD6E-8D63A44B37EA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2343" y="837"/>
            <a:ext cx="978" cy="96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776806BC-BB35-407A-9504-6DDA316E1FFB}"/>
              </a:ext>
            </a:extLst>
          </xdr:cNvPr>
          <xdr:cNvSpPr>
            <a:spLocks noChangeArrowheads="1"/>
          </xdr:cNvSpPr>
        </xdr:nvSpPr>
        <xdr:spPr bwMode="auto">
          <a:xfrm>
            <a:off x="2344" y="837"/>
            <a:ext cx="281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5" name="WordArt 4">
            <a:extLst>
              <a:ext uri="{FF2B5EF4-FFF2-40B4-BE49-F238E27FC236}">
                <a16:creationId xmlns:a16="http://schemas.microsoft.com/office/drawing/2014/main" id="{B1D71E13-2119-4C2E-A6C8-63F794BEBCD5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343" y="909"/>
            <a:ext cx="254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P</a:t>
            </a: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54E1646F-201C-49DF-91C7-701C1A29DDEC}"/>
              </a:ext>
            </a:extLst>
          </xdr:cNvPr>
          <xdr:cNvSpPr>
            <a:spLocks noChangeArrowheads="1"/>
          </xdr:cNvSpPr>
        </xdr:nvSpPr>
        <xdr:spPr bwMode="auto">
          <a:xfrm>
            <a:off x="2679" y="837"/>
            <a:ext cx="280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3CCF0FC1-33F3-4C32-9DAA-942807F33A11}"/>
              </a:ext>
            </a:extLst>
          </xdr:cNvPr>
          <xdr:cNvSpPr>
            <a:spLocks noChangeArrowheads="1"/>
          </xdr:cNvSpPr>
        </xdr:nvSpPr>
        <xdr:spPr bwMode="auto">
          <a:xfrm>
            <a:off x="3015" y="837"/>
            <a:ext cx="280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079FE182-0F47-4127-AC65-24EA57051D3D}"/>
              </a:ext>
            </a:extLst>
          </xdr:cNvPr>
          <xdr:cNvSpPr>
            <a:spLocks noChangeArrowheads="1"/>
          </xdr:cNvSpPr>
        </xdr:nvSpPr>
        <xdr:spPr bwMode="auto">
          <a:xfrm>
            <a:off x="2344" y="1160"/>
            <a:ext cx="977" cy="140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9" name="WordArt 8">
            <a:extLst>
              <a:ext uri="{FF2B5EF4-FFF2-40B4-BE49-F238E27FC236}">
                <a16:creationId xmlns:a16="http://schemas.microsoft.com/office/drawing/2014/main" id="{86E72CEA-1505-45F2-95BD-899106F197A3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343" y="1183"/>
            <a:ext cx="939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2800" kern="10" spc="0">
                <a:ln w="9525">
                  <a:noFill/>
                  <a:round/>
                  <a:headEnd/>
                  <a:tailEnd/>
                </a:ln>
                <a:solidFill>
                  <a:srgbClr val="FF3300"/>
                </a:solidFill>
                <a:effectLst/>
                <a:latin typeface="Arial"/>
                <a:cs typeface="Arial"/>
              </a:rPr>
              <a:t>consultancy</a:t>
            </a:r>
          </a:p>
        </xdr:txBody>
      </xdr:sp>
      <xdr:sp macro="" textlink="">
        <xdr:nvSpPr>
          <xdr:cNvPr id="20" name="WordArt 9">
            <a:extLst>
              <a:ext uri="{FF2B5EF4-FFF2-40B4-BE49-F238E27FC236}">
                <a16:creationId xmlns:a16="http://schemas.microsoft.com/office/drawing/2014/main" id="{348FB79C-E2FA-4B20-8B2F-F61D9D0FF5CA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715" y="909"/>
            <a:ext cx="235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D</a:t>
            </a:r>
          </a:p>
        </xdr:txBody>
      </xdr:sp>
      <xdr:sp macro="" textlink="">
        <xdr:nvSpPr>
          <xdr:cNvPr id="21" name="WordArt 10">
            <a:extLst>
              <a:ext uri="{FF2B5EF4-FFF2-40B4-BE49-F238E27FC236}">
                <a16:creationId xmlns:a16="http://schemas.microsoft.com/office/drawing/2014/main" id="{598FC4CD-6C25-4256-9B0C-B9900DCB8B34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3028" y="909"/>
            <a:ext cx="235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C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0</xdr:row>
      <xdr:rowOff>104775</xdr:rowOff>
    </xdr:from>
    <xdr:to>
      <xdr:col>12</xdr:col>
      <xdr:colOff>0</xdr:colOff>
      <xdr:row>5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 noChangeAspect="1"/>
        </xdr:cNvGrpSpPr>
      </xdr:nvGrpSpPr>
      <xdr:grpSpPr bwMode="auto">
        <a:xfrm>
          <a:off x="13849350" y="104775"/>
          <a:ext cx="0" cy="1133475"/>
          <a:chOff x="2343" y="837"/>
          <a:chExt cx="978" cy="965"/>
        </a:xfrm>
      </xdr:grpSpPr>
      <xdr:sp macro="" textlink="">
        <xdr:nvSpPr>
          <xdr:cNvPr id="3" name="AutoShape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2343" y="837"/>
            <a:ext cx="978" cy="96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2344" y="837"/>
            <a:ext cx="281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" name="WordArt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343" y="909"/>
            <a:ext cx="254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P</a:t>
            </a:r>
          </a:p>
        </xdr:txBody>
      </xdr:sp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2679" y="837"/>
            <a:ext cx="280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3015" y="837"/>
            <a:ext cx="280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" name="Rectangle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>
            <a:spLocks noChangeArrowheads="1"/>
          </xdr:cNvSpPr>
        </xdr:nvSpPr>
        <xdr:spPr bwMode="auto">
          <a:xfrm>
            <a:off x="2344" y="1160"/>
            <a:ext cx="977" cy="140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9" name="WordArt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343" y="1183"/>
            <a:ext cx="939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2800" kern="10" spc="0">
                <a:ln w="9525">
                  <a:noFill/>
                  <a:round/>
                  <a:headEnd/>
                  <a:tailEnd/>
                </a:ln>
                <a:solidFill>
                  <a:srgbClr val="FF3300"/>
                </a:solidFill>
                <a:effectLst/>
                <a:latin typeface="Arial"/>
                <a:cs typeface="Arial"/>
              </a:rPr>
              <a:t>consultancy</a:t>
            </a:r>
          </a:p>
        </xdr:txBody>
      </xdr:sp>
      <xdr:sp macro="" textlink="">
        <xdr:nvSpPr>
          <xdr:cNvPr id="10" name="WordArt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715" y="909"/>
            <a:ext cx="235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D</a:t>
            </a:r>
          </a:p>
        </xdr:txBody>
      </xdr:sp>
      <xdr:sp macro="" textlink="">
        <xdr:nvSpPr>
          <xdr:cNvPr id="11" name="WordArt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3028" y="909"/>
            <a:ext cx="235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C</a:t>
            </a:r>
          </a:p>
        </xdr:txBody>
      </xdr:sp>
    </xdr:grpSp>
    <xdr:clientData/>
  </xdr:twoCellAnchor>
  <xdr:twoCellAnchor>
    <xdr:from>
      <xdr:col>12</xdr:col>
      <xdr:colOff>0</xdr:colOff>
      <xdr:row>0</xdr:row>
      <xdr:rowOff>104775</xdr:rowOff>
    </xdr:from>
    <xdr:to>
      <xdr:col>12</xdr:col>
      <xdr:colOff>0</xdr:colOff>
      <xdr:row>5</xdr:row>
      <xdr:rowOff>0</xdr:rowOff>
    </xdr:to>
    <xdr:grpSp>
      <xdr:nvGrpSpPr>
        <xdr:cNvPr id="12" name="Group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pSpPr>
          <a:grpSpLocks noChangeAspect="1"/>
        </xdr:cNvGrpSpPr>
      </xdr:nvGrpSpPr>
      <xdr:grpSpPr bwMode="auto">
        <a:xfrm>
          <a:off x="13849350" y="104775"/>
          <a:ext cx="0" cy="1133475"/>
          <a:chOff x="2343" y="837"/>
          <a:chExt cx="978" cy="965"/>
        </a:xfrm>
      </xdr:grpSpPr>
      <xdr:sp macro="" textlink="">
        <xdr:nvSpPr>
          <xdr:cNvPr id="13" name="AutoShape 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2343" y="837"/>
            <a:ext cx="978" cy="96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>
            <a:spLocks noChangeArrowheads="1"/>
          </xdr:cNvSpPr>
        </xdr:nvSpPr>
        <xdr:spPr bwMode="auto">
          <a:xfrm>
            <a:off x="2344" y="837"/>
            <a:ext cx="281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5" name="WordArt 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343" y="909"/>
            <a:ext cx="254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P</a:t>
            </a: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>
            <a:spLocks noChangeArrowheads="1"/>
          </xdr:cNvSpPr>
        </xdr:nvSpPr>
        <xdr:spPr bwMode="auto">
          <a:xfrm>
            <a:off x="2679" y="837"/>
            <a:ext cx="280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>
            <a:spLocks noChangeArrowheads="1"/>
          </xdr:cNvSpPr>
        </xdr:nvSpPr>
        <xdr:spPr bwMode="auto">
          <a:xfrm>
            <a:off x="3015" y="837"/>
            <a:ext cx="280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SpPr>
            <a:spLocks noChangeArrowheads="1"/>
          </xdr:cNvSpPr>
        </xdr:nvSpPr>
        <xdr:spPr bwMode="auto">
          <a:xfrm>
            <a:off x="2344" y="1160"/>
            <a:ext cx="977" cy="140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9" name="WordArt 8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343" y="1183"/>
            <a:ext cx="939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2800" kern="10" spc="0">
                <a:ln w="9525">
                  <a:noFill/>
                  <a:round/>
                  <a:headEnd/>
                  <a:tailEnd/>
                </a:ln>
                <a:solidFill>
                  <a:srgbClr val="FF3300"/>
                </a:solidFill>
                <a:effectLst/>
                <a:latin typeface="Arial"/>
                <a:cs typeface="Arial"/>
              </a:rPr>
              <a:t>consultancy</a:t>
            </a:r>
          </a:p>
        </xdr:txBody>
      </xdr:sp>
      <xdr:sp macro="" textlink="">
        <xdr:nvSpPr>
          <xdr:cNvPr id="20" name="WordArt 9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715" y="909"/>
            <a:ext cx="235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D</a:t>
            </a:r>
          </a:p>
        </xdr:txBody>
      </xdr:sp>
      <xdr:sp macro="" textlink="">
        <xdr:nvSpPr>
          <xdr:cNvPr id="21" name="WordArt 10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3028" y="909"/>
            <a:ext cx="235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C</a:t>
            </a:r>
          </a:p>
        </xdr:txBody>
      </xdr:sp>
    </xdr:grpSp>
    <xdr:clientData/>
  </xdr:twoCellAnchor>
  <xdr:twoCellAnchor>
    <xdr:from>
      <xdr:col>0</xdr:col>
      <xdr:colOff>731521</xdr:colOff>
      <xdr:row>10</xdr:row>
      <xdr:rowOff>30480</xdr:rowOff>
    </xdr:from>
    <xdr:to>
      <xdr:col>0</xdr:col>
      <xdr:colOff>777240</xdr:colOff>
      <xdr:row>12</xdr:row>
      <xdr:rowOff>213360</xdr:rowOff>
    </xdr:to>
    <xdr:sp macro="" textlink="">
      <xdr:nvSpPr>
        <xdr:cNvPr id="23" name="Right Brac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731521" y="2293620"/>
          <a:ext cx="45719" cy="68580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MY" sz="1100"/>
        </a:p>
      </xdr:txBody>
    </xdr:sp>
    <xdr:clientData/>
  </xdr:twoCellAnchor>
  <xdr:twoCellAnchor>
    <xdr:from>
      <xdr:col>0</xdr:col>
      <xdr:colOff>731521</xdr:colOff>
      <xdr:row>20</xdr:row>
      <xdr:rowOff>30480</xdr:rowOff>
    </xdr:from>
    <xdr:to>
      <xdr:col>0</xdr:col>
      <xdr:colOff>777240</xdr:colOff>
      <xdr:row>22</xdr:row>
      <xdr:rowOff>213360</xdr:rowOff>
    </xdr:to>
    <xdr:sp macro="" textlink="">
      <xdr:nvSpPr>
        <xdr:cNvPr id="24" name="Right Brac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731521" y="2293620"/>
          <a:ext cx="45719" cy="68580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MY" sz="1100"/>
        </a:p>
      </xdr:txBody>
    </xdr:sp>
    <xdr:clientData/>
  </xdr:twoCellAnchor>
  <xdr:twoCellAnchor>
    <xdr:from>
      <xdr:col>0</xdr:col>
      <xdr:colOff>731521</xdr:colOff>
      <xdr:row>27</xdr:row>
      <xdr:rowOff>30480</xdr:rowOff>
    </xdr:from>
    <xdr:to>
      <xdr:col>0</xdr:col>
      <xdr:colOff>777240</xdr:colOff>
      <xdr:row>29</xdr:row>
      <xdr:rowOff>213360</xdr:rowOff>
    </xdr:to>
    <xdr:sp macro="" textlink="">
      <xdr:nvSpPr>
        <xdr:cNvPr id="25" name="Right Brac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731521" y="5059680"/>
          <a:ext cx="45719" cy="68580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MY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0</xdr:row>
      <xdr:rowOff>104775</xdr:rowOff>
    </xdr:from>
    <xdr:to>
      <xdr:col>12</xdr:col>
      <xdr:colOff>0</xdr:colOff>
      <xdr:row>4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81D626DE-085B-4FA6-9B69-5934BD8CAF9C}"/>
            </a:ext>
          </a:extLst>
        </xdr:cNvPr>
        <xdr:cNvGrpSpPr>
          <a:grpSpLocks noChangeAspect="1"/>
        </xdr:cNvGrpSpPr>
      </xdr:nvGrpSpPr>
      <xdr:grpSpPr bwMode="auto">
        <a:xfrm>
          <a:off x="16495059" y="104775"/>
          <a:ext cx="0" cy="881343"/>
          <a:chOff x="2343" y="837"/>
          <a:chExt cx="978" cy="965"/>
        </a:xfrm>
      </xdr:grpSpPr>
      <xdr:sp macro="" textlink="">
        <xdr:nvSpPr>
          <xdr:cNvPr id="3" name="AutoShape 2">
            <a:extLst>
              <a:ext uri="{FF2B5EF4-FFF2-40B4-BE49-F238E27FC236}">
                <a16:creationId xmlns:a16="http://schemas.microsoft.com/office/drawing/2014/main" id="{F50948F1-5522-4D19-9118-C0019012D0FD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2343" y="837"/>
            <a:ext cx="978" cy="96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24024293-7CA3-4CE0-87C6-628E9949D9B7}"/>
              </a:ext>
            </a:extLst>
          </xdr:cNvPr>
          <xdr:cNvSpPr>
            <a:spLocks noChangeArrowheads="1"/>
          </xdr:cNvSpPr>
        </xdr:nvSpPr>
        <xdr:spPr bwMode="auto">
          <a:xfrm>
            <a:off x="2344" y="837"/>
            <a:ext cx="281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" name="WordArt 4">
            <a:extLst>
              <a:ext uri="{FF2B5EF4-FFF2-40B4-BE49-F238E27FC236}">
                <a16:creationId xmlns:a16="http://schemas.microsoft.com/office/drawing/2014/main" id="{34AF1B09-66CC-43D1-AC0A-FCDD4F7CC748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343" y="909"/>
            <a:ext cx="254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P</a:t>
            </a:r>
          </a:p>
        </xdr:txBody>
      </xdr:sp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3743E830-5E39-4098-9629-CB98B3C14D74}"/>
              </a:ext>
            </a:extLst>
          </xdr:cNvPr>
          <xdr:cNvSpPr>
            <a:spLocks noChangeArrowheads="1"/>
          </xdr:cNvSpPr>
        </xdr:nvSpPr>
        <xdr:spPr bwMode="auto">
          <a:xfrm>
            <a:off x="2679" y="837"/>
            <a:ext cx="280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D9136332-7376-46BC-9FA6-1749DBB10866}"/>
              </a:ext>
            </a:extLst>
          </xdr:cNvPr>
          <xdr:cNvSpPr>
            <a:spLocks noChangeArrowheads="1"/>
          </xdr:cNvSpPr>
        </xdr:nvSpPr>
        <xdr:spPr bwMode="auto">
          <a:xfrm>
            <a:off x="3015" y="837"/>
            <a:ext cx="280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" name="Rectangle 7">
            <a:extLst>
              <a:ext uri="{FF2B5EF4-FFF2-40B4-BE49-F238E27FC236}">
                <a16:creationId xmlns:a16="http://schemas.microsoft.com/office/drawing/2014/main" id="{BD23042B-7762-48BC-A05A-5874245C6E17}"/>
              </a:ext>
            </a:extLst>
          </xdr:cNvPr>
          <xdr:cNvSpPr>
            <a:spLocks noChangeArrowheads="1"/>
          </xdr:cNvSpPr>
        </xdr:nvSpPr>
        <xdr:spPr bwMode="auto">
          <a:xfrm>
            <a:off x="2344" y="1160"/>
            <a:ext cx="977" cy="140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9" name="WordArt 8">
            <a:extLst>
              <a:ext uri="{FF2B5EF4-FFF2-40B4-BE49-F238E27FC236}">
                <a16:creationId xmlns:a16="http://schemas.microsoft.com/office/drawing/2014/main" id="{83CD1F63-1003-4078-8F93-6B1E89008691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343" y="1183"/>
            <a:ext cx="939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2800" kern="10" spc="0">
                <a:ln w="9525">
                  <a:noFill/>
                  <a:round/>
                  <a:headEnd/>
                  <a:tailEnd/>
                </a:ln>
                <a:solidFill>
                  <a:srgbClr val="FF3300"/>
                </a:solidFill>
                <a:effectLst/>
                <a:latin typeface="Arial"/>
                <a:cs typeface="Arial"/>
              </a:rPr>
              <a:t>consultancy</a:t>
            </a:r>
          </a:p>
        </xdr:txBody>
      </xdr:sp>
      <xdr:sp macro="" textlink="">
        <xdr:nvSpPr>
          <xdr:cNvPr id="10" name="WordArt 9">
            <a:extLst>
              <a:ext uri="{FF2B5EF4-FFF2-40B4-BE49-F238E27FC236}">
                <a16:creationId xmlns:a16="http://schemas.microsoft.com/office/drawing/2014/main" id="{C22D92AB-3ABB-4A66-AEC1-C8A963196AD8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715" y="909"/>
            <a:ext cx="235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D</a:t>
            </a:r>
          </a:p>
        </xdr:txBody>
      </xdr:sp>
      <xdr:sp macro="" textlink="">
        <xdr:nvSpPr>
          <xdr:cNvPr id="11" name="WordArt 10">
            <a:extLst>
              <a:ext uri="{FF2B5EF4-FFF2-40B4-BE49-F238E27FC236}">
                <a16:creationId xmlns:a16="http://schemas.microsoft.com/office/drawing/2014/main" id="{C86760F1-209E-436E-B407-EAF2FDFAD9A4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3028" y="909"/>
            <a:ext cx="235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C</a:t>
            </a:r>
          </a:p>
        </xdr:txBody>
      </xdr:sp>
    </xdr:grpSp>
    <xdr:clientData/>
  </xdr:twoCellAnchor>
  <xdr:twoCellAnchor>
    <xdr:from>
      <xdr:col>12</xdr:col>
      <xdr:colOff>0</xdr:colOff>
      <xdr:row>0</xdr:row>
      <xdr:rowOff>104775</xdr:rowOff>
    </xdr:from>
    <xdr:to>
      <xdr:col>12</xdr:col>
      <xdr:colOff>0</xdr:colOff>
      <xdr:row>4</xdr:row>
      <xdr:rowOff>0</xdr:rowOff>
    </xdr:to>
    <xdr:grpSp>
      <xdr:nvGrpSpPr>
        <xdr:cNvPr id="12" name="Group 11">
          <a:extLst>
            <a:ext uri="{FF2B5EF4-FFF2-40B4-BE49-F238E27FC236}">
              <a16:creationId xmlns:a16="http://schemas.microsoft.com/office/drawing/2014/main" id="{1FEA91F5-1F09-4580-92FD-FC9F7B16D2D4}"/>
            </a:ext>
          </a:extLst>
        </xdr:cNvPr>
        <xdr:cNvGrpSpPr>
          <a:grpSpLocks noChangeAspect="1"/>
        </xdr:cNvGrpSpPr>
      </xdr:nvGrpSpPr>
      <xdr:grpSpPr bwMode="auto">
        <a:xfrm>
          <a:off x="16495059" y="104775"/>
          <a:ext cx="0" cy="881343"/>
          <a:chOff x="2343" y="837"/>
          <a:chExt cx="978" cy="965"/>
        </a:xfrm>
      </xdr:grpSpPr>
      <xdr:sp macro="" textlink="">
        <xdr:nvSpPr>
          <xdr:cNvPr id="13" name="AutoShape 2">
            <a:extLst>
              <a:ext uri="{FF2B5EF4-FFF2-40B4-BE49-F238E27FC236}">
                <a16:creationId xmlns:a16="http://schemas.microsoft.com/office/drawing/2014/main" id="{D4E032B4-BBD4-4812-A885-1132EE4063A2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2343" y="837"/>
            <a:ext cx="978" cy="96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BFBC7977-B9E3-427F-8D34-21C64853B420}"/>
              </a:ext>
            </a:extLst>
          </xdr:cNvPr>
          <xdr:cNvSpPr>
            <a:spLocks noChangeArrowheads="1"/>
          </xdr:cNvSpPr>
        </xdr:nvSpPr>
        <xdr:spPr bwMode="auto">
          <a:xfrm>
            <a:off x="2344" y="837"/>
            <a:ext cx="281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5" name="WordArt 4">
            <a:extLst>
              <a:ext uri="{FF2B5EF4-FFF2-40B4-BE49-F238E27FC236}">
                <a16:creationId xmlns:a16="http://schemas.microsoft.com/office/drawing/2014/main" id="{E2BB8F0D-4877-43BB-B6FB-298A30FD9035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343" y="909"/>
            <a:ext cx="254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P</a:t>
            </a: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67CE36B0-867C-4BC9-B440-08110E5C2100}"/>
              </a:ext>
            </a:extLst>
          </xdr:cNvPr>
          <xdr:cNvSpPr>
            <a:spLocks noChangeArrowheads="1"/>
          </xdr:cNvSpPr>
        </xdr:nvSpPr>
        <xdr:spPr bwMode="auto">
          <a:xfrm>
            <a:off x="2679" y="837"/>
            <a:ext cx="280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398DDA5E-B044-499D-B52E-ECF6C3B9777C}"/>
              </a:ext>
            </a:extLst>
          </xdr:cNvPr>
          <xdr:cNvSpPr>
            <a:spLocks noChangeArrowheads="1"/>
          </xdr:cNvSpPr>
        </xdr:nvSpPr>
        <xdr:spPr bwMode="auto">
          <a:xfrm>
            <a:off x="3015" y="837"/>
            <a:ext cx="280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59E34222-BF52-481D-8113-0C53F673CD06}"/>
              </a:ext>
            </a:extLst>
          </xdr:cNvPr>
          <xdr:cNvSpPr>
            <a:spLocks noChangeArrowheads="1"/>
          </xdr:cNvSpPr>
        </xdr:nvSpPr>
        <xdr:spPr bwMode="auto">
          <a:xfrm>
            <a:off x="2344" y="1160"/>
            <a:ext cx="977" cy="140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9" name="WordArt 8">
            <a:extLst>
              <a:ext uri="{FF2B5EF4-FFF2-40B4-BE49-F238E27FC236}">
                <a16:creationId xmlns:a16="http://schemas.microsoft.com/office/drawing/2014/main" id="{34BB07FC-7693-413B-AF4D-5C4D2A256ADD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343" y="1183"/>
            <a:ext cx="939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2800" kern="10" spc="0">
                <a:ln w="9525">
                  <a:noFill/>
                  <a:round/>
                  <a:headEnd/>
                  <a:tailEnd/>
                </a:ln>
                <a:solidFill>
                  <a:srgbClr val="FF3300"/>
                </a:solidFill>
                <a:effectLst/>
                <a:latin typeface="Arial"/>
                <a:cs typeface="Arial"/>
              </a:rPr>
              <a:t>consultancy</a:t>
            </a:r>
          </a:p>
        </xdr:txBody>
      </xdr:sp>
      <xdr:sp macro="" textlink="">
        <xdr:nvSpPr>
          <xdr:cNvPr id="20" name="WordArt 9">
            <a:extLst>
              <a:ext uri="{FF2B5EF4-FFF2-40B4-BE49-F238E27FC236}">
                <a16:creationId xmlns:a16="http://schemas.microsoft.com/office/drawing/2014/main" id="{65EB8F2B-EC78-4071-8AB6-7AF72E040333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715" y="909"/>
            <a:ext cx="235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D</a:t>
            </a:r>
          </a:p>
        </xdr:txBody>
      </xdr:sp>
      <xdr:sp macro="" textlink="">
        <xdr:nvSpPr>
          <xdr:cNvPr id="21" name="WordArt 10">
            <a:extLst>
              <a:ext uri="{FF2B5EF4-FFF2-40B4-BE49-F238E27FC236}">
                <a16:creationId xmlns:a16="http://schemas.microsoft.com/office/drawing/2014/main" id="{1D30C87C-0E8C-49EC-A78D-ED7A5983CF9A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3028" y="909"/>
            <a:ext cx="235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C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outlinePr showOutlineSymbols="0"/>
  </sheetPr>
  <dimension ref="A1:AD120"/>
  <sheetViews>
    <sheetView showOutlineSymbols="0" zoomScale="85" zoomScaleNormal="85" workbookViewId="0">
      <pane xSplit="2" ySplit="10" topLeftCell="C84" activePane="bottomRight" state="frozen"/>
      <selection pane="topRight" activeCell="C1" sqref="C1"/>
      <selection pane="bottomLeft" activeCell="A11" sqref="A11"/>
      <selection pane="bottomRight" activeCell="A98" sqref="A98:Q98"/>
    </sheetView>
  </sheetViews>
  <sheetFormatPr defaultColWidth="11" defaultRowHeight="19.899999999999999" customHeight="1" outlineLevelCol="1" x14ac:dyDescent="0.3"/>
  <cols>
    <col min="1" max="1" width="41.42578125" style="3" customWidth="1"/>
    <col min="2" max="2" width="24.5703125" style="3" customWidth="1"/>
    <col min="3" max="3" width="20" style="85" customWidth="1"/>
    <col min="4" max="9" width="20" style="106" customWidth="1"/>
    <col min="10" max="10" width="18.42578125" style="106" customWidth="1" outlineLevel="1"/>
    <col min="11" max="11" width="20" style="106" customWidth="1" outlineLevel="1"/>
    <col min="12" max="12" width="17.42578125" style="106" customWidth="1" outlineLevel="1"/>
    <col min="13" max="13" width="20" style="184" customWidth="1" outlineLevel="1"/>
    <col min="14" max="14" width="17.42578125" style="106" customWidth="1" outlineLevel="1"/>
    <col min="15" max="15" width="20" style="106" customWidth="1" outlineLevel="1"/>
    <col min="16" max="16" width="21.28515625" style="85" customWidth="1"/>
    <col min="17" max="17" width="18.140625" style="155" customWidth="1"/>
    <col min="18" max="18" width="18.140625" style="91" customWidth="1"/>
    <col min="19" max="19" width="18.42578125" style="62" customWidth="1"/>
    <col min="20" max="20" width="11.42578125" style="8" bestFit="1" customWidth="1"/>
    <col min="21" max="21" width="17.85546875" style="16" hidden="1" customWidth="1"/>
    <col min="22" max="22" width="11" style="8"/>
    <col min="23" max="254" width="11" style="3"/>
    <col min="255" max="255" width="52.140625" style="3" customWidth="1"/>
    <col min="256" max="256" width="1" style="3" customWidth="1"/>
    <col min="257" max="259" width="17.85546875" style="3" customWidth="1"/>
    <col min="260" max="260" width="11" style="3" customWidth="1"/>
    <col min="261" max="261" width="1" style="3" customWidth="1"/>
    <col min="262" max="510" width="11" style="3"/>
    <col min="511" max="511" width="52.140625" style="3" customWidth="1"/>
    <col min="512" max="512" width="1" style="3" customWidth="1"/>
    <col min="513" max="515" width="17.85546875" style="3" customWidth="1"/>
    <col min="516" max="516" width="11" style="3" customWidth="1"/>
    <col min="517" max="517" width="1" style="3" customWidth="1"/>
    <col min="518" max="766" width="11" style="3"/>
    <col min="767" max="767" width="52.140625" style="3" customWidth="1"/>
    <col min="768" max="768" width="1" style="3" customWidth="1"/>
    <col min="769" max="771" width="17.85546875" style="3" customWidth="1"/>
    <col min="772" max="772" width="11" style="3" customWidth="1"/>
    <col min="773" max="773" width="1" style="3" customWidth="1"/>
    <col min="774" max="1022" width="11" style="3"/>
    <col min="1023" max="1023" width="52.140625" style="3" customWidth="1"/>
    <col min="1024" max="1024" width="1" style="3" customWidth="1"/>
    <col min="1025" max="1027" width="17.85546875" style="3" customWidth="1"/>
    <col min="1028" max="1028" width="11" style="3" customWidth="1"/>
    <col min="1029" max="1029" width="1" style="3" customWidth="1"/>
    <col min="1030" max="1278" width="11" style="3"/>
    <col min="1279" max="1279" width="52.140625" style="3" customWidth="1"/>
    <col min="1280" max="1280" width="1" style="3" customWidth="1"/>
    <col min="1281" max="1283" width="17.85546875" style="3" customWidth="1"/>
    <col min="1284" max="1284" width="11" style="3" customWidth="1"/>
    <col min="1285" max="1285" width="1" style="3" customWidth="1"/>
    <col min="1286" max="1534" width="11" style="3"/>
    <col min="1535" max="1535" width="52.140625" style="3" customWidth="1"/>
    <col min="1536" max="1536" width="1" style="3" customWidth="1"/>
    <col min="1537" max="1539" width="17.85546875" style="3" customWidth="1"/>
    <col min="1540" max="1540" width="11" style="3" customWidth="1"/>
    <col min="1541" max="1541" width="1" style="3" customWidth="1"/>
    <col min="1542" max="1790" width="11" style="3"/>
    <col min="1791" max="1791" width="52.140625" style="3" customWidth="1"/>
    <col min="1792" max="1792" width="1" style="3" customWidth="1"/>
    <col min="1793" max="1795" width="17.85546875" style="3" customWidth="1"/>
    <col min="1796" max="1796" width="11" style="3" customWidth="1"/>
    <col min="1797" max="1797" width="1" style="3" customWidth="1"/>
    <col min="1798" max="2046" width="11" style="3"/>
    <col min="2047" max="2047" width="52.140625" style="3" customWidth="1"/>
    <col min="2048" max="2048" width="1" style="3" customWidth="1"/>
    <col min="2049" max="2051" width="17.85546875" style="3" customWidth="1"/>
    <col min="2052" max="2052" width="11" style="3" customWidth="1"/>
    <col min="2053" max="2053" width="1" style="3" customWidth="1"/>
    <col min="2054" max="2302" width="11" style="3"/>
    <col min="2303" max="2303" width="52.140625" style="3" customWidth="1"/>
    <col min="2304" max="2304" width="1" style="3" customWidth="1"/>
    <col min="2305" max="2307" width="17.85546875" style="3" customWidth="1"/>
    <col min="2308" max="2308" width="11" style="3" customWidth="1"/>
    <col min="2309" max="2309" width="1" style="3" customWidth="1"/>
    <col min="2310" max="2558" width="11" style="3"/>
    <col min="2559" max="2559" width="52.140625" style="3" customWidth="1"/>
    <col min="2560" max="2560" width="1" style="3" customWidth="1"/>
    <col min="2561" max="2563" width="17.85546875" style="3" customWidth="1"/>
    <col min="2564" max="2564" width="11" style="3" customWidth="1"/>
    <col min="2565" max="2565" width="1" style="3" customWidth="1"/>
    <col min="2566" max="2814" width="11" style="3"/>
    <col min="2815" max="2815" width="52.140625" style="3" customWidth="1"/>
    <col min="2816" max="2816" width="1" style="3" customWidth="1"/>
    <col min="2817" max="2819" width="17.85546875" style="3" customWidth="1"/>
    <col min="2820" max="2820" width="11" style="3" customWidth="1"/>
    <col min="2821" max="2821" width="1" style="3" customWidth="1"/>
    <col min="2822" max="3070" width="11" style="3"/>
    <col min="3071" max="3071" width="52.140625" style="3" customWidth="1"/>
    <col min="3072" max="3072" width="1" style="3" customWidth="1"/>
    <col min="3073" max="3075" width="17.85546875" style="3" customWidth="1"/>
    <col min="3076" max="3076" width="11" style="3" customWidth="1"/>
    <col min="3077" max="3077" width="1" style="3" customWidth="1"/>
    <col min="3078" max="3326" width="11" style="3"/>
    <col min="3327" max="3327" width="52.140625" style="3" customWidth="1"/>
    <col min="3328" max="3328" width="1" style="3" customWidth="1"/>
    <col min="3329" max="3331" width="17.85546875" style="3" customWidth="1"/>
    <col min="3332" max="3332" width="11" style="3" customWidth="1"/>
    <col min="3333" max="3333" width="1" style="3" customWidth="1"/>
    <col min="3334" max="3582" width="11" style="3"/>
    <col min="3583" max="3583" width="52.140625" style="3" customWidth="1"/>
    <col min="3584" max="3584" width="1" style="3" customWidth="1"/>
    <col min="3585" max="3587" width="17.85546875" style="3" customWidth="1"/>
    <col min="3588" max="3588" width="11" style="3" customWidth="1"/>
    <col min="3589" max="3589" width="1" style="3" customWidth="1"/>
    <col min="3590" max="3838" width="11" style="3"/>
    <col min="3839" max="3839" width="52.140625" style="3" customWidth="1"/>
    <col min="3840" max="3840" width="1" style="3" customWidth="1"/>
    <col min="3841" max="3843" width="17.85546875" style="3" customWidth="1"/>
    <col min="3844" max="3844" width="11" style="3" customWidth="1"/>
    <col min="3845" max="3845" width="1" style="3" customWidth="1"/>
    <col min="3846" max="4094" width="11" style="3"/>
    <col min="4095" max="4095" width="52.140625" style="3" customWidth="1"/>
    <col min="4096" max="4096" width="1" style="3" customWidth="1"/>
    <col min="4097" max="4099" width="17.85546875" style="3" customWidth="1"/>
    <col min="4100" max="4100" width="11" style="3" customWidth="1"/>
    <col min="4101" max="4101" width="1" style="3" customWidth="1"/>
    <col min="4102" max="4350" width="11" style="3"/>
    <col min="4351" max="4351" width="52.140625" style="3" customWidth="1"/>
    <col min="4352" max="4352" width="1" style="3" customWidth="1"/>
    <col min="4353" max="4355" width="17.85546875" style="3" customWidth="1"/>
    <col min="4356" max="4356" width="11" style="3" customWidth="1"/>
    <col min="4357" max="4357" width="1" style="3" customWidth="1"/>
    <col min="4358" max="4606" width="11" style="3"/>
    <col min="4607" max="4607" width="52.140625" style="3" customWidth="1"/>
    <col min="4608" max="4608" width="1" style="3" customWidth="1"/>
    <col min="4609" max="4611" width="17.85546875" style="3" customWidth="1"/>
    <col min="4612" max="4612" width="11" style="3" customWidth="1"/>
    <col min="4613" max="4613" width="1" style="3" customWidth="1"/>
    <col min="4614" max="4862" width="11" style="3"/>
    <col min="4863" max="4863" width="52.140625" style="3" customWidth="1"/>
    <col min="4864" max="4864" width="1" style="3" customWidth="1"/>
    <col min="4865" max="4867" width="17.85546875" style="3" customWidth="1"/>
    <col min="4868" max="4868" width="11" style="3" customWidth="1"/>
    <col min="4869" max="4869" width="1" style="3" customWidth="1"/>
    <col min="4870" max="5118" width="11" style="3"/>
    <col min="5119" max="5119" width="52.140625" style="3" customWidth="1"/>
    <col min="5120" max="5120" width="1" style="3" customWidth="1"/>
    <col min="5121" max="5123" width="17.85546875" style="3" customWidth="1"/>
    <col min="5124" max="5124" width="11" style="3" customWidth="1"/>
    <col min="5125" max="5125" width="1" style="3" customWidth="1"/>
    <col min="5126" max="5374" width="11" style="3"/>
    <col min="5375" max="5375" width="52.140625" style="3" customWidth="1"/>
    <col min="5376" max="5376" width="1" style="3" customWidth="1"/>
    <col min="5377" max="5379" width="17.85546875" style="3" customWidth="1"/>
    <col min="5380" max="5380" width="11" style="3" customWidth="1"/>
    <col min="5381" max="5381" width="1" style="3" customWidth="1"/>
    <col min="5382" max="5630" width="11" style="3"/>
    <col min="5631" max="5631" width="52.140625" style="3" customWidth="1"/>
    <col min="5632" max="5632" width="1" style="3" customWidth="1"/>
    <col min="5633" max="5635" width="17.85546875" style="3" customWidth="1"/>
    <col min="5636" max="5636" width="11" style="3" customWidth="1"/>
    <col min="5637" max="5637" width="1" style="3" customWidth="1"/>
    <col min="5638" max="5886" width="11" style="3"/>
    <col min="5887" max="5887" width="52.140625" style="3" customWidth="1"/>
    <col min="5888" max="5888" width="1" style="3" customWidth="1"/>
    <col min="5889" max="5891" width="17.85546875" style="3" customWidth="1"/>
    <col min="5892" max="5892" width="11" style="3" customWidth="1"/>
    <col min="5893" max="5893" width="1" style="3" customWidth="1"/>
    <col min="5894" max="6142" width="11" style="3"/>
    <col min="6143" max="6143" width="52.140625" style="3" customWidth="1"/>
    <col min="6144" max="6144" width="1" style="3" customWidth="1"/>
    <col min="6145" max="6147" width="17.85546875" style="3" customWidth="1"/>
    <col min="6148" max="6148" width="11" style="3" customWidth="1"/>
    <col min="6149" max="6149" width="1" style="3" customWidth="1"/>
    <col min="6150" max="6398" width="11" style="3"/>
    <col min="6399" max="6399" width="52.140625" style="3" customWidth="1"/>
    <col min="6400" max="6400" width="1" style="3" customWidth="1"/>
    <col min="6401" max="6403" width="17.85546875" style="3" customWidth="1"/>
    <col min="6404" max="6404" width="11" style="3" customWidth="1"/>
    <col min="6405" max="6405" width="1" style="3" customWidth="1"/>
    <col min="6406" max="6654" width="11" style="3"/>
    <col min="6655" max="6655" width="52.140625" style="3" customWidth="1"/>
    <col min="6656" max="6656" width="1" style="3" customWidth="1"/>
    <col min="6657" max="6659" width="17.85546875" style="3" customWidth="1"/>
    <col min="6660" max="6660" width="11" style="3" customWidth="1"/>
    <col min="6661" max="6661" width="1" style="3" customWidth="1"/>
    <col min="6662" max="6910" width="11" style="3"/>
    <col min="6911" max="6911" width="52.140625" style="3" customWidth="1"/>
    <col min="6912" max="6912" width="1" style="3" customWidth="1"/>
    <col min="6913" max="6915" width="17.85546875" style="3" customWidth="1"/>
    <col min="6916" max="6916" width="11" style="3" customWidth="1"/>
    <col min="6917" max="6917" width="1" style="3" customWidth="1"/>
    <col min="6918" max="7166" width="11" style="3"/>
    <col min="7167" max="7167" width="52.140625" style="3" customWidth="1"/>
    <col min="7168" max="7168" width="1" style="3" customWidth="1"/>
    <col min="7169" max="7171" width="17.85546875" style="3" customWidth="1"/>
    <col min="7172" max="7172" width="11" style="3" customWidth="1"/>
    <col min="7173" max="7173" width="1" style="3" customWidth="1"/>
    <col min="7174" max="7422" width="11" style="3"/>
    <col min="7423" max="7423" width="52.140625" style="3" customWidth="1"/>
    <col min="7424" max="7424" width="1" style="3" customWidth="1"/>
    <col min="7425" max="7427" width="17.85546875" style="3" customWidth="1"/>
    <col min="7428" max="7428" width="11" style="3" customWidth="1"/>
    <col min="7429" max="7429" width="1" style="3" customWidth="1"/>
    <col min="7430" max="7678" width="11" style="3"/>
    <col min="7679" max="7679" width="52.140625" style="3" customWidth="1"/>
    <col min="7680" max="7680" width="1" style="3" customWidth="1"/>
    <col min="7681" max="7683" width="17.85546875" style="3" customWidth="1"/>
    <col min="7684" max="7684" width="11" style="3" customWidth="1"/>
    <col min="7685" max="7685" width="1" style="3" customWidth="1"/>
    <col min="7686" max="7934" width="11" style="3"/>
    <col min="7935" max="7935" width="52.140625" style="3" customWidth="1"/>
    <col min="7936" max="7936" width="1" style="3" customWidth="1"/>
    <col min="7937" max="7939" width="17.85546875" style="3" customWidth="1"/>
    <col min="7940" max="7940" width="11" style="3" customWidth="1"/>
    <col min="7941" max="7941" width="1" style="3" customWidth="1"/>
    <col min="7942" max="8190" width="11" style="3"/>
    <col min="8191" max="8191" width="52.140625" style="3" customWidth="1"/>
    <col min="8192" max="8192" width="1" style="3" customWidth="1"/>
    <col min="8193" max="8195" width="17.85546875" style="3" customWidth="1"/>
    <col min="8196" max="8196" width="11" style="3" customWidth="1"/>
    <col min="8197" max="8197" width="1" style="3" customWidth="1"/>
    <col min="8198" max="8446" width="11" style="3"/>
    <col min="8447" max="8447" width="52.140625" style="3" customWidth="1"/>
    <col min="8448" max="8448" width="1" style="3" customWidth="1"/>
    <col min="8449" max="8451" width="17.85546875" style="3" customWidth="1"/>
    <col min="8452" max="8452" width="11" style="3" customWidth="1"/>
    <col min="8453" max="8453" width="1" style="3" customWidth="1"/>
    <col min="8454" max="8702" width="11" style="3"/>
    <col min="8703" max="8703" width="52.140625" style="3" customWidth="1"/>
    <col min="8704" max="8704" width="1" style="3" customWidth="1"/>
    <col min="8705" max="8707" width="17.85546875" style="3" customWidth="1"/>
    <col min="8708" max="8708" width="11" style="3" customWidth="1"/>
    <col min="8709" max="8709" width="1" style="3" customWidth="1"/>
    <col min="8710" max="8958" width="11" style="3"/>
    <col min="8959" max="8959" width="52.140625" style="3" customWidth="1"/>
    <col min="8960" max="8960" width="1" style="3" customWidth="1"/>
    <col min="8961" max="8963" width="17.85546875" style="3" customWidth="1"/>
    <col min="8964" max="8964" width="11" style="3" customWidth="1"/>
    <col min="8965" max="8965" width="1" style="3" customWidth="1"/>
    <col min="8966" max="9214" width="11" style="3"/>
    <col min="9215" max="9215" width="52.140625" style="3" customWidth="1"/>
    <col min="9216" max="9216" width="1" style="3" customWidth="1"/>
    <col min="9217" max="9219" width="17.85546875" style="3" customWidth="1"/>
    <col min="9220" max="9220" width="11" style="3" customWidth="1"/>
    <col min="9221" max="9221" width="1" style="3" customWidth="1"/>
    <col min="9222" max="9470" width="11" style="3"/>
    <col min="9471" max="9471" width="52.140625" style="3" customWidth="1"/>
    <col min="9472" max="9472" width="1" style="3" customWidth="1"/>
    <col min="9473" max="9475" width="17.85546875" style="3" customWidth="1"/>
    <col min="9476" max="9476" width="11" style="3" customWidth="1"/>
    <col min="9477" max="9477" width="1" style="3" customWidth="1"/>
    <col min="9478" max="9726" width="11" style="3"/>
    <col min="9727" max="9727" width="52.140625" style="3" customWidth="1"/>
    <col min="9728" max="9728" width="1" style="3" customWidth="1"/>
    <col min="9729" max="9731" width="17.85546875" style="3" customWidth="1"/>
    <col min="9732" max="9732" width="11" style="3" customWidth="1"/>
    <col min="9733" max="9733" width="1" style="3" customWidth="1"/>
    <col min="9734" max="9982" width="11" style="3"/>
    <col min="9983" max="9983" width="52.140625" style="3" customWidth="1"/>
    <col min="9984" max="9984" width="1" style="3" customWidth="1"/>
    <col min="9985" max="9987" width="17.85546875" style="3" customWidth="1"/>
    <col min="9988" max="9988" width="11" style="3" customWidth="1"/>
    <col min="9989" max="9989" width="1" style="3" customWidth="1"/>
    <col min="9990" max="10238" width="11" style="3"/>
    <col min="10239" max="10239" width="52.140625" style="3" customWidth="1"/>
    <col min="10240" max="10240" width="1" style="3" customWidth="1"/>
    <col min="10241" max="10243" width="17.85546875" style="3" customWidth="1"/>
    <col min="10244" max="10244" width="11" style="3" customWidth="1"/>
    <col min="10245" max="10245" width="1" style="3" customWidth="1"/>
    <col min="10246" max="10494" width="11" style="3"/>
    <col min="10495" max="10495" width="52.140625" style="3" customWidth="1"/>
    <col min="10496" max="10496" width="1" style="3" customWidth="1"/>
    <col min="10497" max="10499" width="17.85546875" style="3" customWidth="1"/>
    <col min="10500" max="10500" width="11" style="3" customWidth="1"/>
    <col min="10501" max="10501" width="1" style="3" customWidth="1"/>
    <col min="10502" max="10750" width="11" style="3"/>
    <col min="10751" max="10751" width="52.140625" style="3" customWidth="1"/>
    <col min="10752" max="10752" width="1" style="3" customWidth="1"/>
    <col min="10753" max="10755" width="17.85546875" style="3" customWidth="1"/>
    <col min="10756" max="10756" width="11" style="3" customWidth="1"/>
    <col min="10757" max="10757" width="1" style="3" customWidth="1"/>
    <col min="10758" max="11006" width="11" style="3"/>
    <col min="11007" max="11007" width="52.140625" style="3" customWidth="1"/>
    <col min="11008" max="11008" width="1" style="3" customWidth="1"/>
    <col min="11009" max="11011" width="17.85546875" style="3" customWidth="1"/>
    <col min="11012" max="11012" width="11" style="3" customWidth="1"/>
    <col min="11013" max="11013" width="1" style="3" customWidth="1"/>
    <col min="11014" max="11262" width="11" style="3"/>
    <col min="11263" max="11263" width="52.140625" style="3" customWidth="1"/>
    <col min="11264" max="11264" width="1" style="3" customWidth="1"/>
    <col min="11265" max="11267" width="17.85546875" style="3" customWidth="1"/>
    <col min="11268" max="11268" width="11" style="3" customWidth="1"/>
    <col min="11269" max="11269" width="1" style="3" customWidth="1"/>
    <col min="11270" max="11518" width="11" style="3"/>
    <col min="11519" max="11519" width="52.140625" style="3" customWidth="1"/>
    <col min="11520" max="11520" width="1" style="3" customWidth="1"/>
    <col min="11521" max="11523" width="17.85546875" style="3" customWidth="1"/>
    <col min="11524" max="11524" width="11" style="3" customWidth="1"/>
    <col min="11525" max="11525" width="1" style="3" customWidth="1"/>
    <col min="11526" max="11774" width="11" style="3"/>
    <col min="11775" max="11775" width="52.140625" style="3" customWidth="1"/>
    <col min="11776" max="11776" width="1" style="3" customWidth="1"/>
    <col min="11777" max="11779" width="17.85546875" style="3" customWidth="1"/>
    <col min="11780" max="11780" width="11" style="3" customWidth="1"/>
    <col min="11781" max="11781" width="1" style="3" customWidth="1"/>
    <col min="11782" max="12030" width="11" style="3"/>
    <col min="12031" max="12031" width="52.140625" style="3" customWidth="1"/>
    <col min="12032" max="12032" width="1" style="3" customWidth="1"/>
    <col min="12033" max="12035" width="17.85546875" style="3" customWidth="1"/>
    <col min="12036" max="12036" width="11" style="3" customWidth="1"/>
    <col min="12037" max="12037" width="1" style="3" customWidth="1"/>
    <col min="12038" max="12286" width="11" style="3"/>
    <col min="12287" max="12287" width="52.140625" style="3" customWidth="1"/>
    <col min="12288" max="12288" width="1" style="3" customWidth="1"/>
    <col min="12289" max="12291" width="17.85546875" style="3" customWidth="1"/>
    <col min="12292" max="12292" width="11" style="3" customWidth="1"/>
    <col min="12293" max="12293" width="1" style="3" customWidth="1"/>
    <col min="12294" max="12542" width="11" style="3"/>
    <col min="12543" max="12543" width="52.140625" style="3" customWidth="1"/>
    <col min="12544" max="12544" width="1" style="3" customWidth="1"/>
    <col min="12545" max="12547" width="17.85546875" style="3" customWidth="1"/>
    <col min="12548" max="12548" width="11" style="3" customWidth="1"/>
    <col min="12549" max="12549" width="1" style="3" customWidth="1"/>
    <col min="12550" max="12798" width="11" style="3"/>
    <col min="12799" max="12799" width="52.140625" style="3" customWidth="1"/>
    <col min="12800" max="12800" width="1" style="3" customWidth="1"/>
    <col min="12801" max="12803" width="17.85546875" style="3" customWidth="1"/>
    <col min="12804" max="12804" width="11" style="3" customWidth="1"/>
    <col min="12805" max="12805" width="1" style="3" customWidth="1"/>
    <col min="12806" max="13054" width="11" style="3"/>
    <col min="13055" max="13055" width="52.140625" style="3" customWidth="1"/>
    <col min="13056" max="13056" width="1" style="3" customWidth="1"/>
    <col min="13057" max="13059" width="17.85546875" style="3" customWidth="1"/>
    <col min="13060" max="13060" width="11" style="3" customWidth="1"/>
    <col min="13061" max="13061" width="1" style="3" customWidth="1"/>
    <col min="13062" max="13310" width="11" style="3"/>
    <col min="13311" max="13311" width="52.140625" style="3" customWidth="1"/>
    <col min="13312" max="13312" width="1" style="3" customWidth="1"/>
    <col min="13313" max="13315" width="17.85546875" style="3" customWidth="1"/>
    <col min="13316" max="13316" width="11" style="3" customWidth="1"/>
    <col min="13317" max="13317" width="1" style="3" customWidth="1"/>
    <col min="13318" max="13566" width="11" style="3"/>
    <col min="13567" max="13567" width="52.140625" style="3" customWidth="1"/>
    <col min="13568" max="13568" width="1" style="3" customWidth="1"/>
    <col min="13569" max="13571" width="17.85546875" style="3" customWidth="1"/>
    <col min="13572" max="13572" width="11" style="3" customWidth="1"/>
    <col min="13573" max="13573" width="1" style="3" customWidth="1"/>
    <col min="13574" max="13822" width="11" style="3"/>
    <col min="13823" max="13823" width="52.140625" style="3" customWidth="1"/>
    <col min="13824" max="13824" width="1" style="3" customWidth="1"/>
    <col min="13825" max="13827" width="17.85546875" style="3" customWidth="1"/>
    <col min="13828" max="13828" width="11" style="3" customWidth="1"/>
    <col min="13829" max="13829" width="1" style="3" customWidth="1"/>
    <col min="13830" max="14078" width="11" style="3"/>
    <col min="14079" max="14079" width="52.140625" style="3" customWidth="1"/>
    <col min="14080" max="14080" width="1" style="3" customWidth="1"/>
    <col min="14081" max="14083" width="17.85546875" style="3" customWidth="1"/>
    <col min="14084" max="14084" width="11" style="3" customWidth="1"/>
    <col min="14085" max="14085" width="1" style="3" customWidth="1"/>
    <col min="14086" max="14334" width="11" style="3"/>
    <col min="14335" max="14335" width="52.140625" style="3" customWidth="1"/>
    <col min="14336" max="14336" width="1" style="3" customWidth="1"/>
    <col min="14337" max="14339" width="17.85546875" style="3" customWidth="1"/>
    <col min="14340" max="14340" width="11" style="3" customWidth="1"/>
    <col min="14341" max="14341" width="1" style="3" customWidth="1"/>
    <col min="14342" max="14590" width="11" style="3"/>
    <col min="14591" max="14591" width="52.140625" style="3" customWidth="1"/>
    <col min="14592" max="14592" width="1" style="3" customWidth="1"/>
    <col min="14593" max="14595" width="17.85546875" style="3" customWidth="1"/>
    <col min="14596" max="14596" width="11" style="3" customWidth="1"/>
    <col min="14597" max="14597" width="1" style="3" customWidth="1"/>
    <col min="14598" max="14846" width="11" style="3"/>
    <col min="14847" max="14847" width="52.140625" style="3" customWidth="1"/>
    <col min="14848" max="14848" width="1" style="3" customWidth="1"/>
    <col min="14849" max="14851" width="17.85546875" style="3" customWidth="1"/>
    <col min="14852" max="14852" width="11" style="3" customWidth="1"/>
    <col min="14853" max="14853" width="1" style="3" customWidth="1"/>
    <col min="14854" max="15102" width="11" style="3"/>
    <col min="15103" max="15103" width="52.140625" style="3" customWidth="1"/>
    <col min="15104" max="15104" width="1" style="3" customWidth="1"/>
    <col min="15105" max="15107" width="17.85546875" style="3" customWidth="1"/>
    <col min="15108" max="15108" width="11" style="3" customWidth="1"/>
    <col min="15109" max="15109" width="1" style="3" customWidth="1"/>
    <col min="15110" max="15358" width="11" style="3"/>
    <col min="15359" max="15359" width="52.140625" style="3" customWidth="1"/>
    <col min="15360" max="15360" width="1" style="3" customWidth="1"/>
    <col min="15361" max="15363" width="17.85546875" style="3" customWidth="1"/>
    <col min="15364" max="15364" width="11" style="3" customWidth="1"/>
    <col min="15365" max="15365" width="1" style="3" customWidth="1"/>
    <col min="15366" max="15614" width="11" style="3"/>
    <col min="15615" max="15615" width="52.140625" style="3" customWidth="1"/>
    <col min="15616" max="15616" width="1" style="3" customWidth="1"/>
    <col min="15617" max="15619" width="17.85546875" style="3" customWidth="1"/>
    <col min="15620" max="15620" width="11" style="3" customWidth="1"/>
    <col min="15621" max="15621" width="1" style="3" customWidth="1"/>
    <col min="15622" max="15870" width="11" style="3"/>
    <col min="15871" max="15871" width="52.140625" style="3" customWidth="1"/>
    <col min="15872" max="15872" width="1" style="3" customWidth="1"/>
    <col min="15873" max="15875" width="17.85546875" style="3" customWidth="1"/>
    <col min="15876" max="15876" width="11" style="3" customWidth="1"/>
    <col min="15877" max="15877" width="1" style="3" customWidth="1"/>
    <col min="15878" max="16126" width="11" style="3"/>
    <col min="16127" max="16127" width="52.140625" style="3" customWidth="1"/>
    <col min="16128" max="16128" width="1" style="3" customWidth="1"/>
    <col min="16129" max="16131" width="17.85546875" style="3" customWidth="1"/>
    <col min="16132" max="16132" width="11" style="3" customWidth="1"/>
    <col min="16133" max="16133" width="1" style="3" customWidth="1"/>
    <col min="16134" max="16384" width="11" style="3"/>
  </cols>
  <sheetData>
    <row r="1" spans="1:30" ht="19.899999999999999" hidden="1" customHeight="1" x14ac:dyDescent="0.3">
      <c r="A1" s="58" t="s">
        <v>44</v>
      </c>
      <c r="B1" s="6"/>
      <c r="Q1" s="93"/>
      <c r="R1" s="93"/>
    </row>
    <row r="2" spans="1:30" ht="19.899999999999999" hidden="1" customHeight="1" x14ac:dyDescent="0.3">
      <c r="A2" s="6" t="s">
        <v>19</v>
      </c>
      <c r="B2" s="6"/>
      <c r="Q2" s="93"/>
      <c r="R2" s="93"/>
    </row>
    <row r="3" spans="1:30" ht="19.899999999999999" hidden="1" customHeight="1" x14ac:dyDescent="0.3">
      <c r="A3" s="6" t="s">
        <v>2</v>
      </c>
      <c r="B3" s="4"/>
      <c r="Q3" s="93"/>
      <c r="R3" s="93"/>
    </row>
    <row r="4" spans="1:30" ht="19.899999999999999" hidden="1" customHeight="1" x14ac:dyDescent="0.3">
      <c r="A4" s="4"/>
      <c r="B4" s="4"/>
      <c r="Q4" s="93"/>
      <c r="R4" s="93"/>
    </row>
    <row r="5" spans="1:30" s="59" customFormat="1" ht="19.899999999999999" hidden="1" customHeight="1" x14ac:dyDescent="0.3">
      <c r="C5" s="86">
        <v>1</v>
      </c>
      <c r="D5" s="107"/>
      <c r="E5" s="107"/>
      <c r="F5" s="107"/>
      <c r="G5" s="107"/>
      <c r="H5" s="107"/>
      <c r="I5" s="107"/>
      <c r="J5" s="108"/>
      <c r="K5" s="108"/>
      <c r="L5" s="108"/>
      <c r="M5" s="185">
        <v>2</v>
      </c>
      <c r="N5" s="108"/>
      <c r="O5" s="108"/>
      <c r="P5" s="86" t="s">
        <v>39</v>
      </c>
      <c r="Q5" s="94" t="s">
        <v>40</v>
      </c>
      <c r="R5" s="103">
        <v>5</v>
      </c>
      <c r="S5" s="63" t="s">
        <v>41</v>
      </c>
      <c r="T5" s="16"/>
      <c r="U5" s="16"/>
      <c r="V5" s="16"/>
    </row>
    <row r="6" spans="1:30" ht="19.899999999999999" hidden="1" customHeight="1" x14ac:dyDescent="0.3">
      <c r="C6" s="191"/>
      <c r="D6" s="109"/>
      <c r="E6" s="109"/>
      <c r="F6" s="109"/>
      <c r="G6" s="109"/>
      <c r="H6" s="109"/>
      <c r="I6" s="109"/>
      <c r="J6" s="109"/>
      <c r="K6" s="109"/>
      <c r="L6" s="109"/>
      <c r="M6" s="180"/>
      <c r="N6" s="109"/>
      <c r="O6" s="109"/>
      <c r="P6" s="87"/>
      <c r="Q6" s="95"/>
      <c r="R6" s="89"/>
      <c r="S6" s="64" t="s">
        <v>10</v>
      </c>
    </row>
    <row r="7" spans="1:30" ht="19.899999999999999" customHeight="1" x14ac:dyDescent="0.3">
      <c r="A7" s="6"/>
      <c r="B7" s="6"/>
      <c r="C7" s="191" t="s">
        <v>6</v>
      </c>
      <c r="D7" s="109"/>
      <c r="E7" s="109"/>
      <c r="F7" s="109"/>
      <c r="G7" s="109"/>
      <c r="H7" s="109"/>
      <c r="I7" s="109"/>
      <c r="J7" s="178"/>
      <c r="K7" s="178"/>
      <c r="L7" s="205" t="s">
        <v>7</v>
      </c>
      <c r="M7" s="205"/>
      <c r="N7" s="205"/>
      <c r="O7" s="205"/>
      <c r="P7" s="87" t="s">
        <v>7</v>
      </c>
      <c r="Q7" s="105" t="s">
        <v>7</v>
      </c>
      <c r="R7" s="87" t="s">
        <v>8</v>
      </c>
      <c r="S7" s="65" t="s">
        <v>0</v>
      </c>
    </row>
    <row r="8" spans="1:30" ht="19.899999999999999" customHeight="1" x14ac:dyDescent="0.3">
      <c r="A8" s="1"/>
      <c r="B8" s="1"/>
      <c r="C8" s="88" t="s">
        <v>207</v>
      </c>
      <c r="D8" s="110" t="s">
        <v>114</v>
      </c>
      <c r="E8" s="110" t="s">
        <v>115</v>
      </c>
      <c r="F8" s="110" t="s">
        <v>116</v>
      </c>
      <c r="G8" s="110" t="s">
        <v>117</v>
      </c>
      <c r="H8" s="110" t="s">
        <v>118</v>
      </c>
      <c r="I8" s="110" t="s">
        <v>119</v>
      </c>
      <c r="J8" s="110" t="s">
        <v>11</v>
      </c>
      <c r="K8" s="110" t="s">
        <v>12</v>
      </c>
      <c r="L8" s="110" t="s">
        <v>13</v>
      </c>
      <c r="M8" s="186" t="s">
        <v>14</v>
      </c>
      <c r="N8" s="110" t="s">
        <v>15</v>
      </c>
      <c r="O8" s="110" t="s">
        <v>16</v>
      </c>
      <c r="P8" s="99" t="s">
        <v>16</v>
      </c>
      <c r="Q8" s="98" t="s">
        <v>112</v>
      </c>
      <c r="R8" s="98" t="s">
        <v>112</v>
      </c>
      <c r="S8" s="67" t="s">
        <v>9</v>
      </c>
    </row>
    <row r="9" spans="1:30" ht="19.899999999999999" customHeight="1" x14ac:dyDescent="0.3">
      <c r="A9" s="2" t="s">
        <v>5</v>
      </c>
      <c r="B9" s="2" t="s">
        <v>1</v>
      </c>
      <c r="C9" s="88" t="s">
        <v>17</v>
      </c>
      <c r="D9" s="110" t="s">
        <v>17</v>
      </c>
      <c r="E9" s="110" t="s">
        <v>17</v>
      </c>
      <c r="F9" s="110" t="s">
        <v>17</v>
      </c>
      <c r="G9" s="110" t="s">
        <v>17</v>
      </c>
      <c r="H9" s="110" t="s">
        <v>17</v>
      </c>
      <c r="I9" s="110" t="s">
        <v>17</v>
      </c>
      <c r="J9" s="110" t="s">
        <v>17</v>
      </c>
      <c r="K9" s="110" t="s">
        <v>17</v>
      </c>
      <c r="L9" s="110" t="s">
        <v>17</v>
      </c>
      <c r="M9" s="186" t="s">
        <v>17</v>
      </c>
      <c r="N9" s="110" t="s">
        <v>17</v>
      </c>
      <c r="O9" s="110" t="s">
        <v>17</v>
      </c>
      <c r="P9" s="88" t="s">
        <v>17</v>
      </c>
      <c r="Q9" s="88" t="s">
        <v>17</v>
      </c>
      <c r="R9" s="88" t="s">
        <v>17</v>
      </c>
      <c r="S9" s="66" t="s">
        <v>17</v>
      </c>
    </row>
    <row r="10" spans="1:30" ht="19.899999999999999" customHeight="1" x14ac:dyDescent="0.3">
      <c r="A10" s="78" t="s">
        <v>36</v>
      </c>
      <c r="B10" s="23"/>
      <c r="C10" s="192"/>
      <c r="D10" s="111"/>
      <c r="E10" s="111"/>
      <c r="F10" s="111"/>
      <c r="G10" s="111"/>
      <c r="H10" s="111"/>
      <c r="I10" s="111"/>
      <c r="J10" s="111"/>
      <c r="K10" s="137"/>
      <c r="L10" s="109"/>
      <c r="M10" s="180"/>
      <c r="N10" s="109"/>
      <c r="O10" s="109"/>
      <c r="P10" s="87"/>
      <c r="Q10" s="148"/>
      <c r="R10" s="90"/>
      <c r="S10" s="68"/>
      <c r="W10" s="8"/>
      <c r="X10" s="8"/>
      <c r="Y10" s="8"/>
      <c r="Z10" s="8"/>
      <c r="AA10" s="8"/>
      <c r="AB10" s="8"/>
      <c r="AC10" s="8"/>
      <c r="AD10" s="8"/>
    </row>
    <row r="11" spans="1:30" ht="19.899999999999999" customHeight="1" x14ac:dyDescent="0.3">
      <c r="A11" s="4" t="s">
        <v>45</v>
      </c>
      <c r="B11" s="6"/>
      <c r="C11" s="193">
        <f>SUM(D11:O11)</f>
        <v>14542.699999999997</v>
      </c>
      <c r="D11" s="112">
        <v>1345.9</v>
      </c>
      <c r="E11" s="112">
        <v>840.8</v>
      </c>
      <c r="F11" s="112">
        <v>1108.9000000000001</v>
      </c>
      <c r="G11" s="112">
        <v>1797</v>
      </c>
      <c r="H11" s="112">
        <v>656.9</v>
      </c>
      <c r="I11" s="112">
        <v>1262.9000000000001</v>
      </c>
      <c r="J11" s="113">
        <v>1658.9</v>
      </c>
      <c r="K11" s="138">
        <v>2335.4</v>
      </c>
      <c r="L11" s="179">
        <v>840.8</v>
      </c>
      <c r="M11" s="179">
        <v>547.5</v>
      </c>
      <c r="N11" s="179">
        <v>878.8</v>
      </c>
      <c r="O11" s="179">
        <v>1268.9000000000001</v>
      </c>
      <c r="P11" s="80">
        <f>SUM(O11)</f>
        <v>1268.9000000000001</v>
      </c>
      <c r="Q11" s="149">
        <f>C11+P11</f>
        <v>15811.599999999997</v>
      </c>
      <c r="R11" s="74">
        <v>16000</v>
      </c>
      <c r="S11" s="74">
        <f>Q11-R11</f>
        <v>-188.40000000000327</v>
      </c>
      <c r="U11" s="16">
        <f>R11/12*9</f>
        <v>12000</v>
      </c>
      <c r="W11" s="8"/>
      <c r="X11" s="8"/>
      <c r="Y11" s="8"/>
      <c r="Z11" s="8"/>
      <c r="AA11" s="8"/>
      <c r="AB11" s="8"/>
      <c r="AC11" s="8"/>
      <c r="AD11" s="8"/>
    </row>
    <row r="12" spans="1:30" ht="19.899999999999999" customHeight="1" x14ac:dyDescent="0.3">
      <c r="A12" s="4" t="s">
        <v>23</v>
      </c>
      <c r="B12" s="4"/>
      <c r="C12" s="194">
        <f>SUM(D12:O12)</f>
        <v>14542.699999999997</v>
      </c>
      <c r="D12" s="114">
        <f t="shared" ref="D12:H12" si="0">SUM(D11:D11)</f>
        <v>1345.9</v>
      </c>
      <c r="E12" s="114">
        <f t="shared" si="0"/>
        <v>840.8</v>
      </c>
      <c r="F12" s="114">
        <f t="shared" si="0"/>
        <v>1108.9000000000001</v>
      </c>
      <c r="G12" s="114">
        <f t="shared" si="0"/>
        <v>1797</v>
      </c>
      <c r="H12" s="114">
        <f t="shared" si="0"/>
        <v>656.9</v>
      </c>
      <c r="I12" s="114">
        <f>SUM(I11:I11)</f>
        <v>1262.9000000000001</v>
      </c>
      <c r="J12" s="114">
        <f>SUM(J11:J11)</f>
        <v>1658.9</v>
      </c>
      <c r="K12" s="114">
        <f>SUM(K11:K11)</f>
        <v>2335.4</v>
      </c>
      <c r="L12" s="114">
        <f t="shared" ref="L12:O12" si="1">SUM(L11:L11)</f>
        <v>840.8</v>
      </c>
      <c r="M12" s="114">
        <f t="shared" si="1"/>
        <v>547.5</v>
      </c>
      <c r="N12" s="114">
        <f t="shared" si="1"/>
        <v>878.8</v>
      </c>
      <c r="O12" s="114">
        <f t="shared" si="1"/>
        <v>1268.9000000000001</v>
      </c>
      <c r="P12" s="92">
        <f>SUM(O12)</f>
        <v>1268.9000000000001</v>
      </c>
      <c r="Q12" s="150">
        <f>C12+P12</f>
        <v>15811.599999999997</v>
      </c>
      <c r="R12" s="100">
        <f>SUM(R11)</f>
        <v>16000</v>
      </c>
      <c r="S12" s="100">
        <f>Q12-R12</f>
        <v>-188.40000000000327</v>
      </c>
      <c r="W12" s="8"/>
      <c r="X12" s="8"/>
      <c r="Y12" s="8"/>
      <c r="Z12" s="8"/>
      <c r="AA12" s="8"/>
      <c r="AB12" s="8"/>
      <c r="AC12" s="8"/>
      <c r="AD12" s="8"/>
    </row>
    <row r="13" spans="1:30" ht="19.899999999999999" customHeight="1" x14ac:dyDescent="0.3">
      <c r="A13" s="4"/>
      <c r="B13" s="4"/>
      <c r="C13" s="89"/>
      <c r="D13" s="115"/>
      <c r="E13" s="115"/>
      <c r="F13" s="115"/>
      <c r="G13" s="115"/>
      <c r="H13" s="115"/>
      <c r="I13" s="115"/>
      <c r="J13" s="115"/>
      <c r="K13" s="139"/>
      <c r="L13" s="180"/>
      <c r="M13" s="180"/>
      <c r="N13" s="180"/>
      <c r="O13" s="180"/>
      <c r="P13" s="80"/>
      <c r="Q13" s="149"/>
      <c r="R13" s="74"/>
      <c r="S13" s="74"/>
      <c r="W13" s="8"/>
      <c r="X13" s="8"/>
      <c r="Y13" s="8"/>
      <c r="Z13" s="8"/>
      <c r="AA13" s="8"/>
      <c r="AB13" s="8"/>
      <c r="AC13" s="8"/>
      <c r="AD13" s="8"/>
    </row>
    <row r="14" spans="1:30" ht="19.899999999999999" customHeight="1" x14ac:dyDescent="0.3">
      <c r="A14" s="4" t="s">
        <v>20</v>
      </c>
      <c r="B14" s="4"/>
      <c r="C14" s="195"/>
      <c r="D14" s="116"/>
      <c r="E14" s="116"/>
      <c r="F14" s="116"/>
      <c r="G14" s="116"/>
      <c r="H14" s="116"/>
      <c r="I14" s="116"/>
      <c r="J14" s="116"/>
      <c r="K14" s="116"/>
      <c r="L14" s="116"/>
      <c r="M14" s="187"/>
      <c r="N14" s="116"/>
      <c r="O14" s="116"/>
      <c r="P14" s="102"/>
      <c r="Q14" s="151"/>
      <c r="R14" s="90"/>
      <c r="S14" s="74"/>
      <c r="W14" s="8"/>
      <c r="X14" s="8"/>
      <c r="Y14" s="8"/>
      <c r="Z14" s="8"/>
      <c r="AA14" s="8"/>
      <c r="AB14" s="8"/>
      <c r="AC14" s="8"/>
      <c r="AD14" s="8"/>
    </row>
    <row r="15" spans="1:30" ht="19.899999999999999" customHeight="1" x14ac:dyDescent="0.3">
      <c r="A15" s="78" t="s">
        <v>37</v>
      </c>
      <c r="B15" s="23"/>
      <c r="C15" s="196"/>
      <c r="D15" s="117"/>
      <c r="E15" s="117"/>
      <c r="F15" s="117"/>
      <c r="G15" s="117"/>
      <c r="H15" s="117"/>
      <c r="I15" s="117"/>
      <c r="J15" s="117"/>
      <c r="K15" s="140"/>
      <c r="L15" s="181"/>
      <c r="M15" s="181"/>
      <c r="N15" s="181"/>
      <c r="O15" s="181"/>
      <c r="P15" s="82"/>
      <c r="Q15" s="152"/>
      <c r="R15" s="101"/>
      <c r="S15" s="101"/>
      <c r="W15" s="8"/>
      <c r="X15" s="8"/>
      <c r="Y15" s="8"/>
      <c r="Z15" s="8"/>
      <c r="AA15" s="8"/>
      <c r="AB15" s="8"/>
      <c r="AC15" s="8"/>
      <c r="AD15" s="8"/>
    </row>
    <row r="16" spans="1:30" ht="19.899999999999999" customHeight="1" x14ac:dyDescent="0.3">
      <c r="A16" s="33" t="s">
        <v>46</v>
      </c>
      <c r="B16" s="33"/>
      <c r="C16" s="197">
        <f t="shared" ref="C16:C17" si="2">SUM(D16:O16)</f>
        <v>8188.2699999999995</v>
      </c>
      <c r="D16" s="118">
        <v>575.79999999999995</v>
      </c>
      <c r="E16" s="118">
        <v>328.2</v>
      </c>
      <c r="F16" s="118">
        <v>409.3</v>
      </c>
      <c r="G16" s="118">
        <v>1187.3</v>
      </c>
      <c r="H16" s="118">
        <v>772.6</v>
      </c>
      <c r="I16" s="118">
        <v>375.8</v>
      </c>
      <c r="J16" s="118">
        <v>1152.4000000000001</v>
      </c>
      <c r="K16" s="141">
        <v>949.15</v>
      </c>
      <c r="L16" s="182">
        <v>322.45</v>
      </c>
      <c r="M16" s="182">
        <v>248.1</v>
      </c>
      <c r="N16" s="182">
        <v>1314.47</v>
      </c>
      <c r="O16" s="182">
        <v>552.70000000000005</v>
      </c>
      <c r="P16" s="82">
        <f t="shared" ref="P16:P17" si="3">SUM(O16)</f>
        <v>552.70000000000005</v>
      </c>
      <c r="Q16" s="152">
        <f>C16+P16</f>
        <v>8740.9699999999993</v>
      </c>
      <c r="R16" s="101">
        <v>6560</v>
      </c>
      <c r="S16" s="101">
        <f>Q16-R16</f>
        <v>2180.9699999999993</v>
      </c>
      <c r="U16" s="16">
        <f>R16/12*10</f>
        <v>5466.6666666666661</v>
      </c>
      <c r="W16" s="8"/>
      <c r="X16" s="8"/>
      <c r="Y16" s="8"/>
      <c r="Z16" s="8"/>
      <c r="AA16" s="8"/>
      <c r="AB16" s="8"/>
      <c r="AC16" s="8"/>
      <c r="AD16" s="8"/>
    </row>
    <row r="17" spans="1:30" ht="19.899999999999999" customHeight="1" thickBot="1" x14ac:dyDescent="0.35">
      <c r="A17" s="33" t="s">
        <v>109</v>
      </c>
      <c r="B17" s="6"/>
      <c r="C17" s="198">
        <f t="shared" si="2"/>
        <v>6354.4299999999994</v>
      </c>
      <c r="D17" s="119">
        <f t="shared" ref="D17:I17" si="4">D12-D16</f>
        <v>770.10000000000014</v>
      </c>
      <c r="E17" s="119">
        <f t="shared" si="4"/>
        <v>512.59999999999991</v>
      </c>
      <c r="F17" s="119">
        <f t="shared" si="4"/>
        <v>699.60000000000014</v>
      </c>
      <c r="G17" s="119">
        <f t="shared" si="4"/>
        <v>609.70000000000005</v>
      </c>
      <c r="H17" s="119">
        <f t="shared" si="4"/>
        <v>-115.70000000000005</v>
      </c>
      <c r="I17" s="119">
        <f t="shared" si="4"/>
        <v>887.10000000000014</v>
      </c>
      <c r="J17" s="119">
        <f>J12-J16</f>
        <v>506.5</v>
      </c>
      <c r="K17" s="142">
        <f t="shared" ref="K17:N17" si="5">K12-K16</f>
        <v>1386.25</v>
      </c>
      <c r="L17" s="183">
        <f t="shared" si="5"/>
        <v>518.34999999999991</v>
      </c>
      <c r="M17" s="183">
        <f t="shared" si="5"/>
        <v>299.39999999999998</v>
      </c>
      <c r="N17" s="183">
        <f t="shared" si="5"/>
        <v>-435.67000000000007</v>
      </c>
      <c r="O17" s="183">
        <f>O12-O16</f>
        <v>716.2</v>
      </c>
      <c r="P17" s="83">
        <f t="shared" si="3"/>
        <v>716.2</v>
      </c>
      <c r="Q17" s="153">
        <f>C17+P17</f>
        <v>7070.6299999999992</v>
      </c>
      <c r="R17" s="77">
        <f>R12-R16</f>
        <v>9440</v>
      </c>
      <c r="S17" s="77">
        <f>Q17-R17</f>
        <v>-2369.3700000000008</v>
      </c>
      <c r="W17" s="8"/>
      <c r="X17" s="8"/>
      <c r="Y17" s="8"/>
      <c r="Z17" s="8"/>
      <c r="AA17" s="8"/>
      <c r="AB17" s="8"/>
      <c r="AC17" s="8"/>
      <c r="AD17" s="8"/>
    </row>
    <row r="18" spans="1:30" ht="19.899999999999999" customHeight="1" thickTop="1" x14ac:dyDescent="0.3">
      <c r="A18" s="33"/>
      <c r="B18" s="6"/>
      <c r="C18" s="89"/>
      <c r="D18" s="115"/>
      <c r="E18" s="115"/>
      <c r="F18" s="115"/>
      <c r="G18" s="115"/>
      <c r="H18" s="115"/>
      <c r="I18" s="115"/>
      <c r="J18" s="120"/>
      <c r="K18" s="143"/>
      <c r="L18" s="180"/>
      <c r="M18" s="180"/>
      <c r="N18" s="180"/>
      <c r="O18" s="180"/>
      <c r="P18" s="80"/>
      <c r="Q18" s="149"/>
      <c r="R18" s="74"/>
      <c r="S18" s="74"/>
      <c r="W18" s="8"/>
      <c r="X18" s="8"/>
      <c r="Y18" s="8"/>
      <c r="Z18" s="8"/>
      <c r="AA18" s="8"/>
      <c r="AB18" s="8"/>
      <c r="AC18" s="8"/>
      <c r="AD18" s="8"/>
    </row>
    <row r="19" spans="1:30" ht="19.899999999999999" customHeight="1" x14ac:dyDescent="0.3">
      <c r="A19" s="4" t="s">
        <v>21</v>
      </c>
      <c r="B19" s="4"/>
      <c r="C19" s="190"/>
      <c r="D19" s="113"/>
      <c r="E19" s="113"/>
      <c r="F19" s="113"/>
      <c r="G19" s="113"/>
      <c r="H19" s="113"/>
      <c r="I19" s="113"/>
      <c r="J19" s="113"/>
      <c r="K19" s="137"/>
      <c r="L19" s="180"/>
      <c r="M19" s="180"/>
      <c r="N19" s="180"/>
      <c r="O19" s="180">
        <f>O21+O22</f>
        <v>1905645.4300000002</v>
      </c>
      <c r="P19" s="80">
        <f>P21+P22</f>
        <v>1937130.74</v>
      </c>
      <c r="Q19" s="148"/>
      <c r="R19" s="90"/>
      <c r="S19" s="74"/>
      <c r="W19" s="8"/>
      <c r="X19" s="8"/>
      <c r="Y19" s="8"/>
      <c r="Z19" s="8"/>
      <c r="AA19" s="8"/>
      <c r="AB19" s="8"/>
      <c r="AC19" s="8"/>
      <c r="AD19" s="8"/>
    </row>
    <row r="20" spans="1:30" ht="19.899999999999999" customHeight="1" x14ac:dyDescent="0.3">
      <c r="A20" s="104" t="s">
        <v>38</v>
      </c>
      <c r="B20" s="23"/>
      <c r="C20" s="192"/>
      <c r="D20" s="121"/>
      <c r="E20" s="121"/>
      <c r="F20" s="121"/>
      <c r="G20" s="121"/>
      <c r="H20" s="121"/>
      <c r="I20" s="121"/>
      <c r="J20" s="121"/>
      <c r="K20" s="144"/>
      <c r="L20" s="180"/>
      <c r="M20" s="180"/>
      <c r="N20" s="180"/>
      <c r="O20" s="180"/>
      <c r="P20" s="81"/>
      <c r="Q20" s="149"/>
      <c r="R20" s="74"/>
      <c r="S20" s="74"/>
      <c r="W20" s="8"/>
      <c r="X20" s="8"/>
      <c r="Y20" s="8"/>
      <c r="Z20" s="8"/>
      <c r="AA20" s="8"/>
      <c r="AB20" s="8"/>
      <c r="AC20" s="8"/>
      <c r="AD20" s="8"/>
    </row>
    <row r="21" spans="1:30" ht="19.899999999999999" customHeight="1" x14ac:dyDescent="0.3">
      <c r="A21" s="4" t="s">
        <v>47</v>
      </c>
      <c r="B21" s="4"/>
      <c r="C21" s="190">
        <f>SUM(D21:O21)</f>
        <v>9471127.9300000016</v>
      </c>
      <c r="D21" s="113">
        <v>0</v>
      </c>
      <c r="E21" s="113">
        <v>1157152.94</v>
      </c>
      <c r="F21" s="113">
        <v>569925.32999999996</v>
      </c>
      <c r="G21" s="113">
        <v>851648.56</v>
      </c>
      <c r="H21" s="113">
        <v>882294.1</v>
      </c>
      <c r="I21" s="113">
        <v>705739.19</v>
      </c>
      <c r="J21" s="113">
        <v>922671.30000000028</v>
      </c>
      <c r="K21" s="138">
        <v>649193.23</v>
      </c>
      <c r="L21" s="179">
        <v>479636.44999999995</v>
      </c>
      <c r="M21" s="179">
        <v>998649.54999999993</v>
      </c>
      <c r="N21" s="189">
        <v>391905.19</v>
      </c>
      <c r="O21" s="179">
        <v>1862312.09</v>
      </c>
      <c r="P21" s="179">
        <v>1893797.4</v>
      </c>
      <c r="Q21" s="149">
        <f>C21+P21</f>
        <v>11364925.330000002</v>
      </c>
      <c r="R21" s="74">
        <v>11933315.1</v>
      </c>
      <c r="S21" s="74">
        <f>Q21-R21</f>
        <v>-568389.76999999769</v>
      </c>
      <c r="U21" s="16">
        <f>Q21/12*10</f>
        <v>9470771.1083333343</v>
      </c>
      <c r="W21" s="8"/>
      <c r="X21" s="8"/>
      <c r="Y21" s="8"/>
      <c r="Z21" s="8"/>
      <c r="AA21" s="8"/>
      <c r="AB21" s="8"/>
      <c r="AC21" s="8"/>
      <c r="AD21" s="8"/>
    </row>
    <row r="22" spans="1:30" ht="19.899999999999999" customHeight="1" x14ac:dyDescent="0.3">
      <c r="A22" s="4" t="s">
        <v>48</v>
      </c>
      <c r="B22" s="4"/>
      <c r="C22" s="190">
        <f t="shared" ref="C22:C25" si="6">SUM(D22:O22)</f>
        <v>4834137.7299999995</v>
      </c>
      <c r="D22" s="113">
        <v>0</v>
      </c>
      <c r="E22" s="113">
        <v>75980.800000000003</v>
      </c>
      <c r="F22" s="113">
        <v>715631.7</v>
      </c>
      <c r="G22" s="113">
        <v>384130.86</v>
      </c>
      <c r="H22" s="113">
        <v>700351.85</v>
      </c>
      <c r="I22" s="113">
        <v>998152.45</v>
      </c>
      <c r="J22" s="113">
        <v>181841.59000000003</v>
      </c>
      <c r="K22" s="138">
        <v>719178.92</v>
      </c>
      <c r="L22" s="179">
        <v>174424.15</v>
      </c>
      <c r="M22" s="179">
        <v>639357.36</v>
      </c>
      <c r="N22" s="189">
        <v>201754.71</v>
      </c>
      <c r="O22" s="179">
        <v>43333.34</v>
      </c>
      <c r="P22" s="80">
        <f t="shared" ref="P22:P26" si="7">SUM(O22)</f>
        <v>43333.34</v>
      </c>
      <c r="Q22" s="149">
        <f>C22+P22</f>
        <v>4877471.0699999994</v>
      </c>
      <c r="R22" s="74">
        <v>5987915.5599999996</v>
      </c>
      <c r="S22" s="74">
        <f>Q22-R22</f>
        <v>-1110444.4900000002</v>
      </c>
      <c r="U22" s="16">
        <f>Q22/12*10</f>
        <v>4064559.2249999992</v>
      </c>
      <c r="W22" s="8"/>
      <c r="X22" s="8"/>
      <c r="Y22" s="8"/>
      <c r="Z22" s="8"/>
      <c r="AA22" s="8"/>
      <c r="AB22" s="8"/>
      <c r="AC22" s="8"/>
      <c r="AD22" s="8"/>
    </row>
    <row r="23" spans="1:30" ht="19.899999999999999" customHeight="1" x14ac:dyDescent="0.3">
      <c r="A23" s="27" t="s">
        <v>49</v>
      </c>
      <c r="B23" s="33"/>
      <c r="C23" s="199">
        <f t="shared" si="6"/>
        <v>346.91999999999996</v>
      </c>
      <c r="D23" s="122">
        <v>44.69</v>
      </c>
      <c r="E23" s="122">
        <v>40.4</v>
      </c>
      <c r="F23" s="122">
        <v>44.75</v>
      </c>
      <c r="G23" s="122">
        <v>43.32</v>
      </c>
      <c r="H23" s="122">
        <v>44.26</v>
      </c>
      <c r="I23" s="122">
        <v>32.54</v>
      </c>
      <c r="J23" s="122">
        <v>22.43</v>
      </c>
      <c r="K23" s="145">
        <v>22.44</v>
      </c>
      <c r="L23" s="179">
        <v>21.72</v>
      </c>
      <c r="M23" s="179">
        <v>22.46</v>
      </c>
      <c r="N23" s="179">
        <v>6.67</v>
      </c>
      <c r="O23" s="179">
        <v>1.24</v>
      </c>
      <c r="P23" s="80">
        <f t="shared" si="7"/>
        <v>1.24</v>
      </c>
      <c r="Q23" s="149">
        <f>C23+P23</f>
        <v>348.15999999999997</v>
      </c>
      <c r="R23" s="74">
        <v>480</v>
      </c>
      <c r="S23" s="74">
        <f>Q23-R23</f>
        <v>-131.84000000000003</v>
      </c>
      <c r="U23" s="16">
        <f>Q23/12*10</f>
        <v>290.13333333333333</v>
      </c>
      <c r="W23" s="8"/>
      <c r="X23" s="8"/>
      <c r="Y23" s="8"/>
      <c r="Z23" s="8"/>
      <c r="AA23" s="8"/>
      <c r="AB23" s="8"/>
      <c r="AC23" s="8"/>
      <c r="AD23" s="8"/>
    </row>
    <row r="24" spans="1:30" ht="19.899999999999999" customHeight="1" x14ac:dyDescent="0.3">
      <c r="A24" s="28" t="s">
        <v>50</v>
      </c>
      <c r="B24" s="4"/>
      <c r="C24" s="200">
        <f>SUM(D24:O24)</f>
        <v>121916.96999999999</v>
      </c>
      <c r="D24" s="123">
        <v>0</v>
      </c>
      <c r="E24" s="123">
        <v>6105.17</v>
      </c>
      <c r="F24" s="123">
        <v>0</v>
      </c>
      <c r="G24" s="123">
        <v>0</v>
      </c>
      <c r="H24" s="123">
        <v>0</v>
      </c>
      <c r="I24" s="123">
        <v>0</v>
      </c>
      <c r="J24" s="123">
        <v>50443.3</v>
      </c>
      <c r="K24" s="146">
        <v>13342.59</v>
      </c>
      <c r="L24" s="182">
        <v>15358.75</v>
      </c>
      <c r="M24" s="182">
        <v>14878.71</v>
      </c>
      <c r="N24" s="182">
        <v>11794.19</v>
      </c>
      <c r="O24" s="182">
        <v>9994.26</v>
      </c>
      <c r="P24" s="82">
        <f t="shared" si="7"/>
        <v>9994.26</v>
      </c>
      <c r="Q24" s="152">
        <f>C24+P24</f>
        <v>131911.22999999998</v>
      </c>
      <c r="R24" s="101">
        <v>85000</v>
      </c>
      <c r="S24" s="101">
        <f>Q24-R24</f>
        <v>46911.229999999981</v>
      </c>
      <c r="U24" s="16">
        <f>Q24/12*10</f>
        <v>109926.02499999999</v>
      </c>
      <c r="W24" s="8"/>
      <c r="X24" s="8"/>
      <c r="Y24" s="8"/>
      <c r="Z24" s="8"/>
      <c r="AA24" s="8"/>
      <c r="AB24" s="8"/>
      <c r="AC24" s="8"/>
      <c r="AD24" s="8"/>
    </row>
    <row r="25" spans="1:30" ht="19.899999999999999" customHeight="1" x14ac:dyDescent="0.3">
      <c r="A25" s="28" t="s">
        <v>29</v>
      </c>
      <c r="B25" s="4"/>
      <c r="C25" s="200">
        <f t="shared" si="6"/>
        <v>14427529.549999999</v>
      </c>
      <c r="D25" s="123">
        <f t="shared" ref="D25:J25" si="8">SUM(D21:D24)</f>
        <v>44.69</v>
      </c>
      <c r="E25" s="123">
        <f t="shared" si="8"/>
        <v>1239279.3099999998</v>
      </c>
      <c r="F25" s="123">
        <f t="shared" si="8"/>
        <v>1285601.7799999998</v>
      </c>
      <c r="G25" s="123">
        <f t="shared" si="8"/>
        <v>1235822.74</v>
      </c>
      <c r="H25" s="123">
        <f t="shared" si="8"/>
        <v>1582690.21</v>
      </c>
      <c r="I25" s="123">
        <f t="shared" si="8"/>
        <v>1703924.18</v>
      </c>
      <c r="J25" s="123">
        <f t="shared" si="8"/>
        <v>1154978.6200000003</v>
      </c>
      <c r="K25" s="123">
        <f t="shared" ref="K25:O25" si="9">SUM(K21:K24)</f>
        <v>1381737.18</v>
      </c>
      <c r="L25" s="123">
        <f t="shared" si="9"/>
        <v>669441.06999999995</v>
      </c>
      <c r="M25" s="123">
        <f t="shared" si="9"/>
        <v>1652908.0799999998</v>
      </c>
      <c r="N25" s="123">
        <f t="shared" si="9"/>
        <v>605460.76</v>
      </c>
      <c r="O25" s="123">
        <f t="shared" si="9"/>
        <v>1915640.9300000002</v>
      </c>
      <c r="P25" s="82">
        <f t="shared" si="7"/>
        <v>1915640.9300000002</v>
      </c>
      <c r="Q25" s="152">
        <f>C25+P25</f>
        <v>16343170.479999999</v>
      </c>
      <c r="R25" s="101">
        <f>J25+Q25</f>
        <v>17498149.099999998</v>
      </c>
      <c r="S25" s="101">
        <f t="shared" ref="S25:S26" si="10">Q25-R25</f>
        <v>-1154978.6199999992</v>
      </c>
      <c r="W25" s="8"/>
      <c r="X25" s="8"/>
      <c r="Y25" s="8"/>
      <c r="Z25" s="8"/>
      <c r="AA25" s="8"/>
      <c r="AB25" s="8"/>
      <c r="AC25" s="8"/>
      <c r="AD25" s="8"/>
    </row>
    <row r="26" spans="1:30" ht="19.899999999999999" customHeight="1" x14ac:dyDescent="0.3">
      <c r="A26" s="3" t="s">
        <v>26</v>
      </c>
      <c r="C26" s="90">
        <f>SUM(D26:O26)</f>
        <v>14433883.980000002</v>
      </c>
      <c r="D26" s="124">
        <f t="shared" ref="D26:J26" si="11">D17+D25</f>
        <v>814.79000000000019</v>
      </c>
      <c r="E26" s="124">
        <f t="shared" si="11"/>
        <v>1239791.9099999999</v>
      </c>
      <c r="F26" s="124">
        <f t="shared" si="11"/>
        <v>1286301.3799999999</v>
      </c>
      <c r="G26" s="124">
        <f t="shared" si="11"/>
        <v>1236432.44</v>
      </c>
      <c r="H26" s="124">
        <f t="shared" si="11"/>
        <v>1582574.51</v>
      </c>
      <c r="I26" s="124">
        <f t="shared" si="11"/>
        <v>1704811.28</v>
      </c>
      <c r="J26" s="124">
        <f t="shared" si="11"/>
        <v>1155485.1200000003</v>
      </c>
      <c r="K26" s="124">
        <f t="shared" ref="K26:O26" si="12">K17+K25</f>
        <v>1383123.43</v>
      </c>
      <c r="L26" s="124">
        <f t="shared" si="12"/>
        <v>669959.41999999993</v>
      </c>
      <c r="M26" s="124">
        <f>M17+M25</f>
        <v>1653207.4799999997</v>
      </c>
      <c r="N26" s="124">
        <f t="shared" si="12"/>
        <v>605025.09</v>
      </c>
      <c r="O26" s="124">
        <f t="shared" si="12"/>
        <v>1916357.1300000001</v>
      </c>
      <c r="P26" s="74">
        <f t="shared" si="7"/>
        <v>1916357.1300000001</v>
      </c>
      <c r="Q26" s="149">
        <f>Q17+Q25</f>
        <v>16350241.109999999</v>
      </c>
      <c r="R26" s="74">
        <f>R17+R25</f>
        <v>17507589.099999998</v>
      </c>
      <c r="S26" s="74">
        <f t="shared" si="10"/>
        <v>-1157347.9899999984</v>
      </c>
      <c r="W26" s="8"/>
      <c r="X26" s="8"/>
      <c r="Y26" s="8"/>
      <c r="Z26" s="8"/>
      <c r="AA26" s="8"/>
      <c r="AB26" s="8"/>
      <c r="AC26" s="8"/>
      <c r="AD26" s="8"/>
    </row>
    <row r="27" spans="1:30" ht="19.899999999999999" customHeight="1" x14ac:dyDescent="0.3">
      <c r="C27" s="90"/>
      <c r="D27" s="124"/>
      <c r="E27" s="124"/>
      <c r="F27" s="124"/>
      <c r="G27" s="124"/>
      <c r="H27" s="124"/>
      <c r="I27" s="124"/>
      <c r="J27" s="124"/>
      <c r="K27" s="147"/>
      <c r="L27" s="180"/>
      <c r="M27" s="180"/>
      <c r="N27" s="180"/>
      <c r="O27" s="180"/>
      <c r="P27" s="81"/>
      <c r="Q27" s="149"/>
      <c r="R27" s="74"/>
      <c r="S27" s="74"/>
      <c r="W27" s="8"/>
      <c r="X27" s="8"/>
      <c r="Y27" s="8"/>
      <c r="Z27" s="8"/>
      <c r="AA27" s="8"/>
      <c r="AB27" s="8"/>
      <c r="AC27" s="8"/>
      <c r="AD27" s="8"/>
    </row>
    <row r="28" spans="1:30" ht="19.899999999999999" customHeight="1" x14ac:dyDescent="0.3">
      <c r="A28" s="4" t="s">
        <v>20</v>
      </c>
      <c r="B28" s="4"/>
      <c r="C28" s="190"/>
      <c r="D28" s="125"/>
      <c r="E28" s="125"/>
      <c r="F28" s="125"/>
      <c r="G28" s="125"/>
      <c r="H28" s="125"/>
      <c r="I28" s="125"/>
      <c r="J28" s="113"/>
      <c r="K28" s="138"/>
      <c r="L28" s="180"/>
      <c r="M28" s="180"/>
      <c r="N28" s="180"/>
      <c r="O28" s="180"/>
      <c r="P28" s="81"/>
      <c r="Q28" s="149"/>
      <c r="R28" s="74"/>
      <c r="S28" s="74"/>
      <c r="W28" s="8"/>
      <c r="X28" s="8"/>
      <c r="Y28" s="8"/>
      <c r="Z28" s="8"/>
      <c r="AA28" s="8"/>
      <c r="AB28" s="8"/>
      <c r="AC28" s="8"/>
      <c r="AD28" s="8"/>
    </row>
    <row r="29" spans="1:30" ht="19.899999999999999" customHeight="1" x14ac:dyDescent="0.3">
      <c r="A29" s="78" t="s">
        <v>27</v>
      </c>
      <c r="B29" s="23"/>
      <c r="C29" s="192"/>
      <c r="D29" s="121"/>
      <c r="E29" s="121"/>
      <c r="F29" s="121"/>
      <c r="G29" s="121"/>
      <c r="H29" s="121"/>
      <c r="I29" s="121"/>
      <c r="J29" s="121"/>
      <c r="K29" s="144"/>
      <c r="L29" s="180"/>
      <c r="M29" s="180"/>
      <c r="N29" s="180"/>
      <c r="O29" s="180"/>
      <c r="P29" s="81"/>
      <c r="Q29" s="149"/>
      <c r="R29" s="74"/>
      <c r="S29" s="74"/>
      <c r="W29" s="8"/>
      <c r="X29" s="8"/>
      <c r="Y29" s="8"/>
      <c r="Z29" s="8"/>
      <c r="AA29" s="8"/>
      <c r="AB29" s="8"/>
      <c r="AC29" s="8"/>
      <c r="AD29" s="8"/>
    </row>
    <row r="30" spans="1:30" ht="19.899999999999999" customHeight="1" x14ac:dyDescent="0.3">
      <c r="A30" s="4" t="s">
        <v>51</v>
      </c>
      <c r="B30" s="4"/>
      <c r="C30" s="190">
        <f t="shared" ref="C30:C70" si="13">SUM(D30:O30)</f>
        <v>1108740.2</v>
      </c>
      <c r="D30" s="113">
        <v>91465.47</v>
      </c>
      <c r="E30" s="113">
        <v>91648.57</v>
      </c>
      <c r="F30" s="113">
        <v>91117.55</v>
      </c>
      <c r="G30" s="113">
        <v>90995</v>
      </c>
      <c r="H30" s="113">
        <v>91546.61</v>
      </c>
      <c r="I30" s="113">
        <v>93255</v>
      </c>
      <c r="J30" s="113">
        <v>94450.58</v>
      </c>
      <c r="K30" s="129">
        <v>92231.23</v>
      </c>
      <c r="L30" s="179">
        <v>86330</v>
      </c>
      <c r="M30" s="179">
        <v>91959.03</v>
      </c>
      <c r="N30" s="179">
        <v>96673</v>
      </c>
      <c r="O30" s="179">
        <v>97068.160000000003</v>
      </c>
      <c r="P30" s="80">
        <f>SUM(O30)</f>
        <v>97068.160000000003</v>
      </c>
      <c r="Q30" s="149">
        <f t="shared" ref="Q30:Q70" si="14">C30+P30</f>
        <v>1205808.3599999999</v>
      </c>
      <c r="R30" s="74">
        <v>1200060</v>
      </c>
      <c r="S30" s="74">
        <f>Q30-R30</f>
        <v>5748.3599999998696</v>
      </c>
      <c r="U30" s="16">
        <f>R30/12*10</f>
        <v>1000050</v>
      </c>
      <c r="W30" s="8"/>
      <c r="X30" s="8"/>
      <c r="Y30" s="8"/>
      <c r="Z30" s="8"/>
      <c r="AA30" s="8"/>
      <c r="AB30" s="8"/>
      <c r="AC30" s="8"/>
      <c r="AD30" s="8"/>
    </row>
    <row r="31" spans="1:30" ht="19.899999999999999" customHeight="1" x14ac:dyDescent="0.3">
      <c r="A31" s="4" t="s">
        <v>52</v>
      </c>
      <c r="B31" s="4"/>
      <c r="C31" s="190">
        <f t="shared" si="13"/>
        <v>8400</v>
      </c>
      <c r="D31" s="113">
        <v>700</v>
      </c>
      <c r="E31" s="113">
        <v>700</v>
      </c>
      <c r="F31" s="113">
        <v>700</v>
      </c>
      <c r="G31" s="113">
        <v>700</v>
      </c>
      <c r="H31" s="113">
        <v>700</v>
      </c>
      <c r="I31" s="113">
        <v>700</v>
      </c>
      <c r="J31" s="113">
        <v>700</v>
      </c>
      <c r="K31" s="129">
        <v>700</v>
      </c>
      <c r="L31" s="179">
        <v>700</v>
      </c>
      <c r="M31" s="179">
        <v>700</v>
      </c>
      <c r="N31" s="179">
        <v>700</v>
      </c>
      <c r="O31" s="179">
        <v>700</v>
      </c>
      <c r="P31" s="80">
        <f t="shared" ref="P31:P70" si="15">SUM(O31)</f>
        <v>700</v>
      </c>
      <c r="Q31" s="149">
        <f t="shared" si="14"/>
        <v>9100</v>
      </c>
      <c r="R31" s="74">
        <v>8400</v>
      </c>
      <c r="S31" s="74">
        <f>Q31-R31</f>
        <v>700</v>
      </c>
      <c r="U31" s="16">
        <f t="shared" ref="U31:U91" si="16">R31/12*10</f>
        <v>7000</v>
      </c>
      <c r="W31" s="8"/>
      <c r="X31" s="8"/>
      <c r="Y31" s="8"/>
      <c r="Z31" s="8"/>
      <c r="AA31" s="8"/>
      <c r="AB31" s="8"/>
      <c r="AC31" s="8"/>
      <c r="AD31" s="8"/>
    </row>
    <row r="32" spans="1:30" ht="19.899999999999999" customHeight="1" x14ac:dyDescent="0.3">
      <c r="A32" s="4" t="s">
        <v>120</v>
      </c>
      <c r="B32" s="4"/>
      <c r="C32" s="190">
        <f t="shared" si="13"/>
        <v>101462.2</v>
      </c>
      <c r="D32" s="113">
        <v>0</v>
      </c>
      <c r="E32" s="113">
        <v>0</v>
      </c>
      <c r="F32" s="113">
        <v>0</v>
      </c>
      <c r="G32" s="113">
        <v>0</v>
      </c>
      <c r="H32" s="113">
        <v>0</v>
      </c>
      <c r="I32" s="113">
        <v>65003.18</v>
      </c>
      <c r="J32" s="113">
        <v>0</v>
      </c>
      <c r="K32" s="129">
        <v>0</v>
      </c>
      <c r="L32" s="179">
        <v>0</v>
      </c>
      <c r="M32" s="179">
        <v>0</v>
      </c>
      <c r="N32" s="179">
        <v>0</v>
      </c>
      <c r="O32" s="179">
        <v>36459.019999999997</v>
      </c>
      <c r="P32" s="80">
        <f t="shared" si="15"/>
        <v>36459.019999999997</v>
      </c>
      <c r="Q32" s="149">
        <f t="shared" si="14"/>
        <v>137921.22</v>
      </c>
      <c r="R32" s="74">
        <v>200010</v>
      </c>
      <c r="S32" s="74">
        <f t="shared" ref="S32:S37" si="17">Q32-R32</f>
        <v>-62088.78</v>
      </c>
      <c r="U32" s="16">
        <f t="shared" si="16"/>
        <v>166675</v>
      </c>
      <c r="W32" s="8"/>
      <c r="X32" s="8"/>
      <c r="Y32" s="8"/>
      <c r="Z32" s="8"/>
      <c r="AA32" s="8"/>
      <c r="AB32" s="8"/>
      <c r="AC32" s="8"/>
      <c r="AD32" s="8"/>
    </row>
    <row r="33" spans="1:30" ht="19.899999999999999" customHeight="1" x14ac:dyDescent="0.3">
      <c r="A33" s="4" t="s">
        <v>53</v>
      </c>
      <c r="B33" s="4"/>
      <c r="C33" s="190">
        <f t="shared" si="13"/>
        <v>136246</v>
      </c>
      <c r="D33" s="113">
        <v>11241</v>
      </c>
      <c r="E33" s="113">
        <v>11249</v>
      </c>
      <c r="F33" s="113">
        <v>11228</v>
      </c>
      <c r="G33" s="113">
        <v>11167</v>
      </c>
      <c r="H33" s="113">
        <v>11266</v>
      </c>
      <c r="I33" s="113">
        <v>11466</v>
      </c>
      <c r="J33" s="113">
        <v>11621</v>
      </c>
      <c r="K33" s="129">
        <v>11318</v>
      </c>
      <c r="L33" s="179">
        <v>10598</v>
      </c>
      <c r="M33" s="179">
        <v>11316</v>
      </c>
      <c r="N33" s="179">
        <v>11880</v>
      </c>
      <c r="O33" s="179">
        <v>11896</v>
      </c>
      <c r="P33" s="80">
        <f t="shared" si="15"/>
        <v>11896</v>
      </c>
      <c r="Q33" s="149">
        <f t="shared" si="14"/>
        <v>148142</v>
      </c>
      <c r="R33" s="74">
        <v>182009.1</v>
      </c>
      <c r="S33" s="74">
        <f t="shared" si="17"/>
        <v>-33867.100000000006</v>
      </c>
      <c r="U33" s="16">
        <f t="shared" si="16"/>
        <v>151674.25</v>
      </c>
      <c r="W33" s="8"/>
      <c r="X33" s="8"/>
      <c r="Y33" s="8"/>
      <c r="Z33" s="8"/>
      <c r="AA33" s="8"/>
      <c r="AB33" s="8"/>
      <c r="AC33" s="8"/>
      <c r="AD33" s="8"/>
    </row>
    <row r="34" spans="1:30" ht="19.899999999999999" customHeight="1" x14ac:dyDescent="0.3">
      <c r="A34" s="4" t="s">
        <v>54</v>
      </c>
      <c r="B34" s="4"/>
      <c r="C34" s="190">
        <f t="shared" si="13"/>
        <v>14568.050000000001</v>
      </c>
      <c r="D34" s="113">
        <v>1220.3499999999999</v>
      </c>
      <c r="E34" s="113">
        <v>1206.05</v>
      </c>
      <c r="F34" s="113">
        <v>1201.25</v>
      </c>
      <c r="G34" s="113">
        <v>1194.75</v>
      </c>
      <c r="H34" s="113">
        <v>1208.75</v>
      </c>
      <c r="I34" s="113">
        <v>1234.0999999999999</v>
      </c>
      <c r="J34" s="113">
        <v>1271.75</v>
      </c>
      <c r="K34" s="129">
        <v>1228.9000000000001</v>
      </c>
      <c r="L34" s="179">
        <v>1159.8499999999999</v>
      </c>
      <c r="M34" s="179">
        <v>1175.7</v>
      </c>
      <c r="N34" s="179">
        <v>1230.7</v>
      </c>
      <c r="O34" s="179">
        <v>1235.9000000000001</v>
      </c>
      <c r="P34" s="80">
        <f t="shared" si="15"/>
        <v>1235.9000000000001</v>
      </c>
      <c r="Q34" s="149">
        <f t="shared" si="14"/>
        <v>15803.95</v>
      </c>
      <c r="R34" s="74">
        <v>15000</v>
      </c>
      <c r="S34" s="74">
        <f t="shared" si="17"/>
        <v>803.95000000000073</v>
      </c>
      <c r="U34" s="16">
        <f t="shared" si="16"/>
        <v>12500</v>
      </c>
      <c r="W34" s="8"/>
      <c r="X34" s="8"/>
      <c r="Y34" s="8"/>
      <c r="Z34" s="8"/>
      <c r="AA34" s="8"/>
      <c r="AB34" s="8"/>
      <c r="AC34" s="8"/>
      <c r="AD34" s="8"/>
    </row>
    <row r="35" spans="1:30" ht="19.899999999999999" customHeight="1" x14ac:dyDescent="0.3">
      <c r="A35" s="4" t="s">
        <v>55</v>
      </c>
      <c r="B35" s="4"/>
      <c r="C35" s="190">
        <f t="shared" si="13"/>
        <v>1683</v>
      </c>
      <c r="D35" s="113">
        <v>88</v>
      </c>
      <c r="E35" s="113">
        <v>217</v>
      </c>
      <c r="F35" s="113">
        <v>191</v>
      </c>
      <c r="G35" s="113">
        <v>0</v>
      </c>
      <c r="H35" s="113">
        <v>362</v>
      </c>
      <c r="I35" s="113">
        <v>186</v>
      </c>
      <c r="J35" s="113">
        <v>65</v>
      </c>
      <c r="K35" s="129">
        <v>191</v>
      </c>
      <c r="L35" s="179">
        <v>87</v>
      </c>
      <c r="M35" s="179">
        <v>52</v>
      </c>
      <c r="N35" s="179">
        <v>1</v>
      </c>
      <c r="O35" s="179">
        <v>243</v>
      </c>
      <c r="P35" s="80">
        <f t="shared" si="15"/>
        <v>243</v>
      </c>
      <c r="Q35" s="149">
        <f t="shared" si="14"/>
        <v>1926</v>
      </c>
      <c r="R35" s="74">
        <v>8240</v>
      </c>
      <c r="S35" s="74">
        <f t="shared" si="17"/>
        <v>-6314</v>
      </c>
      <c r="U35" s="16">
        <f t="shared" si="16"/>
        <v>6866.6666666666661</v>
      </c>
      <c r="W35" s="8"/>
      <c r="X35" s="8"/>
      <c r="Y35" s="8"/>
      <c r="Z35" s="8"/>
      <c r="AA35" s="8"/>
      <c r="AB35" s="8"/>
      <c r="AC35" s="8"/>
      <c r="AD35" s="8"/>
    </row>
    <row r="36" spans="1:30" ht="19.899999999999999" customHeight="1" x14ac:dyDescent="0.3">
      <c r="A36" s="4" t="s">
        <v>56</v>
      </c>
      <c r="B36" s="4"/>
      <c r="C36" s="190">
        <f t="shared" si="13"/>
        <v>1982.99</v>
      </c>
      <c r="D36" s="113">
        <v>150</v>
      </c>
      <c r="E36" s="113">
        <v>150</v>
      </c>
      <c r="F36" s="113">
        <v>150</v>
      </c>
      <c r="G36" s="113">
        <v>150</v>
      </c>
      <c r="H36" s="113">
        <v>150</v>
      </c>
      <c r="I36" s="113">
        <v>150</v>
      </c>
      <c r="J36" s="113">
        <v>332.99</v>
      </c>
      <c r="K36" s="129">
        <v>150</v>
      </c>
      <c r="L36" s="179">
        <v>150</v>
      </c>
      <c r="M36" s="179">
        <v>150</v>
      </c>
      <c r="N36" s="179">
        <v>150</v>
      </c>
      <c r="O36" s="179">
        <v>150</v>
      </c>
      <c r="P36" s="80">
        <f t="shared" si="15"/>
        <v>150</v>
      </c>
      <c r="Q36" s="149">
        <f t="shared" si="14"/>
        <v>2132.9899999999998</v>
      </c>
      <c r="R36" s="74">
        <v>2400</v>
      </c>
      <c r="S36" s="74">
        <f t="shared" si="17"/>
        <v>-267.01000000000022</v>
      </c>
      <c r="U36" s="16">
        <f t="shared" si="16"/>
        <v>2000</v>
      </c>
      <c r="W36" s="8"/>
      <c r="X36" s="8"/>
      <c r="Y36" s="8"/>
      <c r="Z36" s="8"/>
      <c r="AA36" s="8"/>
      <c r="AB36" s="8"/>
      <c r="AC36" s="8"/>
      <c r="AD36" s="8"/>
    </row>
    <row r="37" spans="1:30" ht="19.899999999999999" customHeight="1" x14ac:dyDescent="0.3">
      <c r="A37" s="4" t="s">
        <v>57</v>
      </c>
      <c r="B37" s="4"/>
      <c r="C37" s="190">
        <f t="shared" si="13"/>
        <v>45598.159999999996</v>
      </c>
      <c r="D37" s="113">
        <v>0</v>
      </c>
      <c r="E37" s="113">
        <v>35893.86</v>
      </c>
      <c r="F37" s="113">
        <v>4830.8100000000004</v>
      </c>
      <c r="G37" s="113">
        <v>0</v>
      </c>
      <c r="H37" s="113">
        <v>0</v>
      </c>
      <c r="I37" s="113">
        <v>0</v>
      </c>
      <c r="J37" s="113">
        <v>776.84</v>
      </c>
      <c r="K37" s="129">
        <v>2262.91</v>
      </c>
      <c r="L37" s="179">
        <v>388.42</v>
      </c>
      <c r="M37" s="179">
        <v>1049.8499999999999</v>
      </c>
      <c r="N37" s="179">
        <v>0</v>
      </c>
      <c r="O37" s="179">
        <v>395.47</v>
      </c>
      <c r="P37" s="80">
        <f t="shared" si="15"/>
        <v>395.47</v>
      </c>
      <c r="Q37" s="149">
        <f t="shared" si="14"/>
        <v>45993.63</v>
      </c>
      <c r="R37" s="74">
        <v>45000</v>
      </c>
      <c r="S37" s="74">
        <f t="shared" si="17"/>
        <v>993.62999999999738</v>
      </c>
      <c r="U37" s="16">
        <f t="shared" si="16"/>
        <v>37500</v>
      </c>
      <c r="W37" s="8"/>
      <c r="X37" s="8"/>
      <c r="Y37" s="8"/>
      <c r="Z37" s="8"/>
      <c r="AA37" s="8"/>
      <c r="AB37" s="8"/>
      <c r="AC37" s="8"/>
      <c r="AD37" s="8"/>
    </row>
    <row r="38" spans="1:30" ht="19.899999999999999" customHeight="1" x14ac:dyDescent="0.3">
      <c r="A38" s="4" t="s">
        <v>58</v>
      </c>
      <c r="B38" s="4"/>
      <c r="C38" s="190">
        <f t="shared" si="13"/>
        <v>17843.13</v>
      </c>
      <c r="D38" s="113"/>
      <c r="E38" s="113"/>
      <c r="F38" s="113"/>
      <c r="G38" s="113"/>
      <c r="H38" s="113"/>
      <c r="I38" s="179">
        <v>0</v>
      </c>
      <c r="J38" s="126">
        <v>0</v>
      </c>
      <c r="K38" s="129">
        <v>0</v>
      </c>
      <c r="L38" s="179">
        <v>17843.13</v>
      </c>
      <c r="M38" s="179">
        <v>0</v>
      </c>
      <c r="N38" s="179">
        <v>0</v>
      </c>
      <c r="O38" s="179">
        <v>0</v>
      </c>
      <c r="P38" s="80">
        <f t="shared" si="15"/>
        <v>0</v>
      </c>
      <c r="Q38" s="149">
        <f t="shared" si="14"/>
        <v>17843.13</v>
      </c>
      <c r="R38" s="74">
        <v>20000</v>
      </c>
      <c r="S38" s="74">
        <f t="shared" ref="S38:S96" si="18">Q38-R38</f>
        <v>-2156.869999999999</v>
      </c>
      <c r="U38" s="16">
        <f t="shared" si="16"/>
        <v>16666.666666666668</v>
      </c>
      <c r="W38" s="8"/>
      <c r="X38" s="8"/>
      <c r="Y38" s="8"/>
      <c r="Z38" s="8"/>
      <c r="AA38" s="8"/>
      <c r="AB38" s="8"/>
      <c r="AC38" s="8"/>
      <c r="AD38" s="8"/>
    </row>
    <row r="39" spans="1:30" ht="19.899999999999999" customHeight="1" x14ac:dyDescent="0.3">
      <c r="A39" s="4" t="s">
        <v>59</v>
      </c>
      <c r="B39" s="4"/>
      <c r="C39" s="190">
        <f t="shared" si="13"/>
        <v>2771.75</v>
      </c>
      <c r="D39" s="113">
        <v>0</v>
      </c>
      <c r="E39" s="113">
        <v>1400</v>
      </c>
      <c r="F39" s="113">
        <v>564.5</v>
      </c>
      <c r="G39" s="113">
        <v>175</v>
      </c>
      <c r="H39" s="113">
        <v>0</v>
      </c>
      <c r="I39" s="113">
        <v>0</v>
      </c>
      <c r="J39" s="113">
        <v>327.39999999999998</v>
      </c>
      <c r="K39" s="129">
        <v>304.85000000000002</v>
      </c>
      <c r="L39" s="179">
        <v>0</v>
      </c>
      <c r="M39" s="179">
        <v>0</v>
      </c>
      <c r="N39" s="179">
        <v>0</v>
      </c>
      <c r="O39" s="179">
        <v>0</v>
      </c>
      <c r="P39" s="80">
        <f t="shared" si="15"/>
        <v>0</v>
      </c>
      <c r="Q39" s="149">
        <f t="shared" si="14"/>
        <v>2771.75</v>
      </c>
      <c r="R39" s="74">
        <v>10000</v>
      </c>
      <c r="S39" s="74">
        <f t="shared" si="18"/>
        <v>-7228.25</v>
      </c>
      <c r="U39" s="16">
        <f t="shared" si="16"/>
        <v>8333.3333333333339</v>
      </c>
      <c r="W39" s="8"/>
      <c r="X39" s="8"/>
      <c r="Y39" s="8"/>
      <c r="Z39" s="8"/>
      <c r="AA39" s="8"/>
      <c r="AB39" s="8"/>
      <c r="AC39" s="8"/>
      <c r="AD39" s="8"/>
    </row>
    <row r="40" spans="1:30" ht="19.899999999999999" customHeight="1" x14ac:dyDescent="0.3">
      <c r="A40" s="4" t="s">
        <v>60</v>
      </c>
      <c r="B40" s="4"/>
      <c r="C40" s="190">
        <f t="shared" si="13"/>
        <v>14318.77</v>
      </c>
      <c r="D40" s="113">
        <v>378</v>
      </c>
      <c r="E40" s="113">
        <v>1008.92</v>
      </c>
      <c r="F40" s="113">
        <v>996.23</v>
      </c>
      <c r="G40" s="113">
        <v>1425.96</v>
      </c>
      <c r="H40" s="113">
        <v>1230.44</v>
      </c>
      <c r="I40" s="113">
        <v>1019.41</v>
      </c>
      <c r="J40" s="113">
        <v>1384.58</v>
      </c>
      <c r="K40" s="129">
        <v>1223.99</v>
      </c>
      <c r="L40" s="179">
        <v>1168.81</v>
      </c>
      <c r="M40" s="179">
        <v>1338.89</v>
      </c>
      <c r="N40" s="179">
        <v>1444.38</v>
      </c>
      <c r="O40" s="179">
        <v>1699.16</v>
      </c>
      <c r="P40" s="80">
        <f t="shared" si="15"/>
        <v>1699.16</v>
      </c>
      <c r="Q40" s="149">
        <f t="shared" si="14"/>
        <v>16017.93</v>
      </c>
      <c r="R40" s="74">
        <v>21000</v>
      </c>
      <c r="S40" s="74">
        <f t="shared" si="18"/>
        <v>-4982.07</v>
      </c>
      <c r="U40" s="16">
        <f t="shared" si="16"/>
        <v>17500</v>
      </c>
      <c r="W40" s="8"/>
      <c r="X40" s="8"/>
      <c r="Y40" s="8"/>
      <c r="Z40" s="8"/>
      <c r="AA40" s="8"/>
      <c r="AB40" s="8"/>
      <c r="AC40" s="8"/>
      <c r="AD40" s="8"/>
    </row>
    <row r="41" spans="1:30" ht="19.899999999999999" customHeight="1" x14ac:dyDescent="0.3">
      <c r="A41" s="4" t="s">
        <v>61</v>
      </c>
      <c r="B41" s="4"/>
      <c r="C41" s="190">
        <f t="shared" si="13"/>
        <v>15244.990000000002</v>
      </c>
      <c r="D41" s="113">
        <v>1306.33</v>
      </c>
      <c r="E41" s="113">
        <v>0</v>
      </c>
      <c r="F41" s="113">
        <v>101.75</v>
      </c>
      <c r="G41" s="113">
        <v>2989.71</v>
      </c>
      <c r="H41" s="113">
        <v>0</v>
      </c>
      <c r="I41" s="113">
        <v>0</v>
      </c>
      <c r="J41" s="179">
        <v>0</v>
      </c>
      <c r="K41" s="129">
        <v>5292.93</v>
      </c>
      <c r="L41" s="179">
        <v>1496.08</v>
      </c>
      <c r="M41" s="179">
        <v>984.83</v>
      </c>
      <c r="N41" s="179">
        <v>760.9</v>
      </c>
      <c r="O41" s="179">
        <v>2312.46</v>
      </c>
      <c r="P41" s="80">
        <f t="shared" si="15"/>
        <v>2312.46</v>
      </c>
      <c r="Q41" s="149">
        <f t="shared" si="14"/>
        <v>17557.45</v>
      </c>
      <c r="R41" s="74">
        <v>105000</v>
      </c>
      <c r="S41" s="74">
        <f t="shared" si="18"/>
        <v>-87442.55</v>
      </c>
      <c r="U41" s="16">
        <f t="shared" si="16"/>
        <v>87500</v>
      </c>
      <c r="W41" s="8"/>
      <c r="X41" s="8"/>
      <c r="Y41" s="8"/>
      <c r="Z41" s="8"/>
      <c r="AA41" s="8"/>
      <c r="AB41" s="8"/>
      <c r="AC41" s="8"/>
      <c r="AD41" s="8"/>
    </row>
    <row r="42" spans="1:30" ht="19.899999999999999" customHeight="1" x14ac:dyDescent="0.3">
      <c r="A42" s="4" t="s">
        <v>62</v>
      </c>
      <c r="B42" s="4"/>
      <c r="C42" s="190">
        <f t="shared" si="13"/>
        <v>8332</v>
      </c>
      <c r="D42" s="113">
        <v>0</v>
      </c>
      <c r="E42" s="113">
        <v>0</v>
      </c>
      <c r="F42" s="113">
        <v>3975</v>
      </c>
      <c r="G42" s="113">
        <v>0</v>
      </c>
      <c r="H42" s="113">
        <v>795</v>
      </c>
      <c r="I42" s="113">
        <v>0</v>
      </c>
      <c r="J42" s="179">
        <v>0</v>
      </c>
      <c r="K42" s="129">
        <v>2332</v>
      </c>
      <c r="L42" s="179">
        <v>0</v>
      </c>
      <c r="M42" s="179">
        <v>0</v>
      </c>
      <c r="N42" s="179">
        <v>742</v>
      </c>
      <c r="O42" s="179">
        <v>488</v>
      </c>
      <c r="P42" s="80">
        <f t="shared" si="15"/>
        <v>488</v>
      </c>
      <c r="Q42" s="149">
        <f t="shared" si="14"/>
        <v>8820</v>
      </c>
      <c r="R42" s="74">
        <v>25000</v>
      </c>
      <c r="S42" s="74">
        <f t="shared" si="18"/>
        <v>-16180</v>
      </c>
      <c r="U42" s="16">
        <f t="shared" si="16"/>
        <v>20833.333333333336</v>
      </c>
      <c r="W42" s="8"/>
      <c r="X42" s="8"/>
      <c r="Y42" s="8"/>
      <c r="Z42" s="8"/>
      <c r="AA42" s="8"/>
      <c r="AB42" s="8"/>
      <c r="AC42" s="8"/>
      <c r="AD42" s="8"/>
    </row>
    <row r="43" spans="1:30" ht="19.899999999999999" customHeight="1" x14ac:dyDescent="0.3">
      <c r="A43" s="4" t="s">
        <v>63</v>
      </c>
      <c r="B43" s="4"/>
      <c r="C43" s="190">
        <f t="shared" si="13"/>
        <v>0</v>
      </c>
      <c r="D43" s="113"/>
      <c r="E43" s="113"/>
      <c r="F43" s="113"/>
      <c r="G43" s="113"/>
      <c r="H43" s="113"/>
      <c r="I43" s="113"/>
      <c r="J43" s="126">
        <v>0</v>
      </c>
      <c r="K43" s="129"/>
      <c r="L43" s="179">
        <v>0</v>
      </c>
      <c r="M43" s="179">
        <v>0</v>
      </c>
      <c r="N43" s="179">
        <v>0</v>
      </c>
      <c r="O43" s="179">
        <v>0</v>
      </c>
      <c r="P43" s="80">
        <f t="shared" si="15"/>
        <v>0</v>
      </c>
      <c r="Q43" s="149">
        <f t="shared" si="14"/>
        <v>0</v>
      </c>
      <c r="R43" s="74">
        <v>4000</v>
      </c>
      <c r="S43" s="74">
        <f t="shared" si="18"/>
        <v>-4000</v>
      </c>
      <c r="U43" s="16">
        <f t="shared" si="16"/>
        <v>3333.333333333333</v>
      </c>
      <c r="W43" s="8"/>
      <c r="X43" s="8"/>
      <c r="Y43" s="8"/>
      <c r="Z43" s="8"/>
      <c r="AA43" s="8"/>
      <c r="AB43" s="8"/>
      <c r="AC43" s="8"/>
      <c r="AD43" s="8"/>
    </row>
    <row r="44" spans="1:30" ht="19.899999999999999" customHeight="1" x14ac:dyDescent="0.3">
      <c r="A44" s="4" t="s">
        <v>64</v>
      </c>
      <c r="B44" s="4"/>
      <c r="C44" s="190">
        <f t="shared" si="13"/>
        <v>4490.01</v>
      </c>
      <c r="D44" s="113"/>
      <c r="E44" s="113"/>
      <c r="F44" s="113"/>
      <c r="G44" s="113"/>
      <c r="H44" s="113"/>
      <c r="I44" s="113"/>
      <c r="J44" s="126">
        <v>0</v>
      </c>
      <c r="K44" s="129">
        <v>0</v>
      </c>
      <c r="L44" s="179">
        <v>0</v>
      </c>
      <c r="M44" s="179">
        <v>0</v>
      </c>
      <c r="N44" s="179">
        <v>0</v>
      </c>
      <c r="O44" s="179">
        <v>4490.01</v>
      </c>
      <c r="P44" s="80">
        <f t="shared" si="15"/>
        <v>4490.01</v>
      </c>
      <c r="Q44" s="149">
        <f t="shared" si="14"/>
        <v>8980.02</v>
      </c>
      <c r="R44" s="74">
        <v>6800</v>
      </c>
      <c r="S44" s="74">
        <f t="shared" si="18"/>
        <v>2180.0200000000004</v>
      </c>
      <c r="U44" s="16">
        <f t="shared" si="16"/>
        <v>5666.6666666666661</v>
      </c>
      <c r="W44" s="8"/>
      <c r="X44" s="8"/>
      <c r="Y44" s="8"/>
      <c r="Z44" s="8"/>
      <c r="AA44" s="8"/>
      <c r="AB44" s="8"/>
      <c r="AC44" s="8"/>
      <c r="AD44" s="8"/>
    </row>
    <row r="45" spans="1:30" ht="19.899999999999999" customHeight="1" x14ac:dyDescent="0.3">
      <c r="A45" s="4" t="s">
        <v>110</v>
      </c>
      <c r="B45" s="4"/>
      <c r="C45" s="190">
        <f t="shared" si="13"/>
        <v>2400</v>
      </c>
      <c r="D45" s="113"/>
      <c r="E45" s="113"/>
      <c r="F45" s="113"/>
      <c r="G45" s="113"/>
      <c r="H45" s="113"/>
      <c r="I45" s="113"/>
      <c r="J45" s="126">
        <v>0</v>
      </c>
      <c r="K45" s="129">
        <v>0</v>
      </c>
      <c r="L45" s="179">
        <v>0</v>
      </c>
      <c r="M45" s="179">
        <v>0</v>
      </c>
      <c r="N45" s="179">
        <v>0</v>
      </c>
      <c r="O45" s="179">
        <v>2400</v>
      </c>
      <c r="P45" s="80">
        <f t="shared" si="15"/>
        <v>2400</v>
      </c>
      <c r="Q45" s="149">
        <f t="shared" si="14"/>
        <v>4800</v>
      </c>
      <c r="R45" s="74">
        <v>12000</v>
      </c>
      <c r="S45" s="74">
        <f t="shared" si="18"/>
        <v>-7200</v>
      </c>
      <c r="U45" s="16">
        <f t="shared" si="16"/>
        <v>10000</v>
      </c>
      <c r="W45" s="8"/>
      <c r="X45" s="8"/>
      <c r="Y45" s="8"/>
      <c r="Z45" s="8"/>
      <c r="AA45" s="8"/>
      <c r="AB45" s="8"/>
      <c r="AC45" s="8"/>
      <c r="AD45" s="8"/>
    </row>
    <row r="46" spans="1:30" ht="19.899999999999999" customHeight="1" x14ac:dyDescent="0.3">
      <c r="A46" s="4" t="s">
        <v>65</v>
      </c>
      <c r="B46" s="4"/>
      <c r="C46" s="190">
        <f t="shared" si="13"/>
        <v>42333.569999999992</v>
      </c>
      <c r="D46" s="113">
        <v>1797.09</v>
      </c>
      <c r="E46" s="113">
        <v>4899.8900000000003</v>
      </c>
      <c r="F46" s="113">
        <v>3581.74</v>
      </c>
      <c r="G46" s="113">
        <v>2832.04</v>
      </c>
      <c r="H46" s="113">
        <v>4586.49</v>
      </c>
      <c r="I46" s="113">
        <v>697.55</v>
      </c>
      <c r="J46" s="113">
        <v>5654.63</v>
      </c>
      <c r="K46" s="129">
        <v>4473.6899999999996</v>
      </c>
      <c r="L46" s="179">
        <v>3623.74</v>
      </c>
      <c r="M46" s="179">
        <v>2108.7399999999998</v>
      </c>
      <c r="N46" s="179">
        <v>4000.38</v>
      </c>
      <c r="O46" s="179">
        <v>4077.59</v>
      </c>
      <c r="P46" s="80">
        <f t="shared" si="15"/>
        <v>4077.59</v>
      </c>
      <c r="Q46" s="149">
        <f t="shared" si="14"/>
        <v>46411.159999999989</v>
      </c>
      <c r="R46" s="74">
        <v>42636</v>
      </c>
      <c r="S46" s="74">
        <f t="shared" si="18"/>
        <v>3775.1599999999889</v>
      </c>
      <c r="U46" s="16">
        <f t="shared" si="16"/>
        <v>35530</v>
      </c>
      <c r="W46" s="8"/>
      <c r="X46" s="8"/>
      <c r="Y46" s="8"/>
      <c r="Z46" s="8"/>
      <c r="AA46" s="8"/>
      <c r="AB46" s="8"/>
      <c r="AC46" s="8"/>
      <c r="AD46" s="8"/>
    </row>
    <row r="47" spans="1:30" ht="19.899999999999999" customHeight="1" x14ac:dyDescent="0.3">
      <c r="A47" s="4" t="s">
        <v>66</v>
      </c>
      <c r="B47" s="4"/>
      <c r="C47" s="190">
        <f t="shared" si="13"/>
        <v>15197.109999999999</v>
      </c>
      <c r="D47" s="113">
        <v>1223.47</v>
      </c>
      <c r="E47" s="113">
        <v>31.8</v>
      </c>
      <c r="F47" s="113">
        <v>531.5</v>
      </c>
      <c r="G47" s="113">
        <v>1248.75</v>
      </c>
      <c r="H47" s="113">
        <v>1579.03</v>
      </c>
      <c r="I47" s="113">
        <v>2473.52</v>
      </c>
      <c r="J47" s="113">
        <v>636.54999999999995</v>
      </c>
      <c r="K47" s="129">
        <v>206.4</v>
      </c>
      <c r="L47" s="179">
        <v>4411.92</v>
      </c>
      <c r="M47" s="179">
        <v>1789.42</v>
      </c>
      <c r="N47" s="179">
        <v>133.37</v>
      </c>
      <c r="O47" s="179">
        <v>931.38</v>
      </c>
      <c r="P47" s="80">
        <f t="shared" si="15"/>
        <v>931.38</v>
      </c>
      <c r="Q47" s="149">
        <f t="shared" si="14"/>
        <v>16128.489999999998</v>
      </c>
      <c r="R47" s="74">
        <v>20000</v>
      </c>
      <c r="S47" s="74">
        <f t="shared" si="18"/>
        <v>-3871.510000000002</v>
      </c>
      <c r="U47" s="16">
        <f t="shared" si="16"/>
        <v>16666.666666666668</v>
      </c>
      <c r="W47" s="8"/>
      <c r="X47" s="8"/>
      <c r="Y47" s="8"/>
      <c r="Z47" s="8"/>
      <c r="AA47" s="8"/>
      <c r="AB47" s="8"/>
      <c r="AC47" s="8"/>
      <c r="AD47" s="8"/>
    </row>
    <row r="48" spans="1:30" ht="19.899999999999999" customHeight="1" x14ac:dyDescent="0.3">
      <c r="A48" s="4" t="s">
        <v>67</v>
      </c>
      <c r="B48" s="4"/>
      <c r="C48" s="190">
        <f t="shared" si="13"/>
        <v>129832.07999999997</v>
      </c>
      <c r="D48" s="113">
        <v>10667.84</v>
      </c>
      <c r="E48" s="113">
        <v>10667.84</v>
      </c>
      <c r="F48" s="113">
        <v>10667.84</v>
      </c>
      <c r="G48" s="113">
        <v>10667.84</v>
      </c>
      <c r="H48" s="113">
        <v>10667.84</v>
      </c>
      <c r="I48" s="113">
        <v>10667.84</v>
      </c>
      <c r="J48" s="113">
        <v>12485.84</v>
      </c>
      <c r="K48" s="129">
        <v>10667.84</v>
      </c>
      <c r="L48" s="179">
        <v>10667.84</v>
      </c>
      <c r="M48" s="179">
        <v>10667.84</v>
      </c>
      <c r="N48" s="179">
        <v>10667.84</v>
      </c>
      <c r="O48" s="179">
        <v>10667.84</v>
      </c>
      <c r="P48" s="80">
        <f t="shared" si="15"/>
        <v>10667.84</v>
      </c>
      <c r="Q48" s="149">
        <f t="shared" si="14"/>
        <v>140499.91999999998</v>
      </c>
      <c r="R48" s="74">
        <v>136300</v>
      </c>
      <c r="S48" s="74">
        <f t="shared" si="18"/>
        <v>4199.9199999999837</v>
      </c>
      <c r="U48" s="16">
        <f t="shared" si="16"/>
        <v>113583.33333333334</v>
      </c>
      <c r="W48" s="8"/>
      <c r="X48" s="8"/>
      <c r="Y48" s="8"/>
      <c r="Z48" s="8"/>
      <c r="AA48" s="8"/>
      <c r="AB48" s="8"/>
      <c r="AC48" s="8"/>
      <c r="AD48" s="8"/>
    </row>
    <row r="49" spans="1:30" ht="19.899999999999999" customHeight="1" x14ac:dyDescent="0.3">
      <c r="A49" s="4" t="s">
        <v>68</v>
      </c>
      <c r="B49" s="4"/>
      <c r="C49" s="190">
        <f t="shared" si="13"/>
        <v>5511.5299999999988</v>
      </c>
      <c r="D49" s="113">
        <v>278.45</v>
      </c>
      <c r="E49" s="113">
        <v>819.9</v>
      </c>
      <c r="F49" s="113">
        <v>347.58</v>
      </c>
      <c r="G49" s="113">
        <v>540.41</v>
      </c>
      <c r="H49" s="113">
        <v>928.52</v>
      </c>
      <c r="I49" s="113">
        <v>327.9</v>
      </c>
      <c r="J49" s="113">
        <v>416.65</v>
      </c>
      <c r="K49" s="129">
        <v>658.53</v>
      </c>
      <c r="L49" s="179">
        <v>155</v>
      </c>
      <c r="M49" s="179">
        <v>641.66</v>
      </c>
      <c r="N49" s="179">
        <v>179.73</v>
      </c>
      <c r="O49" s="179">
        <v>217.2</v>
      </c>
      <c r="P49" s="80">
        <f t="shared" si="15"/>
        <v>217.2</v>
      </c>
      <c r="Q49" s="149">
        <f t="shared" si="14"/>
        <v>5728.7299999999987</v>
      </c>
      <c r="R49" s="74">
        <v>6000</v>
      </c>
      <c r="S49" s="74">
        <f t="shared" si="18"/>
        <v>-271.27000000000135</v>
      </c>
      <c r="U49" s="16">
        <f t="shared" si="16"/>
        <v>5000</v>
      </c>
      <c r="W49" s="8"/>
      <c r="X49" s="8"/>
      <c r="Y49" s="8"/>
      <c r="Z49" s="8"/>
      <c r="AA49" s="8"/>
      <c r="AB49" s="8"/>
      <c r="AC49" s="8"/>
      <c r="AD49" s="8"/>
    </row>
    <row r="50" spans="1:30" ht="19.899999999999999" customHeight="1" x14ac:dyDescent="0.3">
      <c r="A50" s="4" t="s">
        <v>69</v>
      </c>
      <c r="B50" s="4"/>
      <c r="C50" s="190">
        <f t="shared" si="13"/>
        <v>22129.68</v>
      </c>
      <c r="D50" s="113">
        <v>640.04</v>
      </c>
      <c r="E50" s="113">
        <v>4551.25</v>
      </c>
      <c r="F50" s="113">
        <v>644.98</v>
      </c>
      <c r="G50" s="113">
        <v>1452.06</v>
      </c>
      <c r="H50" s="113">
        <v>2677.75</v>
      </c>
      <c r="I50" s="113">
        <v>798.2</v>
      </c>
      <c r="J50" s="113">
        <v>1652.15</v>
      </c>
      <c r="K50" s="129">
        <v>2616.73</v>
      </c>
      <c r="L50" s="179">
        <v>339.2</v>
      </c>
      <c r="M50" s="179">
        <v>1077.94</v>
      </c>
      <c r="N50" s="179">
        <v>2592.09</v>
      </c>
      <c r="O50" s="179">
        <v>3087.29</v>
      </c>
      <c r="P50" s="80">
        <f t="shared" si="15"/>
        <v>3087.29</v>
      </c>
      <c r="Q50" s="149">
        <f t="shared" si="14"/>
        <v>25216.97</v>
      </c>
      <c r="R50" s="74">
        <v>20000</v>
      </c>
      <c r="S50" s="74">
        <f t="shared" si="18"/>
        <v>5216.9700000000012</v>
      </c>
      <c r="U50" s="16">
        <f t="shared" si="16"/>
        <v>16666.666666666668</v>
      </c>
      <c r="W50" s="8"/>
      <c r="X50" s="8"/>
      <c r="Y50" s="8"/>
      <c r="Z50" s="8"/>
      <c r="AA50" s="8"/>
      <c r="AB50" s="8"/>
      <c r="AC50" s="8"/>
      <c r="AD50" s="8"/>
    </row>
    <row r="51" spans="1:30" ht="19.899999999999999" customHeight="1" x14ac:dyDescent="0.3">
      <c r="A51" s="4" t="s">
        <v>70</v>
      </c>
      <c r="B51" s="4"/>
      <c r="C51" s="190">
        <f t="shared" si="13"/>
        <v>2094.6999999999998</v>
      </c>
      <c r="D51" s="113">
        <v>0</v>
      </c>
      <c r="E51" s="113">
        <v>0</v>
      </c>
      <c r="F51" s="113">
        <v>0</v>
      </c>
      <c r="G51" s="113">
        <v>0</v>
      </c>
      <c r="H51" s="113">
        <v>280</v>
      </c>
      <c r="I51" s="113">
        <v>0</v>
      </c>
      <c r="J51" s="113">
        <v>120</v>
      </c>
      <c r="K51" s="129">
        <v>300</v>
      </c>
      <c r="L51" s="179">
        <v>907.7</v>
      </c>
      <c r="M51" s="179">
        <v>0</v>
      </c>
      <c r="N51" s="179"/>
      <c r="O51" s="179">
        <v>487</v>
      </c>
      <c r="P51" s="80">
        <f t="shared" si="15"/>
        <v>487</v>
      </c>
      <c r="Q51" s="149">
        <f t="shared" si="14"/>
        <v>2581.6999999999998</v>
      </c>
      <c r="R51" s="74">
        <v>2000</v>
      </c>
      <c r="S51" s="74">
        <f t="shared" si="18"/>
        <v>581.69999999999982</v>
      </c>
      <c r="U51" s="16">
        <f t="shared" si="16"/>
        <v>1666.6666666666665</v>
      </c>
      <c r="W51" s="8"/>
      <c r="X51" s="8"/>
      <c r="Y51" s="8"/>
      <c r="Z51" s="8"/>
      <c r="AA51" s="8"/>
      <c r="AB51" s="8"/>
      <c r="AC51" s="8"/>
      <c r="AD51" s="8"/>
    </row>
    <row r="52" spans="1:30" ht="19.899999999999999" customHeight="1" x14ac:dyDescent="0.3">
      <c r="A52" s="4" t="s">
        <v>71</v>
      </c>
      <c r="B52" s="4"/>
      <c r="C52" s="190">
        <f t="shared" si="13"/>
        <v>31083.83</v>
      </c>
      <c r="D52" s="113">
        <v>1018.5</v>
      </c>
      <c r="E52" s="113">
        <v>2109.6999999999998</v>
      </c>
      <c r="F52" s="113">
        <v>1579.35</v>
      </c>
      <c r="G52" s="113">
        <v>849</v>
      </c>
      <c r="H52" s="113">
        <v>4749.2</v>
      </c>
      <c r="I52" s="113">
        <v>916.24</v>
      </c>
      <c r="J52" s="113">
        <v>1221.2</v>
      </c>
      <c r="K52" s="129">
        <v>2578.0500000000002</v>
      </c>
      <c r="L52" s="179">
        <v>1414.3</v>
      </c>
      <c r="M52" s="179">
        <v>2185.15</v>
      </c>
      <c r="N52" s="179">
        <v>8359.7800000000007</v>
      </c>
      <c r="O52" s="179">
        <v>4103.3599999999997</v>
      </c>
      <c r="P52" s="80">
        <f t="shared" si="15"/>
        <v>4103.3599999999997</v>
      </c>
      <c r="Q52" s="149">
        <f t="shared" si="14"/>
        <v>35187.19</v>
      </c>
      <c r="R52" s="74">
        <v>31000</v>
      </c>
      <c r="S52" s="74">
        <f t="shared" si="18"/>
        <v>4187.1900000000023</v>
      </c>
      <c r="U52" s="16">
        <f t="shared" si="16"/>
        <v>25833.333333333336</v>
      </c>
      <c r="W52" s="8"/>
      <c r="X52" s="8"/>
      <c r="Y52" s="8"/>
      <c r="Z52" s="8"/>
      <c r="AA52" s="8"/>
      <c r="AB52" s="8"/>
      <c r="AC52" s="8"/>
      <c r="AD52" s="8"/>
    </row>
    <row r="53" spans="1:30" ht="19.899999999999999" customHeight="1" x14ac:dyDescent="0.3">
      <c r="A53" s="4" t="s">
        <v>72</v>
      </c>
      <c r="B53" s="4"/>
      <c r="C53" s="190">
        <f t="shared" si="13"/>
        <v>1719.05</v>
      </c>
      <c r="D53" s="113">
        <v>300</v>
      </c>
      <c r="E53" s="113">
        <v>0</v>
      </c>
      <c r="F53" s="113">
        <v>0</v>
      </c>
      <c r="G53" s="113">
        <v>0</v>
      </c>
      <c r="H53" s="113">
        <v>0</v>
      </c>
      <c r="I53" s="113">
        <v>42</v>
      </c>
      <c r="J53" s="113">
        <v>504</v>
      </c>
      <c r="K53" s="129">
        <v>448</v>
      </c>
      <c r="L53" s="179">
        <v>81.3</v>
      </c>
      <c r="M53" s="179">
        <v>248.35</v>
      </c>
      <c r="N53" s="179">
        <v>95.4</v>
      </c>
      <c r="O53" s="179">
        <v>0</v>
      </c>
      <c r="P53" s="80">
        <f t="shared" si="15"/>
        <v>0</v>
      </c>
      <c r="Q53" s="149">
        <f t="shared" si="14"/>
        <v>1719.05</v>
      </c>
      <c r="R53" s="74">
        <v>2100</v>
      </c>
      <c r="S53" s="74">
        <f t="shared" si="18"/>
        <v>-380.95000000000005</v>
      </c>
      <c r="U53" s="16">
        <f t="shared" si="16"/>
        <v>1750</v>
      </c>
      <c r="W53" s="8"/>
      <c r="X53" s="8"/>
      <c r="Y53" s="8"/>
      <c r="Z53" s="8"/>
      <c r="AA53" s="8"/>
      <c r="AB53" s="8"/>
      <c r="AC53" s="8"/>
      <c r="AD53" s="8"/>
    </row>
    <row r="54" spans="1:30" ht="19.899999999999999" customHeight="1" x14ac:dyDescent="0.3">
      <c r="A54" s="4" t="s">
        <v>73</v>
      </c>
      <c r="B54" s="4"/>
      <c r="C54" s="190">
        <f t="shared" si="13"/>
        <v>189.5</v>
      </c>
      <c r="D54" s="113">
        <v>59.5</v>
      </c>
      <c r="E54" s="113">
        <v>0</v>
      </c>
      <c r="F54" s="113">
        <v>0</v>
      </c>
      <c r="G54" s="113">
        <v>63</v>
      </c>
      <c r="H54" s="113">
        <v>0</v>
      </c>
      <c r="I54" s="113">
        <v>0</v>
      </c>
      <c r="J54" s="113"/>
      <c r="K54" s="129">
        <v>51</v>
      </c>
      <c r="L54" s="179">
        <v>0</v>
      </c>
      <c r="M54" s="179">
        <v>0</v>
      </c>
      <c r="N54" s="179">
        <v>16</v>
      </c>
      <c r="O54" s="179">
        <v>0</v>
      </c>
      <c r="P54" s="80">
        <f t="shared" si="15"/>
        <v>0</v>
      </c>
      <c r="Q54" s="149">
        <f t="shared" si="14"/>
        <v>189.5</v>
      </c>
      <c r="R54" s="74">
        <v>1500</v>
      </c>
      <c r="S54" s="74">
        <f t="shared" si="18"/>
        <v>-1310.5</v>
      </c>
      <c r="U54" s="16">
        <f t="shared" si="16"/>
        <v>1250</v>
      </c>
      <c r="W54" s="8"/>
      <c r="X54" s="8"/>
      <c r="Y54" s="8"/>
      <c r="Z54" s="8"/>
      <c r="AA54" s="8"/>
      <c r="AB54" s="8"/>
      <c r="AC54" s="8"/>
      <c r="AD54" s="8"/>
    </row>
    <row r="55" spans="1:30" ht="19.899999999999999" customHeight="1" x14ac:dyDescent="0.3">
      <c r="A55" s="4" t="s">
        <v>74</v>
      </c>
      <c r="B55" s="4"/>
      <c r="C55" s="190">
        <f t="shared" si="13"/>
        <v>4317.75</v>
      </c>
      <c r="D55" s="113">
        <v>0</v>
      </c>
      <c r="E55" s="113">
        <v>5</v>
      </c>
      <c r="F55" s="113">
        <v>197.1</v>
      </c>
      <c r="G55" s="113">
        <v>950</v>
      </c>
      <c r="H55" s="113">
        <v>576.45000000000005</v>
      </c>
      <c r="I55" s="113">
        <v>1333</v>
      </c>
      <c r="J55" s="113">
        <v>5</v>
      </c>
      <c r="K55" s="129">
        <v>5</v>
      </c>
      <c r="L55" s="179">
        <v>659.2</v>
      </c>
      <c r="M55" s="179">
        <v>5</v>
      </c>
      <c r="N55" s="179">
        <v>0</v>
      </c>
      <c r="O55" s="179">
        <v>582</v>
      </c>
      <c r="P55" s="80">
        <f t="shared" si="15"/>
        <v>582</v>
      </c>
      <c r="Q55" s="149">
        <f t="shared" si="14"/>
        <v>4899.75</v>
      </c>
      <c r="R55" s="74">
        <v>5500</v>
      </c>
      <c r="S55" s="74">
        <f t="shared" si="18"/>
        <v>-600.25</v>
      </c>
      <c r="U55" s="16">
        <f t="shared" si="16"/>
        <v>4583.333333333333</v>
      </c>
      <c r="W55" s="8"/>
      <c r="X55" s="8"/>
      <c r="Y55" s="8"/>
      <c r="Z55" s="8"/>
      <c r="AA55" s="8"/>
      <c r="AB55" s="8"/>
      <c r="AC55" s="8"/>
      <c r="AD55" s="8"/>
    </row>
    <row r="56" spans="1:30" ht="19.899999999999999" customHeight="1" x14ac:dyDescent="0.3">
      <c r="A56" s="4" t="s">
        <v>75</v>
      </c>
      <c r="B56" s="4"/>
      <c r="C56" s="190">
        <f t="shared" si="13"/>
        <v>23396.62</v>
      </c>
      <c r="D56" s="113">
        <v>0</v>
      </c>
      <c r="E56" s="113">
        <v>1876.15</v>
      </c>
      <c r="F56" s="113">
        <v>2066.42</v>
      </c>
      <c r="G56" s="113">
        <v>2206.5</v>
      </c>
      <c r="H56" s="113">
        <v>2161.0500000000002</v>
      </c>
      <c r="I56" s="113">
        <v>2084.0500000000002</v>
      </c>
      <c r="J56" s="113">
        <v>2570</v>
      </c>
      <c r="K56" s="129">
        <v>2428.6</v>
      </c>
      <c r="L56" s="179">
        <v>1976.65</v>
      </c>
      <c r="M56" s="179">
        <v>2018.3</v>
      </c>
      <c r="N56" s="179">
        <v>0</v>
      </c>
      <c r="O56" s="179">
        <v>4008.9</v>
      </c>
      <c r="P56" s="80">
        <f t="shared" si="15"/>
        <v>4008.9</v>
      </c>
      <c r="Q56" s="149">
        <f t="shared" si="14"/>
        <v>27405.52</v>
      </c>
      <c r="R56" s="74">
        <v>31000</v>
      </c>
      <c r="S56" s="74">
        <f t="shared" si="18"/>
        <v>-3594.4799999999996</v>
      </c>
      <c r="U56" s="16">
        <f t="shared" si="16"/>
        <v>25833.333333333336</v>
      </c>
      <c r="W56" s="8"/>
      <c r="X56" s="8"/>
      <c r="Y56" s="8"/>
      <c r="Z56" s="8"/>
      <c r="AA56" s="8"/>
      <c r="AB56" s="8"/>
      <c r="AC56" s="8"/>
      <c r="AD56" s="8"/>
    </row>
    <row r="57" spans="1:30" ht="19.899999999999999" customHeight="1" x14ac:dyDescent="0.3">
      <c r="A57" s="4" t="s">
        <v>111</v>
      </c>
      <c r="B57" s="4"/>
      <c r="C57" s="190">
        <f t="shared" si="13"/>
        <v>0</v>
      </c>
      <c r="D57" s="113"/>
      <c r="E57" s="113"/>
      <c r="F57" s="113"/>
      <c r="G57" s="113"/>
      <c r="H57" s="113"/>
      <c r="I57" s="113"/>
      <c r="J57" s="113">
        <v>0</v>
      </c>
      <c r="K57" s="129">
        <v>0</v>
      </c>
      <c r="L57" s="179">
        <v>0</v>
      </c>
      <c r="M57" s="179">
        <v>0</v>
      </c>
      <c r="N57" s="179">
        <v>0</v>
      </c>
      <c r="O57" s="179">
        <v>0</v>
      </c>
      <c r="P57" s="80">
        <f t="shared" si="15"/>
        <v>0</v>
      </c>
      <c r="Q57" s="149">
        <f t="shared" si="14"/>
        <v>0</v>
      </c>
      <c r="R57" s="74">
        <v>5300</v>
      </c>
      <c r="S57" s="74">
        <f t="shared" si="18"/>
        <v>-5300</v>
      </c>
      <c r="U57" s="16">
        <f t="shared" si="16"/>
        <v>4416.666666666667</v>
      </c>
      <c r="W57" s="8"/>
      <c r="X57" s="8"/>
      <c r="Y57" s="8"/>
      <c r="Z57" s="8"/>
      <c r="AA57" s="8"/>
      <c r="AB57" s="8"/>
      <c r="AC57" s="8"/>
      <c r="AD57" s="8"/>
    </row>
    <row r="58" spans="1:30" ht="19.899999999999999" customHeight="1" x14ac:dyDescent="0.3">
      <c r="A58" s="4" t="s">
        <v>76</v>
      </c>
      <c r="B58" s="4"/>
      <c r="C58" s="190">
        <f t="shared" si="13"/>
        <v>0</v>
      </c>
      <c r="D58" s="113"/>
      <c r="E58" s="113"/>
      <c r="F58" s="113"/>
      <c r="G58" s="113"/>
      <c r="H58" s="113"/>
      <c r="I58" s="113"/>
      <c r="J58" s="126">
        <v>0</v>
      </c>
      <c r="K58" s="129">
        <v>0</v>
      </c>
      <c r="L58" s="179">
        <v>0</v>
      </c>
      <c r="M58" s="179">
        <v>0</v>
      </c>
      <c r="N58" s="179">
        <v>0</v>
      </c>
      <c r="O58" s="179">
        <v>0</v>
      </c>
      <c r="P58" s="80">
        <f t="shared" si="15"/>
        <v>0</v>
      </c>
      <c r="Q58" s="149">
        <f t="shared" si="14"/>
        <v>0</v>
      </c>
      <c r="R58" s="74">
        <v>3000</v>
      </c>
      <c r="S58" s="74">
        <f t="shared" si="18"/>
        <v>-3000</v>
      </c>
      <c r="U58" s="16">
        <f t="shared" si="16"/>
        <v>2500</v>
      </c>
      <c r="W58" s="8"/>
      <c r="X58" s="8"/>
      <c r="Y58" s="8"/>
      <c r="Z58" s="8"/>
      <c r="AA58" s="8"/>
      <c r="AB58" s="8"/>
      <c r="AC58" s="8"/>
      <c r="AD58" s="8"/>
    </row>
    <row r="59" spans="1:30" ht="19.899999999999999" customHeight="1" x14ac:dyDescent="0.3">
      <c r="A59" s="4" t="s">
        <v>205</v>
      </c>
      <c r="B59" s="4"/>
      <c r="C59" s="190">
        <f t="shared" si="13"/>
        <v>6000</v>
      </c>
      <c r="D59" s="113"/>
      <c r="E59" s="113"/>
      <c r="F59" s="113"/>
      <c r="G59" s="113"/>
      <c r="H59" s="113"/>
      <c r="I59" s="113"/>
      <c r="J59" s="126">
        <v>0</v>
      </c>
      <c r="K59" s="129">
        <v>0</v>
      </c>
      <c r="L59" s="179">
        <v>0</v>
      </c>
      <c r="M59" s="179">
        <v>0</v>
      </c>
      <c r="N59" s="179">
        <v>0</v>
      </c>
      <c r="O59" s="179">
        <v>6000</v>
      </c>
      <c r="P59" s="80">
        <f t="shared" si="15"/>
        <v>6000</v>
      </c>
      <c r="Q59" s="149">
        <f t="shared" si="14"/>
        <v>12000</v>
      </c>
      <c r="R59" s="74">
        <v>12250</v>
      </c>
      <c r="S59" s="74">
        <f t="shared" si="18"/>
        <v>-250</v>
      </c>
      <c r="U59" s="16">
        <f t="shared" si="16"/>
        <v>10208.333333333334</v>
      </c>
      <c r="W59" s="8"/>
      <c r="X59" s="8"/>
      <c r="Y59" s="8"/>
      <c r="Z59" s="8"/>
      <c r="AA59" s="8"/>
      <c r="AB59" s="8"/>
      <c r="AC59" s="8"/>
      <c r="AD59" s="8"/>
    </row>
    <row r="60" spans="1:30" ht="19.899999999999999" customHeight="1" x14ac:dyDescent="0.3">
      <c r="A60" s="4" t="s">
        <v>77</v>
      </c>
      <c r="B60" s="25"/>
      <c r="C60" s="190">
        <f t="shared" si="13"/>
        <v>5000</v>
      </c>
      <c r="D60" s="113">
        <v>0</v>
      </c>
      <c r="E60" s="113">
        <v>0</v>
      </c>
      <c r="F60" s="113">
        <v>0</v>
      </c>
      <c r="G60" s="113">
        <v>0</v>
      </c>
      <c r="H60" s="113">
        <v>0</v>
      </c>
      <c r="I60" s="113">
        <v>0</v>
      </c>
      <c r="J60" s="113"/>
      <c r="K60" s="129">
        <v>0</v>
      </c>
      <c r="L60" s="179">
        <v>0</v>
      </c>
      <c r="M60" s="179">
        <v>0</v>
      </c>
      <c r="N60" s="179">
        <v>0</v>
      </c>
      <c r="O60" s="179">
        <v>5000</v>
      </c>
      <c r="P60" s="80">
        <f t="shared" si="15"/>
        <v>5000</v>
      </c>
      <c r="Q60" s="149">
        <f t="shared" si="14"/>
        <v>10000</v>
      </c>
      <c r="R60" s="74">
        <v>5000</v>
      </c>
      <c r="S60" s="74">
        <f t="shared" si="18"/>
        <v>5000</v>
      </c>
      <c r="U60" s="16">
        <f t="shared" si="16"/>
        <v>4166.666666666667</v>
      </c>
      <c r="W60" s="8"/>
      <c r="X60" s="8"/>
      <c r="Y60" s="8"/>
      <c r="Z60" s="8"/>
      <c r="AA60" s="8"/>
      <c r="AB60" s="8"/>
      <c r="AC60" s="8"/>
      <c r="AD60" s="8"/>
    </row>
    <row r="61" spans="1:30" ht="19.899999999999999" customHeight="1" x14ac:dyDescent="0.3">
      <c r="A61" s="4" t="s">
        <v>78</v>
      </c>
      <c r="B61" s="25"/>
      <c r="C61" s="190">
        <f t="shared" si="13"/>
        <v>10886</v>
      </c>
      <c r="D61" s="113">
        <v>390</v>
      </c>
      <c r="E61" s="113">
        <v>390</v>
      </c>
      <c r="F61" s="113">
        <v>1190</v>
      </c>
      <c r="G61" s="113">
        <v>390</v>
      </c>
      <c r="H61" s="113">
        <v>390</v>
      </c>
      <c r="I61" s="113">
        <v>0</v>
      </c>
      <c r="J61" s="113">
        <v>390</v>
      </c>
      <c r="K61" s="129">
        <v>4384</v>
      </c>
      <c r="L61" s="179"/>
      <c r="M61" s="179">
        <v>750.4</v>
      </c>
      <c r="N61" s="179">
        <v>750.4</v>
      </c>
      <c r="O61" s="179">
        <v>1861.2</v>
      </c>
      <c r="P61" s="80">
        <f t="shared" si="15"/>
        <v>1861.2</v>
      </c>
      <c r="Q61" s="149">
        <f t="shared" si="14"/>
        <v>12747.2</v>
      </c>
      <c r="R61" s="74">
        <v>9900</v>
      </c>
      <c r="S61" s="74">
        <f t="shared" si="18"/>
        <v>2847.2000000000007</v>
      </c>
      <c r="U61" s="16">
        <f t="shared" si="16"/>
        <v>8250</v>
      </c>
      <c r="W61" s="8"/>
      <c r="X61" s="8"/>
      <c r="Y61" s="8"/>
      <c r="Z61" s="8"/>
      <c r="AA61" s="8"/>
      <c r="AB61" s="8"/>
      <c r="AC61" s="8"/>
      <c r="AD61" s="8"/>
    </row>
    <row r="62" spans="1:30" ht="19.899999999999999" customHeight="1" x14ac:dyDescent="0.3">
      <c r="A62" s="4" t="s">
        <v>79</v>
      </c>
      <c r="B62" s="25"/>
      <c r="C62" s="190">
        <f t="shared" si="13"/>
        <v>2581.1</v>
      </c>
      <c r="D62" s="113">
        <v>0</v>
      </c>
      <c r="E62" s="113">
        <v>0</v>
      </c>
      <c r="F62" s="113">
        <v>0</v>
      </c>
      <c r="G62" s="113">
        <v>657.2</v>
      </c>
      <c r="H62" s="113">
        <v>0</v>
      </c>
      <c r="I62" s="113">
        <v>0</v>
      </c>
      <c r="J62" s="113">
        <v>641.29999999999995</v>
      </c>
      <c r="K62" s="129">
        <v>0</v>
      </c>
      <c r="L62" s="179">
        <v>641.29999999999995</v>
      </c>
      <c r="M62" s="179">
        <v>0</v>
      </c>
      <c r="N62" s="179">
        <v>0</v>
      </c>
      <c r="O62" s="179">
        <v>641.29999999999995</v>
      </c>
      <c r="P62" s="80">
        <f t="shared" si="15"/>
        <v>641.29999999999995</v>
      </c>
      <c r="Q62" s="149">
        <f t="shared" si="14"/>
        <v>3222.3999999999996</v>
      </c>
      <c r="R62" s="74">
        <v>3000</v>
      </c>
      <c r="S62" s="74">
        <f t="shared" si="18"/>
        <v>222.39999999999964</v>
      </c>
      <c r="U62" s="16">
        <f t="shared" si="16"/>
        <v>2500</v>
      </c>
      <c r="W62" s="8"/>
      <c r="X62" s="8"/>
      <c r="Y62" s="8"/>
      <c r="Z62" s="8"/>
      <c r="AA62" s="8"/>
      <c r="AB62" s="8"/>
      <c r="AC62" s="8"/>
      <c r="AD62" s="8"/>
    </row>
    <row r="63" spans="1:30" ht="19.899999999999999" customHeight="1" x14ac:dyDescent="0.3">
      <c r="A63" s="4" t="s">
        <v>80</v>
      </c>
      <c r="B63" s="25"/>
      <c r="C63" s="190">
        <f t="shared" si="13"/>
        <v>4155.2</v>
      </c>
      <c r="D63" s="113">
        <v>0</v>
      </c>
      <c r="E63" s="113">
        <v>0</v>
      </c>
      <c r="F63" s="113">
        <v>0</v>
      </c>
      <c r="G63" s="113">
        <v>0</v>
      </c>
      <c r="H63" s="113">
        <v>0</v>
      </c>
      <c r="I63" s="113">
        <v>2989.2</v>
      </c>
      <c r="J63" s="113">
        <v>0</v>
      </c>
      <c r="K63" s="129">
        <v>0</v>
      </c>
      <c r="L63" s="179">
        <v>0</v>
      </c>
      <c r="M63" s="179">
        <v>583</v>
      </c>
      <c r="N63" s="179">
        <v>0</v>
      </c>
      <c r="O63" s="179">
        <v>583</v>
      </c>
      <c r="P63" s="80">
        <f t="shared" si="15"/>
        <v>583</v>
      </c>
      <c r="Q63" s="149">
        <f t="shared" si="14"/>
        <v>4738.2</v>
      </c>
      <c r="R63" s="74">
        <v>3000</v>
      </c>
      <c r="S63" s="74">
        <f t="shared" si="18"/>
        <v>1738.1999999999998</v>
      </c>
      <c r="U63" s="16">
        <f t="shared" si="16"/>
        <v>2500</v>
      </c>
      <c r="W63" s="8"/>
      <c r="X63" s="8"/>
      <c r="Y63" s="8"/>
      <c r="Z63" s="8"/>
      <c r="AA63" s="8"/>
      <c r="AB63" s="8"/>
      <c r="AC63" s="8"/>
      <c r="AD63" s="8"/>
    </row>
    <row r="64" spans="1:30" ht="19.899999999999999" customHeight="1" x14ac:dyDescent="0.3">
      <c r="A64" s="4" t="s">
        <v>81</v>
      </c>
      <c r="B64" s="25"/>
      <c r="C64" s="190">
        <f t="shared" si="13"/>
        <v>1712.31</v>
      </c>
      <c r="D64" s="113">
        <v>51.37</v>
      </c>
      <c r="E64" s="113">
        <v>117.42</v>
      </c>
      <c r="F64" s="113">
        <v>103.99</v>
      </c>
      <c r="G64" s="113">
        <v>154.41</v>
      </c>
      <c r="H64" s="113">
        <v>47.97</v>
      </c>
      <c r="I64" s="113">
        <v>100.01</v>
      </c>
      <c r="J64" s="126">
        <v>59.45</v>
      </c>
      <c r="K64" s="129">
        <v>91.11</v>
      </c>
      <c r="L64" s="179">
        <v>28.83</v>
      </c>
      <c r="M64" s="179">
        <v>105.38</v>
      </c>
      <c r="N64" s="179">
        <v>126.1</v>
      </c>
      <c r="O64" s="179">
        <v>726.27</v>
      </c>
      <c r="P64" s="80">
        <f t="shared" si="15"/>
        <v>726.27</v>
      </c>
      <c r="Q64" s="149">
        <f t="shared" si="14"/>
        <v>2438.58</v>
      </c>
      <c r="R64" s="74">
        <v>1000</v>
      </c>
      <c r="S64" s="74">
        <f t="shared" si="18"/>
        <v>1438.58</v>
      </c>
      <c r="U64" s="16">
        <f t="shared" si="16"/>
        <v>833.33333333333326</v>
      </c>
      <c r="W64" s="8"/>
      <c r="X64" s="8"/>
      <c r="Y64" s="8"/>
      <c r="Z64" s="8"/>
      <c r="AA64" s="8"/>
      <c r="AB64" s="8"/>
      <c r="AC64" s="8"/>
      <c r="AD64" s="8"/>
    </row>
    <row r="65" spans="1:30" ht="19.899999999999999" customHeight="1" x14ac:dyDescent="0.3">
      <c r="A65" s="4" t="s">
        <v>82</v>
      </c>
      <c r="B65" s="25"/>
      <c r="C65" s="190">
        <f t="shared" si="13"/>
        <v>150</v>
      </c>
      <c r="D65" s="113">
        <v>0</v>
      </c>
      <c r="E65" s="113">
        <v>0</v>
      </c>
      <c r="F65" s="113">
        <v>0</v>
      </c>
      <c r="G65" s="113">
        <v>0</v>
      </c>
      <c r="H65" s="113">
        <v>0</v>
      </c>
      <c r="I65" s="113">
        <v>0</v>
      </c>
      <c r="J65" s="126">
        <v>50</v>
      </c>
      <c r="K65" s="129">
        <v>0</v>
      </c>
      <c r="L65" s="179">
        <v>150</v>
      </c>
      <c r="M65" s="179">
        <v>-50</v>
      </c>
      <c r="N65" s="179">
        <v>0</v>
      </c>
      <c r="O65" s="179">
        <v>0</v>
      </c>
      <c r="P65" s="80">
        <f t="shared" si="15"/>
        <v>0</v>
      </c>
      <c r="Q65" s="149">
        <f t="shared" si="14"/>
        <v>150</v>
      </c>
      <c r="R65" s="74">
        <v>180</v>
      </c>
      <c r="S65" s="74">
        <f t="shared" si="18"/>
        <v>-30</v>
      </c>
      <c r="U65" s="16">
        <f t="shared" si="16"/>
        <v>150</v>
      </c>
      <c r="W65" s="8"/>
      <c r="X65" s="8"/>
      <c r="Y65" s="8"/>
      <c r="Z65" s="8"/>
      <c r="AA65" s="8"/>
      <c r="AB65" s="8"/>
      <c r="AC65" s="8"/>
      <c r="AD65" s="8"/>
    </row>
    <row r="66" spans="1:30" ht="19.899999999999999" customHeight="1" x14ac:dyDescent="0.3">
      <c r="A66" s="4" t="s">
        <v>83</v>
      </c>
      <c r="B66" s="25"/>
      <c r="C66" s="190">
        <f t="shared" si="13"/>
        <v>-260</v>
      </c>
      <c r="D66" s="113">
        <v>0</v>
      </c>
      <c r="E66" s="113">
        <v>302.52999999999997</v>
      </c>
      <c r="F66" s="113">
        <v>0</v>
      </c>
      <c r="G66" s="113">
        <v>0</v>
      </c>
      <c r="H66" s="113">
        <v>0</v>
      </c>
      <c r="I66" s="113">
        <v>0</v>
      </c>
      <c r="J66" s="113">
        <v>0</v>
      </c>
      <c r="K66" s="129">
        <v>0</v>
      </c>
      <c r="L66" s="179">
        <v>0</v>
      </c>
      <c r="M66" s="179">
        <v>0</v>
      </c>
      <c r="N66" s="179">
        <v>0</v>
      </c>
      <c r="O66" s="179">
        <v>-562.53</v>
      </c>
      <c r="P66" s="80">
        <f t="shared" si="15"/>
        <v>-562.53</v>
      </c>
      <c r="Q66" s="149">
        <f>C66+P66</f>
        <v>-822.53</v>
      </c>
      <c r="R66" s="74">
        <v>1000</v>
      </c>
      <c r="S66" s="74">
        <f t="shared" si="18"/>
        <v>-1822.53</v>
      </c>
      <c r="U66" s="16">
        <f t="shared" si="16"/>
        <v>833.33333333333326</v>
      </c>
      <c r="W66" s="8"/>
      <c r="X66" s="8"/>
      <c r="Y66" s="8"/>
      <c r="Z66" s="8"/>
      <c r="AA66" s="8"/>
      <c r="AB66" s="8"/>
      <c r="AC66" s="8"/>
      <c r="AD66" s="8"/>
    </row>
    <row r="67" spans="1:30" ht="19.899999999999999" customHeight="1" x14ac:dyDescent="0.3">
      <c r="A67" s="4" t="s">
        <v>84</v>
      </c>
      <c r="B67" s="25"/>
      <c r="C67" s="190">
        <f t="shared" si="13"/>
        <v>330</v>
      </c>
      <c r="D67" s="113">
        <v>330</v>
      </c>
      <c r="E67" s="113">
        <v>0</v>
      </c>
      <c r="F67" s="113">
        <v>0</v>
      </c>
      <c r="G67" s="113">
        <v>0</v>
      </c>
      <c r="H67" s="113">
        <v>0</v>
      </c>
      <c r="I67" s="113">
        <v>0</v>
      </c>
      <c r="J67" s="113">
        <v>0</v>
      </c>
      <c r="K67" s="129">
        <v>0</v>
      </c>
      <c r="L67" s="179">
        <v>0</v>
      </c>
      <c r="M67" s="179">
        <v>0</v>
      </c>
      <c r="N67" s="179">
        <v>0</v>
      </c>
      <c r="O67" s="179">
        <v>0</v>
      </c>
      <c r="P67" s="80">
        <f t="shared" si="15"/>
        <v>0</v>
      </c>
      <c r="Q67" s="149">
        <f t="shared" si="14"/>
        <v>330</v>
      </c>
      <c r="R67" s="74">
        <v>330</v>
      </c>
      <c r="S67" s="74">
        <f t="shared" si="18"/>
        <v>0</v>
      </c>
      <c r="U67" s="16">
        <f t="shared" si="16"/>
        <v>275</v>
      </c>
      <c r="W67" s="8"/>
      <c r="X67" s="8"/>
      <c r="Y67" s="8"/>
      <c r="Z67" s="8"/>
      <c r="AA67" s="8"/>
      <c r="AB67" s="8"/>
      <c r="AC67" s="8"/>
      <c r="AD67" s="8"/>
    </row>
    <row r="68" spans="1:30" ht="19.899999999999999" customHeight="1" x14ac:dyDescent="0.3">
      <c r="A68" s="4" t="s">
        <v>113</v>
      </c>
      <c r="B68" s="25"/>
      <c r="C68" s="190">
        <f t="shared" si="13"/>
        <v>0</v>
      </c>
      <c r="D68" s="113">
        <v>0</v>
      </c>
      <c r="E68" s="113">
        <v>0</v>
      </c>
      <c r="F68" s="113">
        <v>0</v>
      </c>
      <c r="G68" s="113">
        <v>0</v>
      </c>
      <c r="H68" s="113">
        <v>0</v>
      </c>
      <c r="I68" s="113">
        <v>0</v>
      </c>
      <c r="J68" s="113">
        <v>0</v>
      </c>
      <c r="K68" s="113">
        <v>0</v>
      </c>
      <c r="L68" s="113">
        <v>0</v>
      </c>
      <c r="M68" s="179">
        <v>0</v>
      </c>
      <c r="N68" s="179">
        <v>0</v>
      </c>
      <c r="O68" s="179">
        <v>0</v>
      </c>
      <c r="P68" s="80">
        <f t="shared" si="15"/>
        <v>0</v>
      </c>
      <c r="Q68" s="149">
        <f t="shared" si="14"/>
        <v>0</v>
      </c>
      <c r="R68" s="74">
        <v>1000</v>
      </c>
      <c r="S68" s="74">
        <f>Q68-R68</f>
        <v>-1000</v>
      </c>
      <c r="U68" s="16">
        <f t="shared" si="16"/>
        <v>833.33333333333326</v>
      </c>
      <c r="W68" s="8"/>
      <c r="X68" s="8"/>
      <c r="Y68" s="8"/>
      <c r="Z68" s="8"/>
      <c r="AA68" s="8"/>
      <c r="AB68" s="8"/>
      <c r="AC68" s="8"/>
      <c r="AD68" s="8"/>
    </row>
    <row r="69" spans="1:30" ht="19.899999999999999" customHeight="1" x14ac:dyDescent="0.3">
      <c r="A69" s="4" t="s">
        <v>204</v>
      </c>
      <c r="B69" s="25"/>
      <c r="C69" s="190">
        <f t="shared" si="13"/>
        <v>1</v>
      </c>
      <c r="D69" s="113"/>
      <c r="E69" s="113"/>
      <c r="F69" s="113"/>
      <c r="G69" s="113"/>
      <c r="H69" s="113"/>
      <c r="I69" s="113"/>
      <c r="J69" s="113"/>
      <c r="K69" s="113"/>
      <c r="L69" s="113">
        <v>1</v>
      </c>
      <c r="M69" s="179">
        <v>0</v>
      </c>
      <c r="N69" s="179">
        <v>0</v>
      </c>
      <c r="O69" s="179">
        <v>0</v>
      </c>
      <c r="P69" s="80">
        <f t="shared" si="15"/>
        <v>0</v>
      </c>
      <c r="Q69" s="149">
        <f t="shared" si="14"/>
        <v>1</v>
      </c>
      <c r="R69" s="74">
        <v>0</v>
      </c>
      <c r="S69" s="74">
        <f>Q69-R69</f>
        <v>1</v>
      </c>
      <c r="U69" s="16">
        <f t="shared" si="16"/>
        <v>0</v>
      </c>
      <c r="W69" s="8"/>
      <c r="X69" s="8"/>
      <c r="Y69" s="8"/>
      <c r="Z69" s="8"/>
      <c r="AA69" s="8"/>
      <c r="AB69" s="8"/>
      <c r="AC69" s="8"/>
      <c r="AD69" s="8"/>
    </row>
    <row r="70" spans="1:30" ht="19.899999999999999" customHeight="1" x14ac:dyDescent="0.3">
      <c r="A70" s="4" t="s">
        <v>91</v>
      </c>
      <c r="B70" s="25"/>
      <c r="C70" s="190">
        <f t="shared" si="13"/>
        <v>36579.629999999997</v>
      </c>
      <c r="D70" s="113"/>
      <c r="E70" s="113"/>
      <c r="F70" s="113"/>
      <c r="G70" s="113"/>
      <c r="H70" s="113"/>
      <c r="I70" s="113"/>
      <c r="J70" s="113">
        <v>0</v>
      </c>
      <c r="K70" s="129">
        <v>0</v>
      </c>
      <c r="L70" s="179"/>
      <c r="M70" s="179">
        <v>0</v>
      </c>
      <c r="N70" s="179">
        <v>0</v>
      </c>
      <c r="O70" s="179">
        <v>36579.629999999997</v>
      </c>
      <c r="P70" s="80">
        <f t="shared" si="15"/>
        <v>36579.629999999997</v>
      </c>
      <c r="Q70" s="149">
        <f t="shared" si="14"/>
        <v>73159.259999999995</v>
      </c>
      <c r="R70" s="74">
        <v>0</v>
      </c>
      <c r="S70" s="74">
        <f>Q70-R70</f>
        <v>73159.259999999995</v>
      </c>
      <c r="U70" s="16">
        <f t="shared" si="16"/>
        <v>0</v>
      </c>
      <c r="W70" s="8"/>
      <c r="X70" s="8"/>
      <c r="Y70" s="8"/>
      <c r="Z70" s="8"/>
      <c r="AA70" s="8"/>
      <c r="AB70" s="8"/>
      <c r="AC70" s="8"/>
      <c r="AD70" s="8"/>
    </row>
    <row r="71" spans="1:30" ht="19.899999999999999" customHeight="1" x14ac:dyDescent="0.3">
      <c r="A71" s="4"/>
      <c r="B71" s="25"/>
      <c r="C71" s="190"/>
      <c r="D71" s="113"/>
      <c r="E71" s="113"/>
      <c r="F71" s="113"/>
      <c r="G71" s="113"/>
      <c r="H71" s="113"/>
      <c r="I71" s="113"/>
      <c r="J71" s="113"/>
      <c r="K71" s="113"/>
      <c r="L71" s="113"/>
      <c r="M71" s="113"/>
      <c r="N71" s="113"/>
      <c r="O71" s="179"/>
      <c r="P71" s="80"/>
      <c r="Q71" s="149"/>
      <c r="R71" s="74"/>
      <c r="S71" s="74"/>
      <c r="U71" s="16">
        <f t="shared" si="16"/>
        <v>0</v>
      </c>
      <c r="W71" s="8"/>
      <c r="X71" s="8"/>
      <c r="Y71" s="8"/>
      <c r="Z71" s="8"/>
      <c r="AA71" s="8"/>
      <c r="AB71" s="8"/>
      <c r="AC71" s="8"/>
      <c r="AD71" s="8"/>
    </row>
    <row r="72" spans="1:30" ht="19.899999999999999" customHeight="1" x14ac:dyDescent="0.3">
      <c r="A72" s="78" t="s">
        <v>43</v>
      </c>
      <c r="B72" s="25"/>
      <c r="C72" s="190"/>
      <c r="D72" s="113"/>
      <c r="E72" s="113"/>
      <c r="F72" s="113"/>
      <c r="G72" s="113"/>
      <c r="H72" s="113"/>
      <c r="I72" s="113"/>
      <c r="J72" s="127"/>
      <c r="K72" s="129"/>
      <c r="L72" s="180"/>
      <c r="M72" s="180"/>
      <c r="N72" s="180"/>
      <c r="O72" s="180"/>
      <c r="P72" s="80"/>
      <c r="Q72" s="149"/>
      <c r="R72" s="74"/>
      <c r="S72" s="74"/>
      <c r="U72" s="16">
        <f t="shared" si="16"/>
        <v>0</v>
      </c>
      <c r="W72" s="8"/>
      <c r="X72" s="8"/>
      <c r="Y72" s="8"/>
      <c r="Z72" s="8"/>
      <c r="AA72" s="8"/>
      <c r="AB72" s="8"/>
      <c r="AC72" s="8"/>
      <c r="AD72" s="8"/>
    </row>
    <row r="73" spans="1:30" ht="19.899999999999999" customHeight="1" x14ac:dyDescent="0.3">
      <c r="A73" s="4" t="s">
        <v>85</v>
      </c>
      <c r="B73" s="25"/>
      <c r="C73" s="190">
        <f t="shared" ref="C73:C99" si="19">SUM(D73:O73)</f>
        <v>547997.84</v>
      </c>
      <c r="D73" s="113">
        <v>7719.63</v>
      </c>
      <c r="E73" s="113">
        <v>27675.05</v>
      </c>
      <c r="F73" s="113">
        <v>57780.4</v>
      </c>
      <c r="G73" s="113">
        <v>31289.82</v>
      </c>
      <c r="H73" s="113">
        <v>17186.099999999999</v>
      </c>
      <c r="I73" s="113">
        <v>12870.97</v>
      </c>
      <c r="J73" s="113">
        <v>32306.51</v>
      </c>
      <c r="K73" s="129">
        <v>23325.599999999999</v>
      </c>
      <c r="L73" s="179">
        <v>132169.75</v>
      </c>
      <c r="M73" s="179">
        <v>49405.78</v>
      </c>
      <c r="N73" s="179">
        <v>47120.42</v>
      </c>
      <c r="O73" s="179">
        <v>109147.81</v>
      </c>
      <c r="P73" s="80">
        <f t="shared" ref="P73:P99" si="20">SUM(O73)</f>
        <v>109147.81</v>
      </c>
      <c r="Q73" s="149">
        <f t="shared" ref="Q73:Q99" si="21">C73+P73</f>
        <v>657145.64999999991</v>
      </c>
      <c r="R73" s="74">
        <v>845000</v>
      </c>
      <c r="S73" s="74">
        <f t="shared" si="18"/>
        <v>-187854.35000000009</v>
      </c>
      <c r="U73" s="16">
        <f t="shared" si="16"/>
        <v>704166.66666666674</v>
      </c>
      <c r="W73" s="8"/>
      <c r="X73" s="8"/>
      <c r="Y73" s="8"/>
      <c r="Z73" s="8"/>
      <c r="AA73" s="8"/>
      <c r="AB73" s="8"/>
      <c r="AC73" s="8"/>
      <c r="AD73" s="8"/>
    </row>
    <row r="74" spans="1:30" ht="19.899999999999999" customHeight="1" x14ac:dyDescent="0.3">
      <c r="A74" s="4" t="s">
        <v>86</v>
      </c>
      <c r="B74" s="25"/>
      <c r="C74" s="190">
        <f t="shared" si="19"/>
        <v>125533.87999999998</v>
      </c>
      <c r="D74" s="113">
        <v>0</v>
      </c>
      <c r="E74" s="113">
        <v>0</v>
      </c>
      <c r="F74" s="113">
        <v>28006.799999999999</v>
      </c>
      <c r="G74" s="113">
        <v>1950.4</v>
      </c>
      <c r="H74" s="113">
        <v>18996.259999999998</v>
      </c>
      <c r="I74" s="113">
        <v>9275</v>
      </c>
      <c r="J74" s="113">
        <v>2902.28</v>
      </c>
      <c r="K74" s="129">
        <v>21822.94</v>
      </c>
      <c r="L74" s="179">
        <v>3752.4</v>
      </c>
      <c r="M74" s="179">
        <v>4028</v>
      </c>
      <c r="N74" s="179">
        <v>29033.4</v>
      </c>
      <c r="O74" s="179">
        <v>5766.4</v>
      </c>
      <c r="P74" s="80">
        <f t="shared" si="20"/>
        <v>5766.4</v>
      </c>
      <c r="Q74" s="149">
        <f t="shared" si="21"/>
        <v>131300.27999999997</v>
      </c>
      <c r="R74" s="74">
        <v>368300</v>
      </c>
      <c r="S74" s="74">
        <f t="shared" si="18"/>
        <v>-236999.72000000003</v>
      </c>
      <c r="U74" s="16">
        <f t="shared" si="16"/>
        <v>306916.66666666669</v>
      </c>
      <c r="W74" s="8"/>
      <c r="X74" s="8"/>
      <c r="Y74" s="8"/>
      <c r="Z74" s="8"/>
      <c r="AA74" s="8"/>
      <c r="AB74" s="8"/>
      <c r="AC74" s="8"/>
      <c r="AD74" s="8"/>
    </row>
    <row r="75" spans="1:30" ht="19.899999999999999" customHeight="1" x14ac:dyDescent="0.3">
      <c r="A75" s="4" t="s">
        <v>87</v>
      </c>
      <c r="B75" s="25"/>
      <c r="C75" s="190">
        <f t="shared" si="19"/>
        <v>140960.72999999998</v>
      </c>
      <c r="D75" s="113">
        <v>0</v>
      </c>
      <c r="E75" s="113">
        <v>0</v>
      </c>
      <c r="F75" s="113">
        <v>7754</v>
      </c>
      <c r="G75" s="113">
        <v>11005.4</v>
      </c>
      <c r="H75" s="113">
        <v>49504</v>
      </c>
      <c r="I75" s="113">
        <v>51.2</v>
      </c>
      <c r="J75" s="113">
        <v>13340.8</v>
      </c>
      <c r="K75" s="129"/>
      <c r="L75" s="179">
        <v>-17</v>
      </c>
      <c r="M75" s="179">
        <v>21621.35</v>
      </c>
      <c r="N75" s="179">
        <v>6901.98</v>
      </c>
      <c r="O75" s="179">
        <v>30799</v>
      </c>
      <c r="P75" s="80">
        <f t="shared" si="20"/>
        <v>30799</v>
      </c>
      <c r="Q75" s="149">
        <f t="shared" si="21"/>
        <v>171759.72999999998</v>
      </c>
      <c r="R75" s="74">
        <v>150000</v>
      </c>
      <c r="S75" s="74">
        <f t="shared" si="18"/>
        <v>21759.729999999981</v>
      </c>
      <c r="U75" s="16">
        <f t="shared" si="16"/>
        <v>125000</v>
      </c>
      <c r="W75" s="8"/>
      <c r="X75" s="8"/>
      <c r="Y75" s="8"/>
      <c r="Z75" s="8"/>
      <c r="AA75" s="8"/>
      <c r="AB75" s="8"/>
      <c r="AC75" s="8"/>
      <c r="AD75" s="8"/>
    </row>
    <row r="76" spans="1:30" ht="19.899999999999999" customHeight="1" x14ac:dyDescent="0.3">
      <c r="A76" s="4" t="s">
        <v>88</v>
      </c>
      <c r="B76" s="25"/>
      <c r="C76" s="190">
        <f t="shared" si="19"/>
        <v>0</v>
      </c>
      <c r="D76" s="113"/>
      <c r="E76" s="113"/>
      <c r="F76" s="113"/>
      <c r="G76" s="113"/>
      <c r="H76" s="113"/>
      <c r="I76" s="113"/>
      <c r="J76" s="128">
        <v>0</v>
      </c>
      <c r="K76" s="128">
        <v>0</v>
      </c>
      <c r="L76" s="179">
        <v>0</v>
      </c>
      <c r="M76" s="179">
        <v>0</v>
      </c>
      <c r="N76" s="179">
        <v>0</v>
      </c>
      <c r="O76" s="179">
        <v>0</v>
      </c>
      <c r="P76" s="80">
        <f t="shared" si="20"/>
        <v>0</v>
      </c>
      <c r="Q76" s="149">
        <f t="shared" si="21"/>
        <v>0</v>
      </c>
      <c r="R76" s="74"/>
      <c r="S76" s="74">
        <f t="shared" si="18"/>
        <v>0</v>
      </c>
      <c r="U76" s="16">
        <f t="shared" si="16"/>
        <v>0</v>
      </c>
      <c r="W76" s="8"/>
      <c r="X76" s="8"/>
      <c r="Y76" s="8"/>
      <c r="Z76" s="8"/>
      <c r="AA76" s="8"/>
      <c r="AB76" s="8"/>
      <c r="AC76" s="8"/>
      <c r="AD76" s="8"/>
    </row>
    <row r="77" spans="1:30" ht="19.899999999999999" customHeight="1" x14ac:dyDescent="0.3">
      <c r="A77" s="4" t="s">
        <v>89</v>
      </c>
      <c r="B77" s="25"/>
      <c r="C77" s="190">
        <f t="shared" si="19"/>
        <v>2070.16</v>
      </c>
      <c r="D77" s="113">
        <v>0</v>
      </c>
      <c r="E77" s="113">
        <v>0</v>
      </c>
      <c r="F77" s="113">
        <v>0</v>
      </c>
      <c r="G77" s="113">
        <v>0</v>
      </c>
      <c r="H77" s="113">
        <v>0</v>
      </c>
      <c r="I77" s="113">
        <v>0</v>
      </c>
      <c r="J77" s="113">
        <v>92.2</v>
      </c>
      <c r="K77" s="129"/>
      <c r="L77" s="179">
        <v>0</v>
      </c>
      <c r="M77" s="179">
        <v>169.6</v>
      </c>
      <c r="N77" s="179">
        <v>82.68</v>
      </c>
      <c r="O77" s="179">
        <v>1725.68</v>
      </c>
      <c r="P77" s="80">
        <f t="shared" si="20"/>
        <v>1725.68</v>
      </c>
      <c r="Q77" s="149">
        <f t="shared" si="21"/>
        <v>3795.84</v>
      </c>
      <c r="R77" s="74">
        <v>6000</v>
      </c>
      <c r="S77" s="74">
        <f t="shared" si="18"/>
        <v>-2204.16</v>
      </c>
      <c r="U77" s="16">
        <f t="shared" si="16"/>
        <v>5000</v>
      </c>
      <c r="W77" s="8"/>
      <c r="X77" s="8"/>
      <c r="Y77" s="8"/>
      <c r="Z77" s="8"/>
      <c r="AA77" s="8"/>
      <c r="AB77" s="8"/>
      <c r="AC77" s="8"/>
      <c r="AD77" s="8"/>
    </row>
    <row r="78" spans="1:30" ht="19.899999999999999" customHeight="1" x14ac:dyDescent="0.3">
      <c r="A78" s="4" t="s">
        <v>90</v>
      </c>
      <c r="B78" s="25"/>
      <c r="C78" s="190">
        <f t="shared" si="19"/>
        <v>30000</v>
      </c>
      <c r="D78" s="113">
        <v>0</v>
      </c>
      <c r="E78" s="113">
        <v>2500</v>
      </c>
      <c r="F78" s="113">
        <v>5000</v>
      </c>
      <c r="G78" s="113">
        <v>0</v>
      </c>
      <c r="H78" s="113">
        <v>2500</v>
      </c>
      <c r="I78" s="113">
        <v>2500</v>
      </c>
      <c r="J78" s="113">
        <v>2500</v>
      </c>
      <c r="K78" s="129">
        <v>5000</v>
      </c>
      <c r="L78" s="179">
        <v>0</v>
      </c>
      <c r="M78" s="179">
        <v>2500</v>
      </c>
      <c r="N78" s="179">
        <v>2500</v>
      </c>
      <c r="O78" s="179">
        <v>5000</v>
      </c>
      <c r="P78" s="80">
        <f t="shared" si="20"/>
        <v>5000</v>
      </c>
      <c r="Q78" s="149">
        <f t="shared" si="21"/>
        <v>35000</v>
      </c>
      <c r="R78" s="74">
        <v>30000</v>
      </c>
      <c r="S78" s="74">
        <f t="shared" si="18"/>
        <v>5000</v>
      </c>
      <c r="U78" s="16">
        <f t="shared" si="16"/>
        <v>25000</v>
      </c>
      <c r="W78" s="8"/>
      <c r="X78" s="8"/>
      <c r="Y78" s="8"/>
      <c r="Z78" s="8"/>
      <c r="AA78" s="8"/>
      <c r="AB78" s="8"/>
      <c r="AC78" s="8"/>
      <c r="AD78" s="8"/>
    </row>
    <row r="79" spans="1:30" ht="19.899999999999999" customHeight="1" x14ac:dyDescent="0.3">
      <c r="A79" s="4" t="s">
        <v>122</v>
      </c>
      <c r="B79" s="25"/>
      <c r="C79" s="190">
        <f t="shared" si="19"/>
        <v>6360</v>
      </c>
      <c r="D79" s="113"/>
      <c r="E79" s="113"/>
      <c r="F79" s="113"/>
      <c r="G79" s="113"/>
      <c r="H79" s="113"/>
      <c r="I79" s="113"/>
      <c r="J79" s="126">
        <v>0</v>
      </c>
      <c r="K79" s="129">
        <v>0</v>
      </c>
      <c r="L79" s="179">
        <v>3180</v>
      </c>
      <c r="M79" s="179">
        <v>3180</v>
      </c>
      <c r="N79" s="179">
        <v>0</v>
      </c>
      <c r="O79" s="179">
        <v>0</v>
      </c>
      <c r="P79" s="80">
        <f t="shared" si="20"/>
        <v>0</v>
      </c>
      <c r="Q79" s="149">
        <f t="shared" si="21"/>
        <v>6360</v>
      </c>
      <c r="R79" s="74">
        <v>0</v>
      </c>
      <c r="S79" s="74">
        <f t="shared" si="18"/>
        <v>6360</v>
      </c>
      <c r="U79" s="16">
        <f t="shared" si="16"/>
        <v>0</v>
      </c>
      <c r="W79" s="8"/>
      <c r="X79" s="8"/>
      <c r="Y79" s="8"/>
      <c r="Z79" s="8"/>
      <c r="AA79" s="8"/>
      <c r="AB79" s="8"/>
      <c r="AC79" s="8"/>
      <c r="AD79" s="8"/>
    </row>
    <row r="80" spans="1:30" ht="19.899999999999999" customHeight="1" x14ac:dyDescent="0.3">
      <c r="A80" s="4" t="s">
        <v>121</v>
      </c>
      <c r="B80" s="25"/>
      <c r="C80" s="190">
        <f t="shared" si="19"/>
        <v>813081.76</v>
      </c>
      <c r="D80" s="113">
        <v>0</v>
      </c>
      <c r="E80" s="113">
        <v>0</v>
      </c>
      <c r="F80" s="113">
        <v>0</v>
      </c>
      <c r="G80" s="113">
        <v>0</v>
      </c>
      <c r="H80" s="113">
        <v>0</v>
      </c>
      <c r="I80" s="113">
        <v>78061.48</v>
      </c>
      <c r="J80" s="113">
        <v>238242.09</v>
      </c>
      <c r="K80" s="129">
        <v>0</v>
      </c>
      <c r="L80" s="179">
        <v>45583.23</v>
      </c>
      <c r="M80" s="179">
        <v>61194.96</v>
      </c>
      <c r="N80" s="179">
        <v>0</v>
      </c>
      <c r="O80" s="179">
        <v>390000</v>
      </c>
      <c r="P80" s="80">
        <f t="shared" si="20"/>
        <v>390000</v>
      </c>
      <c r="Q80" s="149">
        <f t="shared" si="21"/>
        <v>1203081.76</v>
      </c>
      <c r="R80" s="74">
        <v>1750000</v>
      </c>
      <c r="S80" s="74">
        <f t="shared" si="18"/>
        <v>-546918.24</v>
      </c>
      <c r="U80" s="16">
        <f t="shared" si="16"/>
        <v>1458333.3333333335</v>
      </c>
      <c r="W80" s="8"/>
      <c r="X80" s="8"/>
      <c r="Y80" s="8"/>
      <c r="Z80" s="8"/>
      <c r="AA80" s="8"/>
      <c r="AB80" s="8"/>
      <c r="AC80" s="8"/>
      <c r="AD80" s="8"/>
    </row>
    <row r="81" spans="1:30" ht="19.899999999999999" customHeight="1" x14ac:dyDescent="0.3">
      <c r="A81" s="4" t="s">
        <v>92</v>
      </c>
      <c r="B81" s="25"/>
      <c r="C81" s="190">
        <f t="shared" si="19"/>
        <v>61527</v>
      </c>
      <c r="D81" s="113">
        <v>0</v>
      </c>
      <c r="E81" s="113">
        <v>0</v>
      </c>
      <c r="F81" s="113">
        <v>0</v>
      </c>
      <c r="G81" s="113">
        <v>3370</v>
      </c>
      <c r="H81" s="113">
        <v>6755</v>
      </c>
      <c r="I81" s="113">
        <v>1250</v>
      </c>
      <c r="J81" s="113">
        <v>1250</v>
      </c>
      <c r="K81" s="129">
        <v>1250</v>
      </c>
      <c r="L81" s="179">
        <v>1590</v>
      </c>
      <c r="M81" s="179">
        <v>9750</v>
      </c>
      <c r="N81" s="179">
        <v>1250</v>
      </c>
      <c r="O81" s="179">
        <v>35062</v>
      </c>
      <c r="P81" s="80">
        <f t="shared" si="20"/>
        <v>35062</v>
      </c>
      <c r="Q81" s="149">
        <f t="shared" si="21"/>
        <v>96589</v>
      </c>
      <c r="R81" s="74">
        <v>66000</v>
      </c>
      <c r="S81" s="74">
        <f t="shared" si="18"/>
        <v>30589</v>
      </c>
      <c r="U81" s="16">
        <f t="shared" si="16"/>
        <v>55000</v>
      </c>
      <c r="W81" s="8"/>
      <c r="X81" s="8"/>
      <c r="Y81" s="8"/>
      <c r="Z81" s="8"/>
      <c r="AA81" s="8"/>
      <c r="AB81" s="8"/>
      <c r="AC81" s="8"/>
      <c r="AD81" s="8"/>
    </row>
    <row r="82" spans="1:30" ht="19.899999999999999" customHeight="1" x14ac:dyDescent="0.3">
      <c r="A82" s="4" t="s">
        <v>93</v>
      </c>
      <c r="B82" s="25"/>
      <c r="C82" s="190">
        <f t="shared" si="19"/>
        <v>30479.9</v>
      </c>
      <c r="D82" s="113">
        <v>0</v>
      </c>
      <c r="E82" s="113">
        <v>0</v>
      </c>
      <c r="F82" s="113">
        <v>13282.5</v>
      </c>
      <c r="G82" s="113">
        <v>0</v>
      </c>
      <c r="H82" s="113">
        <v>0</v>
      </c>
      <c r="I82" s="113">
        <v>0</v>
      </c>
      <c r="J82" s="126">
        <v>2649.5</v>
      </c>
      <c r="K82" s="129">
        <v>415.4</v>
      </c>
      <c r="L82" s="179">
        <v>0</v>
      </c>
      <c r="M82" s="179">
        <v>13282.5</v>
      </c>
      <c r="N82" s="179">
        <v>850</v>
      </c>
      <c r="O82" s="179">
        <v>0</v>
      </c>
      <c r="P82" s="80">
        <f t="shared" si="20"/>
        <v>0</v>
      </c>
      <c r="Q82" s="149">
        <f t="shared" si="21"/>
        <v>30479.9</v>
      </c>
      <c r="R82" s="74">
        <v>27000</v>
      </c>
      <c r="S82" s="74">
        <f t="shared" si="18"/>
        <v>3479.9000000000015</v>
      </c>
      <c r="U82" s="16">
        <f t="shared" si="16"/>
        <v>22500</v>
      </c>
      <c r="W82" s="8"/>
      <c r="X82" s="8"/>
      <c r="Y82" s="8"/>
      <c r="Z82" s="8"/>
      <c r="AA82" s="8"/>
      <c r="AB82" s="8"/>
      <c r="AC82" s="8"/>
      <c r="AD82" s="8"/>
    </row>
    <row r="83" spans="1:30" ht="19.899999999999999" customHeight="1" x14ac:dyDescent="0.3">
      <c r="A83" s="4" t="s">
        <v>94</v>
      </c>
      <c r="B83" s="25"/>
      <c r="C83" s="190">
        <f t="shared" si="19"/>
        <v>44096</v>
      </c>
      <c r="D83" s="113">
        <v>0</v>
      </c>
      <c r="E83" s="113">
        <v>0</v>
      </c>
      <c r="F83" s="113">
        <v>0</v>
      </c>
      <c r="G83" s="113">
        <v>24380</v>
      </c>
      <c r="H83" s="113">
        <v>0</v>
      </c>
      <c r="I83" s="113">
        <v>0</v>
      </c>
      <c r="J83" s="179">
        <v>0</v>
      </c>
      <c r="K83" s="179">
        <v>0</v>
      </c>
      <c r="L83" s="179">
        <v>0</v>
      </c>
      <c r="M83" s="179">
        <v>0</v>
      </c>
      <c r="N83" s="179">
        <v>0</v>
      </c>
      <c r="O83" s="179">
        <v>19716</v>
      </c>
      <c r="P83" s="80">
        <f t="shared" si="20"/>
        <v>19716</v>
      </c>
      <c r="Q83" s="149">
        <f t="shared" si="21"/>
        <v>63812</v>
      </c>
      <c r="R83" s="74">
        <v>84800</v>
      </c>
      <c r="S83" s="74">
        <f t="shared" si="18"/>
        <v>-20988</v>
      </c>
      <c r="U83" s="16">
        <f t="shared" si="16"/>
        <v>70666.666666666672</v>
      </c>
      <c r="W83" s="8"/>
      <c r="X83" s="8"/>
      <c r="Y83" s="8"/>
      <c r="Z83" s="8"/>
      <c r="AA83" s="8"/>
      <c r="AB83" s="8"/>
      <c r="AC83" s="8"/>
      <c r="AD83" s="8"/>
    </row>
    <row r="84" spans="1:30" ht="19.899999999999999" customHeight="1" x14ac:dyDescent="0.3">
      <c r="A84" s="4" t="s">
        <v>95</v>
      </c>
      <c r="B84" s="25"/>
      <c r="C84" s="190">
        <f t="shared" si="19"/>
        <v>622187.32999999996</v>
      </c>
      <c r="D84" s="113">
        <v>16501</v>
      </c>
      <c r="E84" s="113">
        <v>3570.61</v>
      </c>
      <c r="F84" s="113">
        <v>27855.82</v>
      </c>
      <c r="G84" s="113">
        <v>16552.96</v>
      </c>
      <c r="H84" s="113">
        <v>70055.520000000004</v>
      </c>
      <c r="I84" s="113">
        <v>72091.64</v>
      </c>
      <c r="J84" s="113">
        <v>198338.81</v>
      </c>
      <c r="K84" s="129">
        <v>2315.0500000000002</v>
      </c>
      <c r="L84" s="179">
        <v>35621.599999999999</v>
      </c>
      <c r="M84" s="179">
        <v>70383.600000000006</v>
      </c>
      <c r="N84" s="179">
        <v>39447.519999999997</v>
      </c>
      <c r="O84" s="179">
        <v>69453.2</v>
      </c>
      <c r="P84" s="80">
        <f t="shared" si="20"/>
        <v>69453.2</v>
      </c>
      <c r="Q84" s="149">
        <f>C84+P84</f>
        <v>691640.52999999991</v>
      </c>
      <c r="R84" s="74">
        <v>765000</v>
      </c>
      <c r="S84" s="74">
        <f t="shared" si="18"/>
        <v>-73359.470000000088</v>
      </c>
      <c r="U84" s="16">
        <f t="shared" si="16"/>
        <v>637500</v>
      </c>
      <c r="W84" s="8"/>
      <c r="X84" s="8"/>
      <c r="Y84" s="8"/>
      <c r="Z84" s="8"/>
      <c r="AA84" s="8"/>
      <c r="AB84" s="8"/>
      <c r="AC84" s="8"/>
      <c r="AD84" s="8"/>
    </row>
    <row r="85" spans="1:30" ht="19.899999999999999" customHeight="1" x14ac:dyDescent="0.3">
      <c r="A85" s="4" t="s">
        <v>96</v>
      </c>
      <c r="B85" s="25"/>
      <c r="C85" s="190">
        <f t="shared" si="19"/>
        <v>1132695.8400000001</v>
      </c>
      <c r="D85" s="113">
        <v>600</v>
      </c>
      <c r="E85" s="113">
        <v>24733.96</v>
      </c>
      <c r="F85" s="113">
        <v>30585.489999999998</v>
      </c>
      <c r="G85" s="113">
        <v>795</v>
      </c>
      <c r="H85" s="113">
        <v>7909.38</v>
      </c>
      <c r="I85" s="113">
        <v>7170</v>
      </c>
      <c r="J85" s="113">
        <v>113167.92</v>
      </c>
      <c r="K85" s="129">
        <v>125297.45</v>
      </c>
      <c r="L85" s="179">
        <v>43236.81</v>
      </c>
      <c r="M85" s="179">
        <v>172178.53</v>
      </c>
      <c r="N85" s="179">
        <v>735</v>
      </c>
      <c r="O85" s="179">
        <f>615324.92-9038.62</f>
        <v>606286.30000000005</v>
      </c>
      <c r="P85" s="80">
        <f t="shared" si="20"/>
        <v>606286.30000000005</v>
      </c>
      <c r="Q85" s="149">
        <f t="shared" si="21"/>
        <v>1738982.1400000001</v>
      </c>
      <c r="R85" s="74">
        <v>1280000</v>
      </c>
      <c r="S85" s="74">
        <f t="shared" si="18"/>
        <v>458982.14000000013</v>
      </c>
      <c r="U85" s="16">
        <f t="shared" si="16"/>
        <v>1066666.6666666667</v>
      </c>
      <c r="W85" s="8"/>
      <c r="X85" s="8"/>
      <c r="Y85" s="8"/>
      <c r="Z85" s="8"/>
      <c r="AA85" s="8"/>
      <c r="AB85" s="8"/>
      <c r="AC85" s="8"/>
      <c r="AD85" s="8"/>
    </row>
    <row r="86" spans="1:30" ht="19.899999999999999" customHeight="1" x14ac:dyDescent="0.3">
      <c r="A86" s="4" t="s">
        <v>97</v>
      </c>
      <c r="B86" s="25"/>
      <c r="C86" s="190">
        <f t="shared" si="19"/>
        <v>199280</v>
      </c>
      <c r="D86" s="113">
        <v>0</v>
      </c>
      <c r="E86" s="113">
        <v>0</v>
      </c>
      <c r="F86" s="113">
        <v>39856</v>
      </c>
      <c r="G86" s="113">
        <v>0</v>
      </c>
      <c r="H86" s="113">
        <v>0</v>
      </c>
      <c r="I86" s="113">
        <v>0</v>
      </c>
      <c r="J86" s="179">
        <v>0</v>
      </c>
      <c r="K86" s="129">
        <v>0</v>
      </c>
      <c r="L86" s="179">
        <v>0</v>
      </c>
      <c r="M86" s="179">
        <v>39856</v>
      </c>
      <c r="N86" s="179">
        <v>0</v>
      </c>
      <c r="O86" s="179">
        <v>119568</v>
      </c>
      <c r="P86" s="80">
        <f t="shared" si="20"/>
        <v>119568</v>
      </c>
      <c r="Q86" s="149">
        <f t="shared" si="21"/>
        <v>318848</v>
      </c>
      <c r="R86" s="74">
        <v>200000</v>
      </c>
      <c r="S86" s="74">
        <f t="shared" si="18"/>
        <v>118848</v>
      </c>
      <c r="U86" s="16">
        <f t="shared" si="16"/>
        <v>166666.66666666669</v>
      </c>
      <c r="W86" s="8"/>
      <c r="X86" s="8"/>
      <c r="Y86" s="8"/>
      <c r="Z86" s="8"/>
      <c r="AA86" s="8"/>
      <c r="AB86" s="8"/>
      <c r="AC86" s="8"/>
      <c r="AD86" s="8"/>
    </row>
    <row r="87" spans="1:30" ht="19.899999999999999" customHeight="1" x14ac:dyDescent="0.3">
      <c r="A87" s="4" t="s">
        <v>98</v>
      </c>
      <c r="B87" s="25"/>
      <c r="C87" s="190">
        <f t="shared" si="19"/>
        <v>52677.59</v>
      </c>
      <c r="D87" s="113">
        <v>150</v>
      </c>
      <c r="E87" s="113">
        <v>360</v>
      </c>
      <c r="F87" s="113">
        <v>11361.47</v>
      </c>
      <c r="G87" s="113">
        <v>159</v>
      </c>
      <c r="H87" s="113">
        <v>3600</v>
      </c>
      <c r="I87" s="113">
        <v>686.24</v>
      </c>
      <c r="J87" s="113">
        <v>680</v>
      </c>
      <c r="K87" s="129">
        <v>21131.54</v>
      </c>
      <c r="L87" s="179">
        <v>1800</v>
      </c>
      <c r="M87" s="179">
        <v>4829.34</v>
      </c>
      <c r="N87" s="179">
        <v>2600</v>
      </c>
      <c r="O87" s="179">
        <v>5320</v>
      </c>
      <c r="P87" s="80">
        <f t="shared" si="20"/>
        <v>5320</v>
      </c>
      <c r="Q87" s="149">
        <f t="shared" si="21"/>
        <v>57997.59</v>
      </c>
      <c r="R87" s="74">
        <v>84800</v>
      </c>
      <c r="S87" s="74">
        <f t="shared" si="18"/>
        <v>-26802.410000000003</v>
      </c>
      <c r="U87" s="16">
        <f t="shared" si="16"/>
        <v>70666.666666666672</v>
      </c>
      <c r="W87" s="8"/>
      <c r="X87" s="8"/>
      <c r="Y87" s="8"/>
      <c r="Z87" s="8"/>
      <c r="AA87" s="8"/>
      <c r="AB87" s="8"/>
      <c r="AC87" s="8"/>
      <c r="AD87" s="8"/>
    </row>
    <row r="88" spans="1:30" ht="19.899999999999999" customHeight="1" x14ac:dyDescent="0.3">
      <c r="A88" s="4" t="s">
        <v>99</v>
      </c>
      <c r="B88" s="25"/>
      <c r="C88" s="190">
        <f t="shared" si="19"/>
        <v>3122221.5299999993</v>
      </c>
      <c r="D88" s="113">
        <v>609096.35</v>
      </c>
      <c r="E88" s="113">
        <v>77614.25</v>
      </c>
      <c r="F88" s="113">
        <v>184563.74</v>
      </c>
      <c r="G88" s="113">
        <v>587864.22</v>
      </c>
      <c r="H88" s="113">
        <v>560131.15</v>
      </c>
      <c r="I88" s="113">
        <v>86936.11</v>
      </c>
      <c r="J88" s="113">
        <v>108757.69</v>
      </c>
      <c r="K88" s="129">
        <v>261844.77</v>
      </c>
      <c r="L88" s="179">
        <v>77565.3</v>
      </c>
      <c r="M88" s="179">
        <f>331972.82-1840</f>
        <v>330132.82</v>
      </c>
      <c r="N88" s="179">
        <f>122395.05-84679.53</f>
        <v>37715.520000000004</v>
      </c>
      <c r="O88" s="179">
        <v>199999.61</v>
      </c>
      <c r="P88" s="80">
        <f t="shared" si="20"/>
        <v>199999.61</v>
      </c>
      <c r="Q88" s="149">
        <f t="shared" si="21"/>
        <v>3322221.1399999992</v>
      </c>
      <c r="R88" s="74">
        <v>2894000</v>
      </c>
      <c r="S88" s="74">
        <f t="shared" si="18"/>
        <v>428221.1399999992</v>
      </c>
      <c r="U88" s="16">
        <f t="shared" si="16"/>
        <v>2411666.6666666665</v>
      </c>
      <c r="W88" s="8"/>
      <c r="X88" s="8"/>
      <c r="Y88" s="8"/>
      <c r="Z88" s="8"/>
      <c r="AA88" s="8"/>
      <c r="AB88" s="8"/>
      <c r="AC88" s="8"/>
      <c r="AD88" s="8"/>
    </row>
    <row r="89" spans="1:30" ht="19.899999999999999" customHeight="1" x14ac:dyDescent="0.3">
      <c r="A89" s="4" t="s">
        <v>100</v>
      </c>
      <c r="B89" s="25"/>
      <c r="C89" s="190">
        <f t="shared" si="19"/>
        <v>732685.08000000007</v>
      </c>
      <c r="D89" s="113">
        <v>14121</v>
      </c>
      <c r="E89" s="113">
        <v>87433.76</v>
      </c>
      <c r="F89" s="113">
        <v>28656.87</v>
      </c>
      <c r="G89" s="113">
        <v>44126.15</v>
      </c>
      <c r="H89" s="113">
        <v>3381</v>
      </c>
      <c r="I89" s="113">
        <v>240322.99</v>
      </c>
      <c r="J89" s="113">
        <v>122078.82</v>
      </c>
      <c r="K89" s="129">
        <v>55397</v>
      </c>
      <c r="L89" s="179">
        <v>6073.91</v>
      </c>
      <c r="M89" s="179">
        <v>86886.95</v>
      </c>
      <c r="N89" s="179">
        <v>9851.26</v>
      </c>
      <c r="O89" s="179">
        <f>65177.53-30822.16</f>
        <v>34355.369999999995</v>
      </c>
      <c r="P89" s="80">
        <f t="shared" si="20"/>
        <v>34355.369999999995</v>
      </c>
      <c r="Q89" s="149">
        <f t="shared" si="21"/>
        <v>767040.45000000007</v>
      </c>
      <c r="R89" s="74">
        <v>1066000</v>
      </c>
      <c r="S89" s="74">
        <f t="shared" si="18"/>
        <v>-298959.54999999993</v>
      </c>
      <c r="U89" s="16">
        <f t="shared" si="16"/>
        <v>888333.33333333326</v>
      </c>
      <c r="W89" s="8"/>
      <c r="X89" s="8"/>
      <c r="Y89" s="8"/>
      <c r="Z89" s="8"/>
      <c r="AA89" s="8"/>
      <c r="AB89" s="8"/>
      <c r="AC89" s="8"/>
      <c r="AD89" s="8"/>
    </row>
    <row r="90" spans="1:30" ht="19.899999999999999" customHeight="1" x14ac:dyDescent="0.3">
      <c r="A90" s="4" t="s">
        <v>101</v>
      </c>
      <c r="B90" s="25"/>
      <c r="C90" s="190">
        <f t="shared" si="19"/>
        <v>12909.009999999998</v>
      </c>
      <c r="D90" s="113">
        <v>0</v>
      </c>
      <c r="E90" s="113">
        <v>0</v>
      </c>
      <c r="F90" s="113">
        <v>0</v>
      </c>
      <c r="G90" s="113">
        <v>0</v>
      </c>
      <c r="H90" s="113">
        <v>6301.15</v>
      </c>
      <c r="I90" s="113">
        <v>0</v>
      </c>
      <c r="J90" s="179">
        <v>0</v>
      </c>
      <c r="K90" s="179">
        <v>0</v>
      </c>
      <c r="L90" s="179">
        <v>0</v>
      </c>
      <c r="M90" s="179">
        <v>6607.86</v>
      </c>
      <c r="N90" s="179">
        <v>0</v>
      </c>
      <c r="O90" s="179"/>
      <c r="P90" s="80">
        <f t="shared" si="20"/>
        <v>0</v>
      </c>
      <c r="Q90" s="149">
        <f t="shared" si="21"/>
        <v>12909.009999999998</v>
      </c>
      <c r="R90" s="74">
        <v>30000</v>
      </c>
      <c r="S90" s="74">
        <f t="shared" si="18"/>
        <v>-17090.990000000002</v>
      </c>
      <c r="U90" s="16">
        <f t="shared" si="16"/>
        <v>25000</v>
      </c>
      <c r="W90" s="8"/>
      <c r="X90" s="8"/>
      <c r="Y90" s="8"/>
      <c r="Z90" s="8"/>
      <c r="AA90" s="8"/>
      <c r="AB90" s="8"/>
      <c r="AC90" s="8"/>
      <c r="AD90" s="8"/>
    </row>
    <row r="91" spans="1:30" ht="19.899999999999999" customHeight="1" x14ac:dyDescent="0.3">
      <c r="A91" s="4" t="s">
        <v>206</v>
      </c>
      <c r="B91" s="25"/>
      <c r="C91" s="190">
        <f t="shared" si="19"/>
        <v>91664.88</v>
      </c>
      <c r="D91" s="113"/>
      <c r="E91" s="113"/>
      <c r="F91" s="113"/>
      <c r="G91" s="113"/>
      <c r="H91" s="113"/>
      <c r="I91" s="113"/>
      <c r="J91" s="179">
        <v>0</v>
      </c>
      <c r="K91" s="179">
        <v>0</v>
      </c>
      <c r="L91" s="179">
        <v>0</v>
      </c>
      <c r="M91" s="179">
        <v>6985.3500000000013</v>
      </c>
      <c r="N91" s="179">
        <v>84679.53</v>
      </c>
      <c r="O91" s="189">
        <v>0</v>
      </c>
      <c r="P91" s="80">
        <f t="shared" si="20"/>
        <v>0</v>
      </c>
      <c r="Q91" s="149">
        <f t="shared" si="21"/>
        <v>91664.88</v>
      </c>
      <c r="R91" s="74">
        <v>115680</v>
      </c>
      <c r="S91" s="74">
        <f t="shared" si="18"/>
        <v>-24015.119999999995</v>
      </c>
      <c r="U91" s="16">
        <f t="shared" si="16"/>
        <v>96400</v>
      </c>
      <c r="W91" s="8"/>
      <c r="X91" s="8"/>
      <c r="Y91" s="8"/>
      <c r="Z91" s="8"/>
      <c r="AA91" s="8"/>
      <c r="AB91" s="8"/>
      <c r="AC91" s="8"/>
      <c r="AD91" s="8"/>
    </row>
    <row r="92" spans="1:30" ht="19.899999999999999" customHeight="1" x14ac:dyDescent="0.3">
      <c r="A92" s="4" t="s">
        <v>102</v>
      </c>
      <c r="B92" s="25"/>
      <c r="C92" s="190">
        <f t="shared" si="19"/>
        <v>434578.18</v>
      </c>
      <c r="D92" s="113">
        <v>0</v>
      </c>
      <c r="E92" s="113">
        <v>0</v>
      </c>
      <c r="F92" s="113">
        <v>0</v>
      </c>
      <c r="G92" s="113">
        <v>0</v>
      </c>
      <c r="H92" s="113">
        <v>0</v>
      </c>
      <c r="I92" s="113">
        <v>434578.18</v>
      </c>
      <c r="J92" s="179">
        <v>0</v>
      </c>
      <c r="K92" s="179">
        <v>0</v>
      </c>
      <c r="L92" s="179">
        <v>0</v>
      </c>
      <c r="M92" s="129"/>
      <c r="N92" s="179">
        <v>0</v>
      </c>
      <c r="O92" s="179"/>
      <c r="P92" s="80">
        <f t="shared" si="20"/>
        <v>0</v>
      </c>
      <c r="Q92" s="149">
        <f t="shared" si="21"/>
        <v>434578.18</v>
      </c>
      <c r="R92" s="74">
        <v>450000</v>
      </c>
      <c r="S92" s="74">
        <f t="shared" si="18"/>
        <v>-15421.820000000007</v>
      </c>
      <c r="W92" s="8"/>
      <c r="X92" s="8"/>
      <c r="Y92" s="8"/>
      <c r="Z92" s="8"/>
      <c r="AA92" s="8"/>
      <c r="AB92" s="8"/>
      <c r="AC92" s="8"/>
      <c r="AD92" s="8"/>
    </row>
    <row r="93" spans="1:30" ht="19.899999999999999" customHeight="1" x14ac:dyDescent="0.3">
      <c r="A93" s="4" t="s">
        <v>103</v>
      </c>
      <c r="B93" s="25"/>
      <c r="C93" s="190">
        <f t="shared" si="19"/>
        <v>560631.32000000007</v>
      </c>
      <c r="D93" s="113">
        <v>0</v>
      </c>
      <c r="E93" s="113">
        <v>0</v>
      </c>
      <c r="F93" s="113">
        <v>0</v>
      </c>
      <c r="G93" s="113">
        <v>109872.65</v>
      </c>
      <c r="H93" s="113">
        <v>436533.75</v>
      </c>
      <c r="I93" s="113">
        <v>0</v>
      </c>
      <c r="J93" s="113">
        <v>14224.92</v>
      </c>
      <c r="K93" s="129">
        <v>0</v>
      </c>
      <c r="L93" s="129">
        <v>0</v>
      </c>
      <c r="M93" s="129"/>
      <c r="N93" s="179">
        <v>0</v>
      </c>
      <c r="O93" s="179"/>
      <c r="P93" s="80">
        <f t="shared" si="20"/>
        <v>0</v>
      </c>
      <c r="Q93" s="149">
        <f t="shared" si="21"/>
        <v>560631.32000000007</v>
      </c>
      <c r="R93" s="74">
        <v>570000</v>
      </c>
      <c r="S93" s="74">
        <f t="shared" si="18"/>
        <v>-9368.6799999999348</v>
      </c>
      <c r="W93" s="8"/>
      <c r="X93" s="8"/>
      <c r="Y93" s="8"/>
      <c r="Z93" s="8"/>
      <c r="AA93" s="8"/>
      <c r="AB93" s="8"/>
      <c r="AC93" s="8"/>
      <c r="AD93" s="8"/>
    </row>
    <row r="94" spans="1:30" ht="19.899999999999999" customHeight="1" x14ac:dyDescent="0.3">
      <c r="A94" s="4" t="s">
        <v>104</v>
      </c>
      <c r="B94" s="25"/>
      <c r="C94" s="190">
        <f t="shared" si="19"/>
        <v>1480291.6300000001</v>
      </c>
      <c r="D94" s="113">
        <v>0</v>
      </c>
      <c r="E94" s="113">
        <v>0</v>
      </c>
      <c r="F94" s="113">
        <v>715328.4</v>
      </c>
      <c r="G94" s="113">
        <v>251909</v>
      </c>
      <c r="H94" s="113">
        <v>87793.42</v>
      </c>
      <c r="I94" s="113">
        <v>365944.41</v>
      </c>
      <c r="J94" s="179">
        <v>0</v>
      </c>
      <c r="K94" s="129">
        <v>3657</v>
      </c>
      <c r="L94" s="179">
        <v>0</v>
      </c>
      <c r="M94" s="129">
        <v>52186.84</v>
      </c>
      <c r="N94" s="179">
        <v>0</v>
      </c>
      <c r="O94" s="179">
        <v>3472.56</v>
      </c>
      <c r="P94" s="80">
        <f>SUM(O94)</f>
        <v>3472.56</v>
      </c>
      <c r="Q94" s="149">
        <f t="shared" si="21"/>
        <v>1483764.1900000002</v>
      </c>
      <c r="R94" s="74">
        <v>1500000</v>
      </c>
      <c r="S94" s="74">
        <f t="shared" si="18"/>
        <v>-16235.809999999823</v>
      </c>
      <c r="W94" s="8"/>
      <c r="X94" s="8"/>
      <c r="Y94" s="8"/>
      <c r="Z94" s="8"/>
      <c r="AA94" s="8"/>
      <c r="AB94" s="8"/>
      <c r="AC94" s="8"/>
      <c r="AD94" s="8"/>
    </row>
    <row r="95" spans="1:30" ht="19.899999999999999" customHeight="1" x14ac:dyDescent="0.3">
      <c r="A95" s="4" t="s">
        <v>123</v>
      </c>
      <c r="B95" s="25"/>
      <c r="C95" s="190">
        <f t="shared" si="19"/>
        <v>296800</v>
      </c>
      <c r="D95" s="113"/>
      <c r="E95" s="113"/>
      <c r="F95" s="113"/>
      <c r="G95" s="113"/>
      <c r="H95" s="113"/>
      <c r="I95" s="179">
        <v>0</v>
      </c>
      <c r="J95" s="179">
        <v>0</v>
      </c>
      <c r="K95" s="129">
        <v>207760</v>
      </c>
      <c r="L95" s="179">
        <v>89040</v>
      </c>
      <c r="M95" s="188">
        <v>0</v>
      </c>
      <c r="N95" s="179">
        <v>0</v>
      </c>
      <c r="O95" s="179"/>
      <c r="P95" s="80">
        <f t="shared" si="20"/>
        <v>0</v>
      </c>
      <c r="Q95" s="149">
        <f t="shared" si="21"/>
        <v>296800</v>
      </c>
      <c r="R95" s="74">
        <v>300000</v>
      </c>
      <c r="S95" s="74">
        <f t="shared" si="18"/>
        <v>-3200</v>
      </c>
      <c r="W95" s="8"/>
      <c r="X95" s="8"/>
      <c r="Y95" s="8"/>
      <c r="Z95" s="8"/>
      <c r="AA95" s="8"/>
      <c r="AB95" s="8"/>
      <c r="AC95" s="8"/>
      <c r="AD95" s="8"/>
    </row>
    <row r="96" spans="1:30" ht="19.899999999999999" customHeight="1" x14ac:dyDescent="0.3">
      <c r="A96" s="4" t="s">
        <v>105</v>
      </c>
      <c r="B96" s="25"/>
      <c r="C96" s="190">
        <f t="shared" si="19"/>
        <v>766664.82000000007</v>
      </c>
      <c r="D96" s="113">
        <v>0</v>
      </c>
      <c r="E96" s="113">
        <v>0</v>
      </c>
      <c r="F96" s="113">
        <v>0</v>
      </c>
      <c r="G96" s="113">
        <v>0</v>
      </c>
      <c r="H96" s="113">
        <v>0</v>
      </c>
      <c r="I96" s="113">
        <v>9079</v>
      </c>
      <c r="J96" s="113">
        <v>165628.5</v>
      </c>
      <c r="K96" s="129">
        <v>450776.32000000001</v>
      </c>
      <c r="L96" s="179">
        <v>-9619</v>
      </c>
      <c r="M96" s="129">
        <v>150800</v>
      </c>
      <c r="N96" s="179">
        <v>0</v>
      </c>
      <c r="O96" s="179"/>
      <c r="P96" s="80">
        <f t="shared" si="20"/>
        <v>0</v>
      </c>
      <c r="Q96" s="149">
        <f t="shared" si="21"/>
        <v>766664.82000000007</v>
      </c>
      <c r="R96" s="74">
        <v>800000</v>
      </c>
      <c r="S96" s="74">
        <f t="shared" si="18"/>
        <v>-33335.179999999935</v>
      </c>
      <c r="W96" s="8"/>
      <c r="X96" s="8"/>
      <c r="Y96" s="8"/>
      <c r="Z96" s="8"/>
      <c r="AA96" s="8"/>
      <c r="AB96" s="8"/>
      <c r="AC96" s="8"/>
      <c r="AD96" s="8"/>
    </row>
    <row r="97" spans="1:30" ht="19.899999999999999" customHeight="1" x14ac:dyDescent="0.3">
      <c r="A97" s="4" t="s">
        <v>106</v>
      </c>
      <c r="B97" s="25"/>
      <c r="C97" s="190">
        <f t="shared" si="19"/>
        <v>802240.83</v>
      </c>
      <c r="D97" s="113">
        <v>75980.800000000003</v>
      </c>
      <c r="E97" s="113">
        <v>0</v>
      </c>
      <c r="F97" s="113">
        <v>303.3</v>
      </c>
      <c r="G97" s="113">
        <v>22349.21</v>
      </c>
      <c r="H97" s="113">
        <v>176024.68000000002</v>
      </c>
      <c r="I97" s="113">
        <v>80635.3</v>
      </c>
      <c r="J97" s="129">
        <v>1988.17</v>
      </c>
      <c r="K97" s="129">
        <v>56985.599999999999</v>
      </c>
      <c r="L97" s="179">
        <v>95003.15</v>
      </c>
      <c r="M97" s="179">
        <v>133932</v>
      </c>
      <c r="N97" s="129">
        <v>150000</v>
      </c>
      <c r="O97" s="179">
        <v>9038.6200000000008</v>
      </c>
      <c r="P97" s="80">
        <f t="shared" si="20"/>
        <v>9038.6200000000008</v>
      </c>
      <c r="Q97" s="149">
        <f t="shared" si="21"/>
        <v>811279.45</v>
      </c>
      <c r="R97" s="74">
        <v>2160000</v>
      </c>
      <c r="S97" s="74">
        <f t="shared" ref="S97:S99" si="22">Q97-R97</f>
        <v>-1348720.55</v>
      </c>
      <c r="W97" s="8"/>
      <c r="X97" s="8"/>
      <c r="Y97" s="8"/>
      <c r="Z97" s="8"/>
      <c r="AA97" s="8"/>
      <c r="AB97" s="8"/>
      <c r="AC97" s="8"/>
      <c r="AD97" s="8"/>
    </row>
    <row r="98" spans="1:30" ht="19.899999999999999" customHeight="1" x14ac:dyDescent="0.3">
      <c r="A98" s="4" t="s">
        <v>107</v>
      </c>
      <c r="B98" s="25"/>
      <c r="C98" s="190">
        <f t="shared" si="19"/>
        <v>385015.39</v>
      </c>
      <c r="D98" s="113">
        <v>0</v>
      </c>
      <c r="E98" s="113">
        <v>0</v>
      </c>
      <c r="F98" s="113">
        <v>0</v>
      </c>
      <c r="G98" s="113">
        <v>0</v>
      </c>
      <c r="H98" s="113">
        <v>0</v>
      </c>
      <c r="I98" s="113">
        <v>0</v>
      </c>
      <c r="J98" s="179">
        <v>0</v>
      </c>
      <c r="K98" s="179">
        <v>0</v>
      </c>
      <c r="L98" s="179">
        <v>0</v>
      </c>
      <c r="M98" s="129">
        <v>302438.52</v>
      </c>
      <c r="N98" s="129">
        <v>51754.71</v>
      </c>
      <c r="O98" s="179">
        <v>30822.16</v>
      </c>
      <c r="P98" s="80">
        <f t="shared" si="20"/>
        <v>30822.16</v>
      </c>
      <c r="Q98" s="149">
        <f t="shared" si="21"/>
        <v>415837.55</v>
      </c>
      <c r="R98" s="74">
        <v>400000</v>
      </c>
      <c r="S98" s="74">
        <f t="shared" si="22"/>
        <v>15837.549999999988</v>
      </c>
      <c r="W98" s="8"/>
      <c r="X98" s="8"/>
      <c r="Y98" s="8"/>
      <c r="Z98" s="8"/>
      <c r="AA98" s="8"/>
      <c r="AB98" s="8"/>
      <c r="AC98" s="8"/>
      <c r="AD98" s="8"/>
    </row>
    <row r="99" spans="1:30" ht="19.899999999999999" customHeight="1" x14ac:dyDescent="0.3">
      <c r="A99" s="4" t="s">
        <v>108</v>
      </c>
      <c r="B99" s="25"/>
      <c r="C99" s="190">
        <f t="shared" si="19"/>
        <v>107915.56</v>
      </c>
      <c r="D99" s="113">
        <v>0</v>
      </c>
      <c r="E99" s="113">
        <v>0</v>
      </c>
      <c r="F99" s="113">
        <v>0</v>
      </c>
      <c r="G99" s="113">
        <v>0</v>
      </c>
      <c r="H99" s="113">
        <v>0</v>
      </c>
      <c r="I99" s="113">
        <v>107915.56</v>
      </c>
      <c r="J99" s="129">
        <v>0</v>
      </c>
      <c r="K99" s="129">
        <v>0</v>
      </c>
      <c r="L99" s="129">
        <v>0</v>
      </c>
      <c r="M99" s="129"/>
      <c r="N99" s="129"/>
      <c r="O99" s="129"/>
      <c r="P99" s="80">
        <f t="shared" si="20"/>
        <v>0</v>
      </c>
      <c r="Q99" s="149">
        <f t="shared" si="21"/>
        <v>107915.56</v>
      </c>
      <c r="R99" s="74">
        <v>107915.56</v>
      </c>
      <c r="S99" s="74">
        <f t="shared" si="22"/>
        <v>0</v>
      </c>
      <c r="W99" s="8"/>
      <c r="X99" s="8"/>
      <c r="Y99" s="8"/>
      <c r="Z99" s="8"/>
      <c r="AA99" s="8"/>
      <c r="AB99" s="8"/>
      <c r="AC99" s="8"/>
      <c r="AD99" s="8"/>
    </row>
    <row r="100" spans="1:30" ht="19.899999999999999" customHeight="1" x14ac:dyDescent="0.3">
      <c r="A100" s="4" t="s">
        <v>28</v>
      </c>
      <c r="B100" s="6"/>
      <c r="C100" s="201">
        <f>SUM(D100:O100)</f>
        <v>14431588.170000002</v>
      </c>
      <c r="D100" s="130">
        <f t="shared" ref="D100:O100" si="23">SUM(D30:D99)</f>
        <v>847474.19</v>
      </c>
      <c r="E100" s="130">
        <f t="shared" si="23"/>
        <v>393132.51</v>
      </c>
      <c r="F100" s="130">
        <f t="shared" si="23"/>
        <v>1286301.3800000001</v>
      </c>
      <c r="G100" s="130">
        <f t="shared" si="23"/>
        <v>1236432.44</v>
      </c>
      <c r="H100" s="130">
        <f t="shared" si="23"/>
        <v>1582574.51</v>
      </c>
      <c r="I100" s="130">
        <f t="shared" si="23"/>
        <v>1704811.28</v>
      </c>
      <c r="J100" s="130">
        <f t="shared" si="23"/>
        <v>1155485.1200000001</v>
      </c>
      <c r="K100" s="130">
        <f t="shared" si="23"/>
        <v>1383123.43</v>
      </c>
      <c r="L100" s="130">
        <f t="shared" si="23"/>
        <v>669959.42000000004</v>
      </c>
      <c r="M100" s="130">
        <f t="shared" si="23"/>
        <v>1653207.48</v>
      </c>
      <c r="N100" s="130">
        <f t="shared" si="23"/>
        <v>605025.09</v>
      </c>
      <c r="O100" s="130">
        <f t="shared" si="23"/>
        <v>1914061.32</v>
      </c>
      <c r="P100" s="97">
        <f>SUM(O100)</f>
        <v>1914061.32</v>
      </c>
      <c r="Q100" s="154">
        <f>SUM(Q30:Q99)</f>
        <v>16345649.489999998</v>
      </c>
      <c r="R100" s="96">
        <f>SUM(R30:R99)</f>
        <v>18258410.66</v>
      </c>
      <c r="S100" s="96">
        <f>Q100-R100</f>
        <v>-1912761.1700000018</v>
      </c>
      <c r="W100" s="8"/>
      <c r="X100" s="8"/>
      <c r="Y100" s="8"/>
      <c r="Z100" s="8"/>
      <c r="AA100" s="8"/>
      <c r="AB100" s="8"/>
      <c r="AC100" s="8"/>
      <c r="AD100" s="8"/>
    </row>
    <row r="101" spans="1:30" ht="19.899999999999999" customHeight="1" x14ac:dyDescent="0.3">
      <c r="C101" s="91"/>
      <c r="D101" s="131"/>
      <c r="E101" s="131"/>
      <c r="F101" s="131"/>
      <c r="G101" s="131"/>
      <c r="H101" s="131"/>
      <c r="I101" s="131"/>
      <c r="J101" s="131"/>
      <c r="K101" s="147"/>
      <c r="L101" s="180"/>
      <c r="M101" s="180"/>
      <c r="N101" s="180"/>
      <c r="O101" s="180"/>
      <c r="P101" s="81"/>
      <c r="Q101" s="149"/>
      <c r="R101" s="74"/>
      <c r="S101" s="74"/>
      <c r="W101" s="8"/>
      <c r="X101" s="8"/>
      <c r="Y101" s="8"/>
      <c r="Z101" s="8"/>
      <c r="AA101" s="8"/>
      <c r="AB101" s="8"/>
      <c r="AC101" s="8"/>
      <c r="AD101" s="8"/>
    </row>
    <row r="102" spans="1:30" ht="19.899999999999999" customHeight="1" thickBot="1" x14ac:dyDescent="0.35">
      <c r="A102" s="6" t="s">
        <v>22</v>
      </c>
      <c r="C102" s="202">
        <f t="shared" ref="C102:S102" si="24">C26-C100</f>
        <v>2295.8100000005215</v>
      </c>
      <c r="D102" s="132">
        <f t="shared" si="24"/>
        <v>-846659.39999999991</v>
      </c>
      <c r="E102" s="132">
        <f t="shared" si="24"/>
        <v>846659.39999999991</v>
      </c>
      <c r="F102" s="132">
        <f t="shared" si="24"/>
        <v>0</v>
      </c>
      <c r="G102" s="132">
        <f t="shared" si="24"/>
        <v>0</v>
      </c>
      <c r="H102" s="132">
        <f t="shared" si="24"/>
        <v>0</v>
      </c>
      <c r="I102" s="132">
        <f t="shared" si="24"/>
        <v>0</v>
      </c>
      <c r="J102" s="132">
        <f t="shared" si="24"/>
        <v>0</v>
      </c>
      <c r="K102" s="132">
        <f t="shared" si="24"/>
        <v>0</v>
      </c>
      <c r="L102" s="132">
        <f t="shared" si="24"/>
        <v>0</v>
      </c>
      <c r="M102" s="132">
        <f t="shared" si="24"/>
        <v>0</v>
      </c>
      <c r="N102" s="132">
        <f t="shared" si="24"/>
        <v>0</v>
      </c>
      <c r="O102" s="132">
        <f t="shared" si="24"/>
        <v>2295.8100000000559</v>
      </c>
      <c r="P102" s="77">
        <f t="shared" si="24"/>
        <v>2295.8100000000559</v>
      </c>
      <c r="Q102" s="153">
        <f t="shared" si="24"/>
        <v>4591.6200000010431</v>
      </c>
      <c r="R102" s="77">
        <f t="shared" si="24"/>
        <v>-750821.56000000238</v>
      </c>
      <c r="S102" s="77">
        <f t="shared" si="24"/>
        <v>755413.18000000343</v>
      </c>
      <c r="W102" s="8"/>
      <c r="X102" s="8"/>
      <c r="Y102" s="8"/>
      <c r="Z102" s="8"/>
      <c r="AA102" s="8"/>
      <c r="AB102" s="8"/>
      <c r="AC102" s="8"/>
      <c r="AD102" s="8"/>
    </row>
    <row r="103" spans="1:30" ht="19.899999999999999" customHeight="1" thickTop="1" x14ac:dyDescent="0.3">
      <c r="A103" s="43"/>
      <c r="B103" s="44"/>
      <c r="C103" s="203"/>
      <c r="D103" s="133"/>
      <c r="E103" s="133"/>
      <c r="F103" s="133"/>
      <c r="G103" s="133"/>
      <c r="H103" s="133"/>
      <c r="I103" s="133"/>
      <c r="J103" s="134"/>
      <c r="K103" s="136"/>
      <c r="L103" s="136"/>
      <c r="M103" s="180"/>
      <c r="N103" s="136"/>
      <c r="O103" s="136"/>
      <c r="P103" s="87"/>
      <c r="Q103" s="148"/>
      <c r="R103" s="90"/>
      <c r="S103" s="68"/>
      <c r="W103" s="8"/>
      <c r="X103" s="8"/>
      <c r="Y103" s="8"/>
      <c r="Z103" s="8"/>
      <c r="AA103" s="8"/>
      <c r="AB103" s="8"/>
      <c r="AC103" s="8"/>
      <c r="AD103" s="8"/>
    </row>
    <row r="104" spans="1:30" ht="19.899999999999999" hidden="1" customHeight="1" x14ac:dyDescent="0.3">
      <c r="A104" s="8"/>
      <c r="B104" s="8"/>
      <c r="C104" s="191"/>
      <c r="D104" s="109"/>
      <c r="E104" s="109"/>
      <c r="F104" s="109"/>
      <c r="G104" s="109"/>
      <c r="H104" s="109"/>
      <c r="I104" s="109"/>
      <c r="J104" s="135"/>
      <c r="K104" s="136"/>
      <c r="L104" s="179">
        <f>SUM(L92:L99)</f>
        <v>174424.15</v>
      </c>
      <c r="M104" s="179"/>
      <c r="N104" s="179">
        <f>SUM(N92:N99)</f>
        <v>201754.71</v>
      </c>
      <c r="O104" s="179">
        <f>SUM(O92:O99)</f>
        <v>43333.34</v>
      </c>
      <c r="P104" s="80">
        <f>SUM(P92:P99)</f>
        <v>43333.34</v>
      </c>
      <c r="Q104" s="148"/>
      <c r="R104" s="90"/>
      <c r="S104" s="68"/>
      <c r="W104" s="8"/>
      <c r="X104" s="8"/>
      <c r="Y104" s="8"/>
      <c r="Z104" s="8"/>
      <c r="AA104" s="8"/>
      <c r="AB104" s="8"/>
      <c r="AC104" s="8"/>
      <c r="AD104" s="8"/>
    </row>
    <row r="105" spans="1:30" ht="19.899999999999999" hidden="1" customHeight="1" x14ac:dyDescent="0.3">
      <c r="A105" s="8"/>
      <c r="B105" s="8"/>
      <c r="C105" s="191">
        <v>14434547.43</v>
      </c>
      <c r="D105" s="109"/>
      <c r="E105" s="109"/>
      <c r="F105" s="109"/>
      <c r="G105" s="109"/>
      <c r="H105" s="109"/>
      <c r="I105" s="109"/>
      <c r="J105" s="136"/>
      <c r="K105" s="136"/>
      <c r="L105" s="180">
        <f>SUM(L30:L90)</f>
        <v>495535.26999999996</v>
      </c>
      <c r="M105" s="180"/>
      <c r="N105" s="180">
        <f>SUM(N30:N91)</f>
        <v>403270.38</v>
      </c>
      <c r="O105" s="180">
        <f>SUM(O30:O91)</f>
        <v>1870727.98</v>
      </c>
      <c r="P105" s="81">
        <f>SUM(P30:P90)</f>
        <v>1870727.98</v>
      </c>
      <c r="Q105" s="148"/>
      <c r="R105" s="90"/>
      <c r="S105" s="68"/>
      <c r="W105" s="8"/>
      <c r="X105" s="8"/>
      <c r="Y105" s="8"/>
      <c r="Z105" s="8"/>
      <c r="AA105" s="8"/>
      <c r="AB105" s="8"/>
      <c r="AC105" s="8"/>
      <c r="AD105" s="8"/>
    </row>
    <row r="106" spans="1:30" ht="19.899999999999999" hidden="1" customHeight="1" x14ac:dyDescent="0.3">
      <c r="A106" s="8"/>
      <c r="B106" s="8"/>
      <c r="C106" s="191">
        <f>C105-C100</f>
        <v>2959.2599999979138</v>
      </c>
      <c r="D106" s="109"/>
      <c r="E106" s="109"/>
      <c r="F106" s="109"/>
      <c r="G106" s="109"/>
      <c r="H106" s="109"/>
      <c r="I106" s="109"/>
      <c r="J106" s="136"/>
      <c r="K106" s="136"/>
      <c r="L106" s="179"/>
      <c r="M106" s="179"/>
      <c r="N106" s="179"/>
      <c r="O106" s="179"/>
      <c r="P106" s="87"/>
      <c r="Q106" s="148"/>
      <c r="R106" s="90"/>
      <c r="S106" s="68"/>
      <c r="W106" s="8"/>
      <c r="X106" s="8"/>
      <c r="Y106" s="8"/>
      <c r="Z106" s="8"/>
      <c r="AA106" s="8"/>
      <c r="AB106" s="8"/>
      <c r="AC106" s="8"/>
      <c r="AD106" s="8"/>
    </row>
    <row r="107" spans="1:30" ht="19.899999999999999" hidden="1" customHeight="1" x14ac:dyDescent="0.3">
      <c r="A107" s="8"/>
      <c r="B107" s="8"/>
      <c r="C107" s="191"/>
      <c r="D107" s="109"/>
      <c r="E107" s="109"/>
      <c r="F107" s="109"/>
      <c r="G107" s="109"/>
      <c r="H107" s="109"/>
      <c r="I107" s="109"/>
      <c r="J107" s="136"/>
      <c r="K107" s="136"/>
      <c r="L107" s="136">
        <f>-SUM(L17+L23+L24)</f>
        <v>-15898.82</v>
      </c>
      <c r="M107" s="136"/>
      <c r="N107" s="136">
        <f>-SUM(N17+N23+N24)</f>
        <v>-11365.19</v>
      </c>
      <c r="O107" s="136">
        <f>-SUM(O17+O23+O24)</f>
        <v>-10711.7</v>
      </c>
      <c r="P107" s="136">
        <f>-SUM(P17+P23+P24)</f>
        <v>-10711.7</v>
      </c>
      <c r="Q107" s="148"/>
      <c r="R107" s="90"/>
      <c r="S107" s="68"/>
      <c r="W107" s="8"/>
      <c r="X107" s="8"/>
      <c r="Y107" s="8"/>
      <c r="Z107" s="8"/>
      <c r="AA107" s="8"/>
      <c r="AB107" s="8"/>
      <c r="AC107" s="8"/>
      <c r="AD107" s="8"/>
    </row>
    <row r="108" spans="1:30" ht="19.899999999999999" hidden="1" customHeight="1" x14ac:dyDescent="0.3">
      <c r="A108" s="8"/>
      <c r="B108" s="8"/>
      <c r="C108" s="191"/>
      <c r="D108" s="109"/>
      <c r="E108" s="109"/>
      <c r="F108" s="109"/>
      <c r="G108" s="109"/>
      <c r="H108" s="109"/>
      <c r="I108" s="109"/>
      <c r="J108" s="109"/>
      <c r="K108" s="109"/>
      <c r="L108" s="109"/>
      <c r="M108" s="180"/>
      <c r="N108" s="109"/>
      <c r="O108" s="109"/>
      <c r="P108" s="87"/>
      <c r="Q108" s="148"/>
      <c r="R108" s="90"/>
      <c r="S108" s="68"/>
      <c r="W108" s="8"/>
      <c r="X108" s="8"/>
      <c r="Y108" s="8"/>
      <c r="Z108" s="8"/>
      <c r="AA108" s="8"/>
      <c r="AB108" s="8"/>
      <c r="AC108" s="8"/>
      <c r="AD108" s="8"/>
    </row>
    <row r="109" spans="1:30" ht="19.899999999999999" hidden="1" customHeight="1" x14ac:dyDescent="0.3">
      <c r="A109" s="8"/>
      <c r="B109" s="8"/>
      <c r="C109" s="191"/>
      <c r="D109" s="109"/>
      <c r="E109" s="109"/>
      <c r="F109" s="109"/>
      <c r="G109" s="109"/>
      <c r="H109" s="109"/>
      <c r="I109" s="109"/>
      <c r="J109" s="109"/>
      <c r="K109" s="109"/>
      <c r="L109" s="180">
        <f>SUM(L105:L107)</f>
        <v>479636.44999999995</v>
      </c>
      <c r="M109" s="180"/>
      <c r="N109" s="180">
        <f>SUM(N105:N107)</f>
        <v>391905.19</v>
      </c>
      <c r="O109" s="180">
        <f t="shared" ref="O109" si="25">SUM(O105:O107)</f>
        <v>1860016.28</v>
      </c>
      <c r="P109" s="81">
        <f>SUM(P105:P107)</f>
        <v>1860016.28</v>
      </c>
      <c r="Q109" s="148"/>
      <c r="R109" s="90"/>
      <c r="S109" s="68"/>
      <c r="W109" s="8"/>
      <c r="X109" s="8"/>
      <c r="Y109" s="8"/>
      <c r="Z109" s="8"/>
      <c r="AA109" s="8"/>
      <c r="AB109" s="8"/>
      <c r="AC109" s="8"/>
      <c r="AD109" s="8"/>
    </row>
    <row r="110" spans="1:30" ht="19.899999999999999" hidden="1" customHeight="1" x14ac:dyDescent="0.3">
      <c r="A110" s="8"/>
      <c r="B110" s="8"/>
      <c r="C110" s="191"/>
      <c r="D110" s="109"/>
      <c r="E110" s="109"/>
      <c r="F110" s="109"/>
      <c r="G110" s="109"/>
      <c r="H110" s="109"/>
      <c r="I110" s="109"/>
      <c r="J110" s="109"/>
      <c r="K110" s="109"/>
      <c r="L110" s="109"/>
      <c r="M110" s="180"/>
      <c r="N110" s="109"/>
      <c r="O110" s="109"/>
      <c r="P110" s="87"/>
      <c r="Q110" s="148"/>
      <c r="R110" s="90"/>
      <c r="S110" s="68"/>
      <c r="W110" s="8"/>
      <c r="X110" s="8"/>
      <c r="Y110" s="8"/>
      <c r="Z110" s="8"/>
      <c r="AA110" s="8"/>
      <c r="AB110" s="8"/>
      <c r="AC110" s="8"/>
      <c r="AD110" s="8"/>
    </row>
    <row r="111" spans="1:30" ht="19.899999999999999" customHeight="1" x14ac:dyDescent="0.3">
      <c r="A111" s="8"/>
      <c r="B111" s="8"/>
      <c r="C111" s="191">
        <f>SUM(C73:C91)</f>
        <v>7768428.5299999993</v>
      </c>
      <c r="D111" s="109"/>
      <c r="E111" s="109"/>
      <c r="F111" s="109"/>
      <c r="G111" s="109"/>
      <c r="H111" s="109"/>
      <c r="I111" s="109"/>
      <c r="J111" s="109"/>
      <c r="K111" s="109"/>
      <c r="L111" s="109"/>
      <c r="M111" s="180"/>
      <c r="N111" s="109"/>
      <c r="O111" s="109"/>
      <c r="P111" s="87"/>
      <c r="Q111" s="148"/>
      <c r="R111" s="90"/>
      <c r="S111" s="68"/>
      <c r="W111" s="8"/>
      <c r="X111" s="8"/>
      <c r="Y111" s="8"/>
      <c r="Z111" s="8"/>
      <c r="AA111" s="8"/>
      <c r="AB111" s="8"/>
      <c r="AC111" s="8"/>
      <c r="AD111" s="8"/>
    </row>
    <row r="112" spans="1:30" ht="19.899999999999999" customHeight="1" x14ac:dyDescent="0.3">
      <c r="A112" s="8"/>
      <c r="B112" s="8"/>
      <c r="C112" s="191">
        <f>SUM(C30:C70)</f>
        <v>1829021.9100000001</v>
      </c>
      <c r="D112" s="109"/>
      <c r="E112" s="109">
        <f>E100-E23-E24-E17</f>
        <v>386474.34</v>
      </c>
      <c r="F112" s="109"/>
      <c r="G112" s="109"/>
      <c r="H112" s="109"/>
      <c r="I112" s="109"/>
      <c r="J112" s="109"/>
      <c r="K112" s="109"/>
      <c r="L112" s="109"/>
      <c r="M112" s="180"/>
      <c r="N112" s="109"/>
      <c r="O112" s="109"/>
      <c r="P112" s="87"/>
      <c r="Q112" s="148"/>
      <c r="R112" s="90"/>
      <c r="S112" s="68"/>
      <c r="W112" s="8"/>
      <c r="X112" s="8"/>
      <c r="Y112" s="8"/>
      <c r="Z112" s="8"/>
      <c r="AA112" s="8"/>
      <c r="AB112" s="8"/>
      <c r="AC112" s="8"/>
      <c r="AD112" s="8"/>
    </row>
    <row r="113" spans="1:30" ht="19.899999999999999" customHeight="1" x14ac:dyDescent="0.3">
      <c r="A113" s="8"/>
      <c r="B113" s="8"/>
      <c r="C113" s="204"/>
      <c r="D113" s="109"/>
      <c r="E113" s="109"/>
      <c r="F113" s="109"/>
      <c r="G113" s="109"/>
      <c r="H113" s="109"/>
      <c r="I113" s="109"/>
      <c r="J113" s="109"/>
      <c r="K113" s="109"/>
      <c r="L113" s="109"/>
      <c r="M113" s="180"/>
      <c r="N113" s="109"/>
      <c r="O113" s="109">
        <v>69453.2</v>
      </c>
      <c r="P113" s="87"/>
      <c r="Q113" s="148"/>
      <c r="R113" s="90"/>
      <c r="S113" s="68"/>
      <c r="W113" s="8"/>
      <c r="X113" s="8"/>
      <c r="Y113" s="8"/>
      <c r="Z113" s="8"/>
      <c r="AA113" s="8"/>
      <c r="AB113" s="8"/>
      <c r="AC113" s="8"/>
      <c r="AD113" s="8"/>
    </row>
    <row r="114" spans="1:30" ht="19.899999999999999" customHeight="1" x14ac:dyDescent="0.3">
      <c r="A114" s="8"/>
      <c r="B114" s="8"/>
      <c r="C114" s="191"/>
      <c r="D114" s="109"/>
      <c r="E114" s="109"/>
      <c r="F114" s="109"/>
      <c r="G114" s="109"/>
      <c r="H114" s="109"/>
      <c r="I114" s="109"/>
      <c r="J114" s="109"/>
      <c r="K114" s="109"/>
      <c r="L114" s="109"/>
      <c r="M114" s="180"/>
      <c r="N114" s="109"/>
      <c r="O114" s="109"/>
      <c r="P114" s="87"/>
      <c r="Q114" s="148"/>
      <c r="R114" s="90"/>
      <c r="S114" s="68"/>
      <c r="W114" s="8"/>
      <c r="X114" s="8"/>
      <c r="Y114" s="8"/>
      <c r="Z114" s="8"/>
      <c r="AA114" s="8"/>
      <c r="AB114" s="8"/>
      <c r="AC114" s="8"/>
      <c r="AD114" s="8"/>
    </row>
    <row r="115" spans="1:30" ht="19.899999999999999" customHeight="1" x14ac:dyDescent="0.3">
      <c r="A115" s="8"/>
      <c r="B115" s="8"/>
      <c r="C115" s="191">
        <f>SUM(C92:C99)</f>
        <v>4834137.7299999995</v>
      </c>
      <c r="D115" s="109"/>
      <c r="E115" s="109"/>
      <c r="F115" s="109"/>
      <c r="G115" s="109"/>
      <c r="H115" s="109"/>
      <c r="I115" s="109"/>
      <c r="J115" s="109"/>
      <c r="K115" s="109"/>
      <c r="L115" s="109"/>
      <c r="M115" s="180"/>
      <c r="N115" s="109"/>
      <c r="O115" s="109"/>
      <c r="P115" s="87"/>
      <c r="Q115" s="148"/>
      <c r="R115" s="90"/>
      <c r="S115" s="68"/>
      <c r="W115" s="8"/>
      <c r="X115" s="8"/>
      <c r="Y115" s="8"/>
      <c r="Z115" s="8"/>
      <c r="AA115" s="8"/>
      <c r="AB115" s="8"/>
      <c r="AC115" s="8"/>
      <c r="AD115" s="8"/>
    </row>
    <row r="116" spans="1:30" ht="19.899999999999999" customHeight="1" x14ac:dyDescent="0.3">
      <c r="A116" s="8"/>
      <c r="B116" s="8"/>
      <c r="C116" s="191"/>
      <c r="D116" s="109"/>
      <c r="E116" s="109"/>
      <c r="F116" s="109"/>
      <c r="G116" s="109"/>
      <c r="H116" s="109"/>
      <c r="I116" s="109"/>
      <c r="J116" s="109"/>
      <c r="K116" s="109"/>
      <c r="L116" s="109"/>
      <c r="M116" s="180"/>
      <c r="N116" s="109"/>
      <c r="O116" s="109"/>
      <c r="P116" s="87"/>
      <c r="Q116" s="148"/>
      <c r="R116" s="90"/>
      <c r="S116" s="68"/>
      <c r="W116" s="8"/>
      <c r="X116" s="8"/>
      <c r="Y116" s="8"/>
      <c r="Z116" s="8"/>
      <c r="AA116" s="8"/>
      <c r="AB116" s="8"/>
      <c r="AC116" s="8"/>
      <c r="AD116" s="8"/>
    </row>
    <row r="117" spans="1:30" ht="19.899999999999999" customHeight="1" x14ac:dyDescent="0.3">
      <c r="A117" s="8"/>
      <c r="B117" s="8"/>
      <c r="C117" s="191"/>
      <c r="D117" s="109"/>
      <c r="E117" s="109"/>
      <c r="F117" s="109"/>
      <c r="G117" s="109"/>
      <c r="H117" s="109"/>
      <c r="I117" s="109"/>
      <c r="J117" s="109"/>
      <c r="K117" s="109"/>
      <c r="L117" s="109"/>
      <c r="M117" s="180"/>
      <c r="N117" s="109"/>
      <c r="O117" s="109"/>
      <c r="P117" s="87"/>
      <c r="Q117" s="148"/>
      <c r="R117" s="90"/>
      <c r="S117" s="68"/>
      <c r="W117" s="8"/>
      <c r="X117" s="8"/>
      <c r="Y117" s="8"/>
      <c r="Z117" s="8"/>
      <c r="AA117" s="8"/>
      <c r="AB117" s="8"/>
      <c r="AC117" s="8"/>
      <c r="AD117" s="8"/>
    </row>
    <row r="118" spans="1:30" ht="19.899999999999999" customHeight="1" x14ac:dyDescent="0.3">
      <c r="A118" s="8"/>
      <c r="B118" s="8"/>
      <c r="C118" s="191"/>
      <c r="D118" s="109"/>
      <c r="E118" s="109"/>
      <c r="F118" s="109"/>
      <c r="G118" s="109"/>
      <c r="H118" s="109"/>
      <c r="I118" s="109"/>
      <c r="J118" s="109"/>
      <c r="K118" s="109"/>
      <c r="L118" s="109"/>
      <c r="M118" s="180"/>
      <c r="N118" s="109"/>
      <c r="O118" s="109"/>
      <c r="P118" s="87"/>
      <c r="Q118" s="148"/>
      <c r="R118" s="90"/>
      <c r="S118" s="68"/>
      <c r="W118" s="8"/>
      <c r="X118" s="8"/>
      <c r="Y118" s="8"/>
      <c r="Z118" s="8"/>
      <c r="AA118" s="8"/>
      <c r="AB118" s="8"/>
      <c r="AC118" s="8"/>
      <c r="AD118" s="8"/>
    </row>
    <row r="119" spans="1:30" ht="19.899999999999999" customHeight="1" x14ac:dyDescent="0.3">
      <c r="A119" s="8"/>
      <c r="B119" s="8"/>
      <c r="C119" s="191"/>
      <c r="D119" s="109"/>
      <c r="E119" s="109"/>
      <c r="F119" s="109"/>
      <c r="G119" s="109"/>
      <c r="H119" s="109"/>
      <c r="I119" s="109"/>
      <c r="J119" s="109"/>
      <c r="K119" s="109"/>
      <c r="L119" s="109"/>
      <c r="M119" s="180"/>
      <c r="N119" s="109"/>
      <c r="O119" s="109"/>
      <c r="P119" s="87"/>
      <c r="Q119" s="148"/>
      <c r="R119" s="90"/>
      <c r="S119" s="68"/>
      <c r="W119" s="8"/>
      <c r="X119" s="8"/>
      <c r="Y119" s="8"/>
      <c r="Z119" s="8"/>
      <c r="AA119" s="8"/>
      <c r="AB119" s="8"/>
      <c r="AC119" s="8"/>
      <c r="AD119" s="8"/>
    </row>
    <row r="120" spans="1:30" ht="19.899999999999999" customHeight="1" x14ac:dyDescent="0.3">
      <c r="A120" s="8"/>
      <c r="B120" s="8"/>
      <c r="C120" s="191"/>
      <c r="D120" s="109"/>
      <c r="E120" s="109"/>
      <c r="F120" s="109"/>
      <c r="G120" s="109"/>
      <c r="H120" s="109"/>
      <c r="I120" s="109"/>
      <c r="J120" s="109"/>
      <c r="K120" s="109"/>
      <c r="L120" s="109"/>
      <c r="M120" s="180"/>
      <c r="N120" s="109"/>
      <c r="O120" s="109"/>
      <c r="P120" s="87"/>
      <c r="Q120" s="148"/>
      <c r="R120" s="90"/>
      <c r="S120" s="68"/>
      <c r="W120" s="8"/>
      <c r="X120" s="8"/>
      <c r="Y120" s="8"/>
      <c r="Z120" s="8"/>
      <c r="AA120" s="8"/>
      <c r="AB120" s="8"/>
      <c r="AC120" s="8"/>
      <c r="AD120" s="8"/>
    </row>
  </sheetData>
  <mergeCells count="1">
    <mergeCell ref="L7:O7"/>
  </mergeCells>
  <printOptions horizontalCentered="1" gridLines="1"/>
  <pageMargins left="0.51181102362204722" right="0.31496062992125984" top="0.74803149606299213" bottom="0.35433070866141736" header="0.31496062992125984" footer="0.31496062992125984"/>
  <pageSetup paperSize="8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X51"/>
  <sheetViews>
    <sheetView topLeftCell="A34" workbookViewId="0">
      <selection activeCell="A16" sqref="A16"/>
    </sheetView>
  </sheetViews>
  <sheetFormatPr defaultColWidth="11" defaultRowHeight="19.899999999999999" customHeight="1" outlineLevelCol="1" x14ac:dyDescent="0.3"/>
  <cols>
    <col min="1" max="1" width="35" style="3" customWidth="1"/>
    <col min="2" max="2" width="6.7109375" style="3" customWidth="1"/>
    <col min="3" max="3" width="18" style="5" customWidth="1"/>
    <col min="4" max="9" width="16.28515625" style="5" customWidth="1" outlineLevel="1"/>
    <col min="10" max="10" width="17.7109375" style="5" customWidth="1"/>
    <col min="11" max="13" width="16.28515625" style="3" customWidth="1"/>
    <col min="14" max="16" width="11" style="8"/>
    <col min="17" max="248" width="11" style="3"/>
    <col min="249" max="249" width="52.140625" style="3" customWidth="1"/>
    <col min="250" max="250" width="1" style="3" customWidth="1"/>
    <col min="251" max="253" width="17.85546875" style="3" customWidth="1"/>
    <col min="254" max="254" width="11" style="3" customWidth="1"/>
    <col min="255" max="255" width="1" style="3" customWidth="1"/>
    <col min="256" max="504" width="11" style="3"/>
    <col min="505" max="505" width="52.140625" style="3" customWidth="1"/>
    <col min="506" max="506" width="1" style="3" customWidth="1"/>
    <col min="507" max="509" width="17.85546875" style="3" customWidth="1"/>
    <col min="510" max="510" width="11" style="3" customWidth="1"/>
    <col min="511" max="511" width="1" style="3" customWidth="1"/>
    <col min="512" max="760" width="11" style="3"/>
    <col min="761" max="761" width="52.140625" style="3" customWidth="1"/>
    <col min="762" max="762" width="1" style="3" customWidth="1"/>
    <col min="763" max="765" width="17.85546875" style="3" customWidth="1"/>
    <col min="766" max="766" width="11" style="3" customWidth="1"/>
    <col min="767" max="767" width="1" style="3" customWidth="1"/>
    <col min="768" max="1016" width="11" style="3"/>
    <col min="1017" max="1017" width="52.140625" style="3" customWidth="1"/>
    <col min="1018" max="1018" width="1" style="3" customWidth="1"/>
    <col min="1019" max="1021" width="17.85546875" style="3" customWidth="1"/>
    <col min="1022" max="1022" width="11" style="3" customWidth="1"/>
    <col min="1023" max="1023" width="1" style="3" customWidth="1"/>
    <col min="1024" max="1272" width="11" style="3"/>
    <col min="1273" max="1273" width="52.140625" style="3" customWidth="1"/>
    <col min="1274" max="1274" width="1" style="3" customWidth="1"/>
    <col min="1275" max="1277" width="17.85546875" style="3" customWidth="1"/>
    <col min="1278" max="1278" width="11" style="3" customWidth="1"/>
    <col min="1279" max="1279" width="1" style="3" customWidth="1"/>
    <col min="1280" max="1528" width="11" style="3"/>
    <col min="1529" max="1529" width="52.140625" style="3" customWidth="1"/>
    <col min="1530" max="1530" width="1" style="3" customWidth="1"/>
    <col min="1531" max="1533" width="17.85546875" style="3" customWidth="1"/>
    <col min="1534" max="1534" width="11" style="3" customWidth="1"/>
    <col min="1535" max="1535" width="1" style="3" customWidth="1"/>
    <col min="1536" max="1784" width="11" style="3"/>
    <col min="1785" max="1785" width="52.140625" style="3" customWidth="1"/>
    <col min="1786" max="1786" width="1" style="3" customWidth="1"/>
    <col min="1787" max="1789" width="17.85546875" style="3" customWidth="1"/>
    <col min="1790" max="1790" width="11" style="3" customWidth="1"/>
    <col min="1791" max="1791" width="1" style="3" customWidth="1"/>
    <col min="1792" max="2040" width="11" style="3"/>
    <col min="2041" max="2041" width="52.140625" style="3" customWidth="1"/>
    <col min="2042" max="2042" width="1" style="3" customWidth="1"/>
    <col min="2043" max="2045" width="17.85546875" style="3" customWidth="1"/>
    <col min="2046" max="2046" width="11" style="3" customWidth="1"/>
    <col min="2047" max="2047" width="1" style="3" customWidth="1"/>
    <col min="2048" max="2296" width="11" style="3"/>
    <col min="2297" max="2297" width="52.140625" style="3" customWidth="1"/>
    <col min="2298" max="2298" width="1" style="3" customWidth="1"/>
    <col min="2299" max="2301" width="17.85546875" style="3" customWidth="1"/>
    <col min="2302" max="2302" width="11" style="3" customWidth="1"/>
    <col min="2303" max="2303" width="1" style="3" customWidth="1"/>
    <col min="2304" max="2552" width="11" style="3"/>
    <col min="2553" max="2553" width="52.140625" style="3" customWidth="1"/>
    <col min="2554" max="2554" width="1" style="3" customWidth="1"/>
    <col min="2555" max="2557" width="17.85546875" style="3" customWidth="1"/>
    <col min="2558" max="2558" width="11" style="3" customWidth="1"/>
    <col min="2559" max="2559" width="1" style="3" customWidth="1"/>
    <col min="2560" max="2808" width="11" style="3"/>
    <col min="2809" max="2809" width="52.140625" style="3" customWidth="1"/>
    <col min="2810" max="2810" width="1" style="3" customWidth="1"/>
    <col min="2811" max="2813" width="17.85546875" style="3" customWidth="1"/>
    <col min="2814" max="2814" width="11" style="3" customWidth="1"/>
    <col min="2815" max="2815" width="1" style="3" customWidth="1"/>
    <col min="2816" max="3064" width="11" style="3"/>
    <col min="3065" max="3065" width="52.140625" style="3" customWidth="1"/>
    <col min="3066" max="3066" width="1" style="3" customWidth="1"/>
    <col min="3067" max="3069" width="17.85546875" style="3" customWidth="1"/>
    <col min="3070" max="3070" width="11" style="3" customWidth="1"/>
    <col min="3071" max="3071" width="1" style="3" customWidth="1"/>
    <col min="3072" max="3320" width="11" style="3"/>
    <col min="3321" max="3321" width="52.140625" style="3" customWidth="1"/>
    <col min="3322" max="3322" width="1" style="3" customWidth="1"/>
    <col min="3323" max="3325" width="17.85546875" style="3" customWidth="1"/>
    <col min="3326" max="3326" width="11" style="3" customWidth="1"/>
    <col min="3327" max="3327" width="1" style="3" customWidth="1"/>
    <col min="3328" max="3576" width="11" style="3"/>
    <col min="3577" max="3577" width="52.140625" style="3" customWidth="1"/>
    <col min="3578" max="3578" width="1" style="3" customWidth="1"/>
    <col min="3579" max="3581" width="17.85546875" style="3" customWidth="1"/>
    <col min="3582" max="3582" width="11" style="3" customWidth="1"/>
    <col min="3583" max="3583" width="1" style="3" customWidth="1"/>
    <col min="3584" max="3832" width="11" style="3"/>
    <col min="3833" max="3833" width="52.140625" style="3" customWidth="1"/>
    <col min="3834" max="3834" width="1" style="3" customWidth="1"/>
    <col min="3835" max="3837" width="17.85546875" style="3" customWidth="1"/>
    <col min="3838" max="3838" width="11" style="3" customWidth="1"/>
    <col min="3839" max="3839" width="1" style="3" customWidth="1"/>
    <col min="3840" max="4088" width="11" style="3"/>
    <col min="4089" max="4089" width="52.140625" style="3" customWidth="1"/>
    <col min="4090" max="4090" width="1" style="3" customWidth="1"/>
    <col min="4091" max="4093" width="17.85546875" style="3" customWidth="1"/>
    <col min="4094" max="4094" width="11" style="3" customWidth="1"/>
    <col min="4095" max="4095" width="1" style="3" customWidth="1"/>
    <col min="4096" max="4344" width="11" style="3"/>
    <col min="4345" max="4345" width="52.140625" style="3" customWidth="1"/>
    <col min="4346" max="4346" width="1" style="3" customWidth="1"/>
    <col min="4347" max="4349" width="17.85546875" style="3" customWidth="1"/>
    <col min="4350" max="4350" width="11" style="3" customWidth="1"/>
    <col min="4351" max="4351" width="1" style="3" customWidth="1"/>
    <col min="4352" max="4600" width="11" style="3"/>
    <col min="4601" max="4601" width="52.140625" style="3" customWidth="1"/>
    <col min="4602" max="4602" width="1" style="3" customWidth="1"/>
    <col min="4603" max="4605" width="17.85546875" style="3" customWidth="1"/>
    <col min="4606" max="4606" width="11" style="3" customWidth="1"/>
    <col min="4607" max="4607" width="1" style="3" customWidth="1"/>
    <col min="4608" max="4856" width="11" style="3"/>
    <col min="4857" max="4857" width="52.140625" style="3" customWidth="1"/>
    <col min="4858" max="4858" width="1" style="3" customWidth="1"/>
    <col min="4859" max="4861" width="17.85546875" style="3" customWidth="1"/>
    <col min="4862" max="4862" width="11" style="3" customWidth="1"/>
    <col min="4863" max="4863" width="1" style="3" customWidth="1"/>
    <col min="4864" max="5112" width="11" style="3"/>
    <col min="5113" max="5113" width="52.140625" style="3" customWidth="1"/>
    <col min="5114" max="5114" width="1" style="3" customWidth="1"/>
    <col min="5115" max="5117" width="17.85546875" style="3" customWidth="1"/>
    <col min="5118" max="5118" width="11" style="3" customWidth="1"/>
    <col min="5119" max="5119" width="1" style="3" customWidth="1"/>
    <col min="5120" max="5368" width="11" style="3"/>
    <col min="5369" max="5369" width="52.140625" style="3" customWidth="1"/>
    <col min="5370" max="5370" width="1" style="3" customWidth="1"/>
    <col min="5371" max="5373" width="17.85546875" style="3" customWidth="1"/>
    <col min="5374" max="5374" width="11" style="3" customWidth="1"/>
    <col min="5375" max="5375" width="1" style="3" customWidth="1"/>
    <col min="5376" max="5624" width="11" style="3"/>
    <col min="5625" max="5625" width="52.140625" style="3" customWidth="1"/>
    <col min="5626" max="5626" width="1" style="3" customWidth="1"/>
    <col min="5627" max="5629" width="17.85546875" style="3" customWidth="1"/>
    <col min="5630" max="5630" width="11" style="3" customWidth="1"/>
    <col min="5631" max="5631" width="1" style="3" customWidth="1"/>
    <col min="5632" max="5880" width="11" style="3"/>
    <col min="5881" max="5881" width="52.140625" style="3" customWidth="1"/>
    <col min="5882" max="5882" width="1" style="3" customWidth="1"/>
    <col min="5883" max="5885" width="17.85546875" style="3" customWidth="1"/>
    <col min="5886" max="5886" width="11" style="3" customWidth="1"/>
    <col min="5887" max="5887" width="1" style="3" customWidth="1"/>
    <col min="5888" max="6136" width="11" style="3"/>
    <col min="6137" max="6137" width="52.140625" style="3" customWidth="1"/>
    <col min="6138" max="6138" width="1" style="3" customWidth="1"/>
    <col min="6139" max="6141" width="17.85546875" style="3" customWidth="1"/>
    <col min="6142" max="6142" width="11" style="3" customWidth="1"/>
    <col min="6143" max="6143" width="1" style="3" customWidth="1"/>
    <col min="6144" max="6392" width="11" style="3"/>
    <col min="6393" max="6393" width="52.140625" style="3" customWidth="1"/>
    <col min="6394" max="6394" width="1" style="3" customWidth="1"/>
    <col min="6395" max="6397" width="17.85546875" style="3" customWidth="1"/>
    <col min="6398" max="6398" width="11" style="3" customWidth="1"/>
    <col min="6399" max="6399" width="1" style="3" customWidth="1"/>
    <col min="6400" max="6648" width="11" style="3"/>
    <col min="6649" max="6649" width="52.140625" style="3" customWidth="1"/>
    <col min="6650" max="6650" width="1" style="3" customWidth="1"/>
    <col min="6651" max="6653" width="17.85546875" style="3" customWidth="1"/>
    <col min="6654" max="6654" width="11" style="3" customWidth="1"/>
    <col min="6655" max="6655" width="1" style="3" customWidth="1"/>
    <col min="6656" max="6904" width="11" style="3"/>
    <col min="6905" max="6905" width="52.140625" style="3" customWidth="1"/>
    <col min="6906" max="6906" width="1" style="3" customWidth="1"/>
    <col min="6907" max="6909" width="17.85546875" style="3" customWidth="1"/>
    <col min="6910" max="6910" width="11" style="3" customWidth="1"/>
    <col min="6911" max="6911" width="1" style="3" customWidth="1"/>
    <col min="6912" max="7160" width="11" style="3"/>
    <col min="7161" max="7161" width="52.140625" style="3" customWidth="1"/>
    <col min="7162" max="7162" width="1" style="3" customWidth="1"/>
    <col min="7163" max="7165" width="17.85546875" style="3" customWidth="1"/>
    <col min="7166" max="7166" width="11" style="3" customWidth="1"/>
    <col min="7167" max="7167" width="1" style="3" customWidth="1"/>
    <col min="7168" max="7416" width="11" style="3"/>
    <col min="7417" max="7417" width="52.140625" style="3" customWidth="1"/>
    <col min="7418" max="7418" width="1" style="3" customWidth="1"/>
    <col min="7419" max="7421" width="17.85546875" style="3" customWidth="1"/>
    <col min="7422" max="7422" width="11" style="3" customWidth="1"/>
    <col min="7423" max="7423" width="1" style="3" customWidth="1"/>
    <col min="7424" max="7672" width="11" style="3"/>
    <col min="7673" max="7673" width="52.140625" style="3" customWidth="1"/>
    <col min="7674" max="7674" width="1" style="3" customWidth="1"/>
    <col min="7675" max="7677" width="17.85546875" style="3" customWidth="1"/>
    <col min="7678" max="7678" width="11" style="3" customWidth="1"/>
    <col min="7679" max="7679" width="1" style="3" customWidth="1"/>
    <col min="7680" max="7928" width="11" style="3"/>
    <col min="7929" max="7929" width="52.140625" style="3" customWidth="1"/>
    <col min="7930" max="7930" width="1" style="3" customWidth="1"/>
    <col min="7931" max="7933" width="17.85546875" style="3" customWidth="1"/>
    <col min="7934" max="7934" width="11" style="3" customWidth="1"/>
    <col min="7935" max="7935" width="1" style="3" customWidth="1"/>
    <col min="7936" max="8184" width="11" style="3"/>
    <col min="8185" max="8185" width="52.140625" style="3" customWidth="1"/>
    <col min="8186" max="8186" width="1" style="3" customWidth="1"/>
    <col min="8187" max="8189" width="17.85546875" style="3" customWidth="1"/>
    <col min="8190" max="8190" width="11" style="3" customWidth="1"/>
    <col min="8191" max="8191" width="1" style="3" customWidth="1"/>
    <col min="8192" max="8440" width="11" style="3"/>
    <col min="8441" max="8441" width="52.140625" style="3" customWidth="1"/>
    <col min="8442" max="8442" width="1" style="3" customWidth="1"/>
    <col min="8443" max="8445" width="17.85546875" style="3" customWidth="1"/>
    <col min="8446" max="8446" width="11" style="3" customWidth="1"/>
    <col min="8447" max="8447" width="1" style="3" customWidth="1"/>
    <col min="8448" max="8696" width="11" style="3"/>
    <col min="8697" max="8697" width="52.140625" style="3" customWidth="1"/>
    <col min="8698" max="8698" width="1" style="3" customWidth="1"/>
    <col min="8699" max="8701" width="17.85546875" style="3" customWidth="1"/>
    <col min="8702" max="8702" width="11" style="3" customWidth="1"/>
    <col min="8703" max="8703" width="1" style="3" customWidth="1"/>
    <col min="8704" max="8952" width="11" style="3"/>
    <col min="8953" max="8953" width="52.140625" style="3" customWidth="1"/>
    <col min="8954" max="8954" width="1" style="3" customWidth="1"/>
    <col min="8955" max="8957" width="17.85546875" style="3" customWidth="1"/>
    <col min="8958" max="8958" width="11" style="3" customWidth="1"/>
    <col min="8959" max="8959" width="1" style="3" customWidth="1"/>
    <col min="8960" max="9208" width="11" style="3"/>
    <col min="9209" max="9209" width="52.140625" style="3" customWidth="1"/>
    <col min="9210" max="9210" width="1" style="3" customWidth="1"/>
    <col min="9211" max="9213" width="17.85546875" style="3" customWidth="1"/>
    <col min="9214" max="9214" width="11" style="3" customWidth="1"/>
    <col min="9215" max="9215" width="1" style="3" customWidth="1"/>
    <col min="9216" max="9464" width="11" style="3"/>
    <col min="9465" max="9465" width="52.140625" style="3" customWidth="1"/>
    <col min="9466" max="9466" width="1" style="3" customWidth="1"/>
    <col min="9467" max="9469" width="17.85546875" style="3" customWidth="1"/>
    <col min="9470" max="9470" width="11" style="3" customWidth="1"/>
    <col min="9471" max="9471" width="1" style="3" customWidth="1"/>
    <col min="9472" max="9720" width="11" style="3"/>
    <col min="9721" max="9721" width="52.140625" style="3" customWidth="1"/>
    <col min="9722" max="9722" width="1" style="3" customWidth="1"/>
    <col min="9723" max="9725" width="17.85546875" style="3" customWidth="1"/>
    <col min="9726" max="9726" width="11" style="3" customWidth="1"/>
    <col min="9727" max="9727" width="1" style="3" customWidth="1"/>
    <col min="9728" max="9976" width="11" style="3"/>
    <col min="9977" max="9977" width="52.140625" style="3" customWidth="1"/>
    <col min="9978" max="9978" width="1" style="3" customWidth="1"/>
    <col min="9979" max="9981" width="17.85546875" style="3" customWidth="1"/>
    <col min="9982" max="9982" width="11" style="3" customWidth="1"/>
    <col min="9983" max="9983" width="1" style="3" customWidth="1"/>
    <col min="9984" max="10232" width="11" style="3"/>
    <col min="10233" max="10233" width="52.140625" style="3" customWidth="1"/>
    <col min="10234" max="10234" width="1" style="3" customWidth="1"/>
    <col min="10235" max="10237" width="17.85546875" style="3" customWidth="1"/>
    <col min="10238" max="10238" width="11" style="3" customWidth="1"/>
    <col min="10239" max="10239" width="1" style="3" customWidth="1"/>
    <col min="10240" max="10488" width="11" style="3"/>
    <col min="10489" max="10489" width="52.140625" style="3" customWidth="1"/>
    <col min="10490" max="10490" width="1" style="3" customWidth="1"/>
    <col min="10491" max="10493" width="17.85546875" style="3" customWidth="1"/>
    <col min="10494" max="10494" width="11" style="3" customWidth="1"/>
    <col min="10495" max="10495" width="1" style="3" customWidth="1"/>
    <col min="10496" max="10744" width="11" style="3"/>
    <col min="10745" max="10745" width="52.140625" style="3" customWidth="1"/>
    <col min="10746" max="10746" width="1" style="3" customWidth="1"/>
    <col min="10747" max="10749" width="17.85546875" style="3" customWidth="1"/>
    <col min="10750" max="10750" width="11" style="3" customWidth="1"/>
    <col min="10751" max="10751" width="1" style="3" customWidth="1"/>
    <col min="10752" max="11000" width="11" style="3"/>
    <col min="11001" max="11001" width="52.140625" style="3" customWidth="1"/>
    <col min="11002" max="11002" width="1" style="3" customWidth="1"/>
    <col min="11003" max="11005" width="17.85546875" style="3" customWidth="1"/>
    <col min="11006" max="11006" width="11" style="3" customWidth="1"/>
    <col min="11007" max="11007" width="1" style="3" customWidth="1"/>
    <col min="11008" max="11256" width="11" style="3"/>
    <col min="11257" max="11257" width="52.140625" style="3" customWidth="1"/>
    <col min="11258" max="11258" width="1" style="3" customWidth="1"/>
    <col min="11259" max="11261" width="17.85546875" style="3" customWidth="1"/>
    <col min="11262" max="11262" width="11" style="3" customWidth="1"/>
    <col min="11263" max="11263" width="1" style="3" customWidth="1"/>
    <col min="11264" max="11512" width="11" style="3"/>
    <col min="11513" max="11513" width="52.140625" style="3" customWidth="1"/>
    <col min="11514" max="11514" width="1" style="3" customWidth="1"/>
    <col min="11515" max="11517" width="17.85546875" style="3" customWidth="1"/>
    <col min="11518" max="11518" width="11" style="3" customWidth="1"/>
    <col min="11519" max="11519" width="1" style="3" customWidth="1"/>
    <col min="11520" max="11768" width="11" style="3"/>
    <col min="11769" max="11769" width="52.140625" style="3" customWidth="1"/>
    <col min="11770" max="11770" width="1" style="3" customWidth="1"/>
    <col min="11771" max="11773" width="17.85546875" style="3" customWidth="1"/>
    <col min="11774" max="11774" width="11" style="3" customWidth="1"/>
    <col min="11775" max="11775" width="1" style="3" customWidth="1"/>
    <col min="11776" max="12024" width="11" style="3"/>
    <col min="12025" max="12025" width="52.140625" style="3" customWidth="1"/>
    <col min="12026" max="12026" width="1" style="3" customWidth="1"/>
    <col min="12027" max="12029" width="17.85546875" style="3" customWidth="1"/>
    <col min="12030" max="12030" width="11" style="3" customWidth="1"/>
    <col min="12031" max="12031" width="1" style="3" customWidth="1"/>
    <col min="12032" max="12280" width="11" style="3"/>
    <col min="12281" max="12281" width="52.140625" style="3" customWidth="1"/>
    <col min="12282" max="12282" width="1" style="3" customWidth="1"/>
    <col min="12283" max="12285" width="17.85546875" style="3" customWidth="1"/>
    <col min="12286" max="12286" width="11" style="3" customWidth="1"/>
    <col min="12287" max="12287" width="1" style="3" customWidth="1"/>
    <col min="12288" max="12536" width="11" style="3"/>
    <col min="12537" max="12537" width="52.140625" style="3" customWidth="1"/>
    <col min="12538" max="12538" width="1" style="3" customWidth="1"/>
    <col min="12539" max="12541" width="17.85546875" style="3" customWidth="1"/>
    <col min="12542" max="12542" width="11" style="3" customWidth="1"/>
    <col min="12543" max="12543" width="1" style="3" customWidth="1"/>
    <col min="12544" max="12792" width="11" style="3"/>
    <col min="12793" max="12793" width="52.140625" style="3" customWidth="1"/>
    <col min="12794" max="12794" width="1" style="3" customWidth="1"/>
    <col min="12795" max="12797" width="17.85546875" style="3" customWidth="1"/>
    <col min="12798" max="12798" width="11" style="3" customWidth="1"/>
    <col min="12799" max="12799" width="1" style="3" customWidth="1"/>
    <col min="12800" max="13048" width="11" style="3"/>
    <col min="13049" max="13049" width="52.140625" style="3" customWidth="1"/>
    <col min="13050" max="13050" width="1" style="3" customWidth="1"/>
    <col min="13051" max="13053" width="17.85546875" style="3" customWidth="1"/>
    <col min="13054" max="13054" width="11" style="3" customWidth="1"/>
    <col min="13055" max="13055" width="1" style="3" customWidth="1"/>
    <col min="13056" max="13304" width="11" style="3"/>
    <col min="13305" max="13305" width="52.140625" style="3" customWidth="1"/>
    <col min="13306" max="13306" width="1" style="3" customWidth="1"/>
    <col min="13307" max="13309" width="17.85546875" style="3" customWidth="1"/>
    <col min="13310" max="13310" width="11" style="3" customWidth="1"/>
    <col min="13311" max="13311" width="1" style="3" customWidth="1"/>
    <col min="13312" max="13560" width="11" style="3"/>
    <col min="13561" max="13561" width="52.140625" style="3" customWidth="1"/>
    <col min="13562" max="13562" width="1" style="3" customWidth="1"/>
    <col min="13563" max="13565" width="17.85546875" style="3" customWidth="1"/>
    <col min="13566" max="13566" width="11" style="3" customWidth="1"/>
    <col min="13567" max="13567" width="1" style="3" customWidth="1"/>
    <col min="13568" max="13816" width="11" style="3"/>
    <col min="13817" max="13817" width="52.140625" style="3" customWidth="1"/>
    <col min="13818" max="13818" width="1" style="3" customWidth="1"/>
    <col min="13819" max="13821" width="17.85546875" style="3" customWidth="1"/>
    <col min="13822" max="13822" width="11" style="3" customWidth="1"/>
    <col min="13823" max="13823" width="1" style="3" customWidth="1"/>
    <col min="13824" max="14072" width="11" style="3"/>
    <col min="14073" max="14073" width="52.140625" style="3" customWidth="1"/>
    <col min="14074" max="14074" width="1" style="3" customWidth="1"/>
    <col min="14075" max="14077" width="17.85546875" style="3" customWidth="1"/>
    <col min="14078" max="14078" width="11" style="3" customWidth="1"/>
    <col min="14079" max="14079" width="1" style="3" customWidth="1"/>
    <col min="14080" max="14328" width="11" style="3"/>
    <col min="14329" max="14329" width="52.140625" style="3" customWidth="1"/>
    <col min="14330" max="14330" width="1" style="3" customWidth="1"/>
    <col min="14331" max="14333" width="17.85546875" style="3" customWidth="1"/>
    <col min="14334" max="14334" width="11" style="3" customWidth="1"/>
    <col min="14335" max="14335" width="1" style="3" customWidth="1"/>
    <col min="14336" max="14584" width="11" style="3"/>
    <col min="14585" max="14585" width="52.140625" style="3" customWidth="1"/>
    <col min="14586" max="14586" width="1" style="3" customWidth="1"/>
    <col min="14587" max="14589" width="17.85546875" style="3" customWidth="1"/>
    <col min="14590" max="14590" width="11" style="3" customWidth="1"/>
    <col min="14591" max="14591" width="1" style="3" customWidth="1"/>
    <col min="14592" max="14840" width="11" style="3"/>
    <col min="14841" max="14841" width="52.140625" style="3" customWidth="1"/>
    <col min="14842" max="14842" width="1" style="3" customWidth="1"/>
    <col min="14843" max="14845" width="17.85546875" style="3" customWidth="1"/>
    <col min="14846" max="14846" width="11" style="3" customWidth="1"/>
    <col min="14847" max="14847" width="1" style="3" customWidth="1"/>
    <col min="14848" max="15096" width="11" style="3"/>
    <col min="15097" max="15097" width="52.140625" style="3" customWidth="1"/>
    <col min="15098" max="15098" width="1" style="3" customWidth="1"/>
    <col min="15099" max="15101" width="17.85546875" style="3" customWidth="1"/>
    <col min="15102" max="15102" width="11" style="3" customWidth="1"/>
    <col min="15103" max="15103" width="1" style="3" customWidth="1"/>
    <col min="15104" max="15352" width="11" style="3"/>
    <col min="15353" max="15353" width="52.140625" style="3" customWidth="1"/>
    <col min="15354" max="15354" width="1" style="3" customWidth="1"/>
    <col min="15355" max="15357" width="17.85546875" style="3" customWidth="1"/>
    <col min="15358" max="15358" width="11" style="3" customWidth="1"/>
    <col min="15359" max="15359" width="1" style="3" customWidth="1"/>
    <col min="15360" max="15608" width="11" style="3"/>
    <col min="15609" max="15609" width="52.140625" style="3" customWidth="1"/>
    <col min="15610" max="15610" width="1" style="3" customWidth="1"/>
    <col min="15611" max="15613" width="17.85546875" style="3" customWidth="1"/>
    <col min="15614" max="15614" width="11" style="3" customWidth="1"/>
    <col min="15615" max="15615" width="1" style="3" customWidth="1"/>
    <col min="15616" max="15864" width="11" style="3"/>
    <col min="15865" max="15865" width="52.140625" style="3" customWidth="1"/>
    <col min="15866" max="15866" width="1" style="3" customWidth="1"/>
    <col min="15867" max="15869" width="17.85546875" style="3" customWidth="1"/>
    <col min="15870" max="15870" width="11" style="3" customWidth="1"/>
    <col min="15871" max="15871" width="1" style="3" customWidth="1"/>
    <col min="15872" max="16120" width="11" style="3"/>
    <col min="16121" max="16121" width="52.140625" style="3" customWidth="1"/>
    <col min="16122" max="16122" width="1" style="3" customWidth="1"/>
    <col min="16123" max="16125" width="17.85546875" style="3" customWidth="1"/>
    <col min="16126" max="16126" width="11" style="3" customWidth="1"/>
    <col min="16127" max="16127" width="1" style="3" customWidth="1"/>
    <col min="16128" max="16384" width="11" style="3"/>
  </cols>
  <sheetData>
    <row r="1" spans="1:24" ht="19.899999999999999" customHeight="1" x14ac:dyDescent="0.3">
      <c r="A1" s="58" t="s">
        <v>18</v>
      </c>
      <c r="B1" s="6"/>
      <c r="K1" s="6"/>
      <c r="L1" s="6"/>
    </row>
    <row r="2" spans="1:24" ht="19.899999999999999" customHeight="1" x14ac:dyDescent="0.3">
      <c r="A2" s="6" t="s">
        <v>19</v>
      </c>
      <c r="B2" s="6"/>
      <c r="K2" s="6"/>
      <c r="L2" s="6"/>
    </row>
    <row r="3" spans="1:24" ht="19.899999999999999" customHeight="1" x14ac:dyDescent="0.3">
      <c r="A3" s="6" t="s">
        <v>2</v>
      </c>
      <c r="B3" s="4"/>
      <c r="K3" s="6"/>
      <c r="L3" s="6"/>
    </row>
    <row r="4" spans="1:24" ht="19.899999999999999" customHeight="1" x14ac:dyDescent="0.3">
      <c r="A4" s="4"/>
      <c r="B4" s="4"/>
      <c r="K4" s="6"/>
      <c r="L4" s="6"/>
    </row>
    <row r="5" spans="1:24" s="59" customFormat="1" ht="19.899999999999999" customHeight="1" x14ac:dyDescent="0.3">
      <c r="C5" s="60">
        <v>1</v>
      </c>
      <c r="D5" s="60"/>
      <c r="E5" s="60"/>
      <c r="F5" s="60"/>
      <c r="G5" s="60">
        <v>2</v>
      </c>
      <c r="H5" s="60"/>
      <c r="I5" s="60"/>
      <c r="J5" s="60" t="s">
        <v>39</v>
      </c>
      <c r="K5" s="61" t="s">
        <v>40</v>
      </c>
      <c r="L5" s="61">
        <v>5</v>
      </c>
      <c r="M5" s="60" t="s">
        <v>41</v>
      </c>
      <c r="N5" s="16"/>
      <c r="O5" s="16"/>
      <c r="P5" s="16"/>
    </row>
    <row r="6" spans="1:24" ht="19.899999999999999" customHeight="1" x14ac:dyDescent="0.3">
      <c r="C6" s="12"/>
      <c r="D6" s="12"/>
      <c r="E6" s="12"/>
      <c r="F6" s="12"/>
      <c r="G6" s="12"/>
      <c r="H6" s="12"/>
      <c r="I6" s="12"/>
      <c r="J6" s="12"/>
      <c r="K6" s="10"/>
      <c r="L6" s="9"/>
      <c r="M6" s="12" t="s">
        <v>10</v>
      </c>
    </row>
    <row r="7" spans="1:24" ht="19.899999999999999" customHeight="1" x14ac:dyDescent="0.3">
      <c r="A7" s="6"/>
      <c r="B7" s="6"/>
      <c r="C7" s="11" t="s">
        <v>6</v>
      </c>
      <c r="D7" s="206" t="s">
        <v>7</v>
      </c>
      <c r="E7" s="206"/>
      <c r="F7" s="206"/>
      <c r="G7" s="206"/>
      <c r="H7" s="206"/>
      <c r="I7" s="206"/>
      <c r="J7" s="11" t="s">
        <v>7</v>
      </c>
      <c r="K7" s="11" t="s">
        <v>7</v>
      </c>
      <c r="L7" s="11" t="s">
        <v>8</v>
      </c>
      <c r="M7" s="7" t="s">
        <v>0</v>
      </c>
    </row>
    <row r="8" spans="1:24" ht="19.899999999999999" customHeight="1" x14ac:dyDescent="0.3">
      <c r="A8" s="1"/>
      <c r="B8" s="1"/>
      <c r="C8" s="54" t="s">
        <v>3</v>
      </c>
      <c r="D8" s="54" t="s">
        <v>11</v>
      </c>
      <c r="E8" s="54" t="s">
        <v>12</v>
      </c>
      <c r="F8" s="54" t="s">
        <v>13</v>
      </c>
      <c r="G8" s="54" t="s">
        <v>14</v>
      </c>
      <c r="H8" s="54" t="s">
        <v>15</v>
      </c>
      <c r="I8" s="54" t="s">
        <v>16</v>
      </c>
      <c r="J8" s="55" t="s">
        <v>4</v>
      </c>
      <c r="K8" s="56">
        <v>2017</v>
      </c>
      <c r="L8" s="56">
        <v>2017</v>
      </c>
      <c r="M8" s="57" t="s">
        <v>9</v>
      </c>
    </row>
    <row r="9" spans="1:24" ht="19.899999999999999" customHeight="1" x14ac:dyDescent="0.3">
      <c r="A9" s="2" t="s">
        <v>5</v>
      </c>
      <c r="B9" s="2" t="s">
        <v>1</v>
      </c>
      <c r="C9" s="54" t="s">
        <v>17</v>
      </c>
      <c r="D9" s="54" t="s">
        <v>17</v>
      </c>
      <c r="E9" s="54" t="s">
        <v>17</v>
      </c>
      <c r="F9" s="54" t="s">
        <v>17</v>
      </c>
      <c r="G9" s="54" t="s">
        <v>17</v>
      </c>
      <c r="H9" s="54" t="s">
        <v>17</v>
      </c>
      <c r="I9" s="54" t="s">
        <v>17</v>
      </c>
      <c r="J9" s="54" t="s">
        <v>17</v>
      </c>
      <c r="K9" s="54" t="s">
        <v>17</v>
      </c>
      <c r="L9" s="54" t="s">
        <v>17</v>
      </c>
      <c r="M9" s="54" t="s">
        <v>17</v>
      </c>
    </row>
    <row r="10" spans="1:24" ht="19.899999999999999" customHeight="1" x14ac:dyDescent="0.3">
      <c r="A10" s="23" t="s">
        <v>36</v>
      </c>
      <c r="B10" s="23"/>
      <c r="C10" s="23"/>
      <c r="D10" s="23"/>
      <c r="E10" s="24"/>
      <c r="F10" s="15"/>
      <c r="G10" s="15"/>
      <c r="H10" s="15"/>
      <c r="I10" s="15"/>
      <c r="J10" s="15"/>
      <c r="K10" s="16"/>
      <c r="L10" s="16"/>
      <c r="M10" s="16"/>
      <c r="Q10" s="8"/>
      <c r="R10" s="8"/>
      <c r="S10" s="8"/>
      <c r="T10" s="8"/>
      <c r="U10" s="8"/>
      <c r="V10" s="8"/>
      <c r="W10" s="8"/>
      <c r="X10" s="8"/>
    </row>
    <row r="11" spans="1:24" ht="19.899999999999999" customHeight="1" x14ac:dyDescent="0.3">
      <c r="A11" s="25"/>
      <c r="B11" s="25"/>
      <c r="C11" s="25"/>
      <c r="D11" s="25"/>
      <c r="E11" s="26"/>
      <c r="F11" s="15"/>
      <c r="G11" s="15"/>
      <c r="H11" s="15"/>
      <c r="I11" s="15"/>
      <c r="J11" s="15"/>
      <c r="K11" s="16"/>
      <c r="L11" s="16"/>
      <c r="M11" s="16"/>
      <c r="Q11" s="8"/>
      <c r="R11" s="8"/>
      <c r="S11" s="8"/>
      <c r="T11" s="8"/>
      <c r="U11" s="8"/>
      <c r="V11" s="8"/>
      <c r="W11" s="8"/>
      <c r="X11" s="8"/>
    </row>
    <row r="12" spans="1:24" ht="19.899999999999999" customHeight="1" x14ac:dyDescent="0.3">
      <c r="A12" s="27" t="s">
        <v>25</v>
      </c>
      <c r="B12" s="28"/>
      <c r="C12" s="28"/>
      <c r="D12" s="28"/>
      <c r="E12" s="29"/>
      <c r="F12" s="15"/>
      <c r="G12" s="15"/>
      <c r="H12" s="15"/>
      <c r="I12" s="15"/>
      <c r="J12" s="15"/>
      <c r="K12" s="16"/>
      <c r="L12" s="16"/>
      <c r="M12" s="8"/>
      <c r="Q12" s="8"/>
      <c r="R12" s="8"/>
      <c r="S12" s="8"/>
      <c r="T12" s="8"/>
      <c r="U12" s="8"/>
      <c r="V12" s="8"/>
      <c r="W12" s="8"/>
      <c r="X12" s="8"/>
    </row>
    <row r="13" spans="1:24" ht="19.899999999999999" customHeight="1" x14ac:dyDescent="0.3">
      <c r="A13" s="28"/>
      <c r="B13" s="28"/>
      <c r="C13" s="24"/>
      <c r="D13" s="24"/>
      <c r="E13" s="29"/>
      <c r="F13" s="11"/>
      <c r="G13" s="11"/>
      <c r="H13" s="11"/>
      <c r="I13" s="11"/>
      <c r="J13" s="11"/>
      <c r="K13" s="8"/>
      <c r="L13" s="8"/>
      <c r="M13" s="8"/>
      <c r="Q13" s="8"/>
      <c r="R13" s="8"/>
      <c r="S13" s="8"/>
      <c r="T13" s="8"/>
      <c r="U13" s="8"/>
      <c r="V13" s="8"/>
      <c r="W13" s="8"/>
      <c r="X13" s="8"/>
    </row>
    <row r="14" spans="1:24" ht="19.899999999999999" customHeight="1" x14ac:dyDescent="0.3">
      <c r="A14" s="4" t="s">
        <v>23</v>
      </c>
      <c r="B14" s="4"/>
      <c r="C14" s="46" t="s">
        <v>30</v>
      </c>
      <c r="D14" s="46"/>
      <c r="E14" s="47"/>
      <c r="F14" s="19"/>
      <c r="G14" s="19"/>
      <c r="H14" s="19"/>
      <c r="I14" s="19"/>
      <c r="J14" s="19"/>
      <c r="K14" s="20"/>
      <c r="L14" s="20"/>
      <c r="M14" s="20"/>
      <c r="Q14" s="8"/>
      <c r="R14" s="8"/>
      <c r="S14" s="8"/>
      <c r="T14" s="8"/>
      <c r="U14" s="8"/>
      <c r="V14" s="8"/>
      <c r="W14" s="8"/>
      <c r="X14" s="8"/>
    </row>
    <row r="15" spans="1:24" ht="19.899999999999999" customHeight="1" x14ac:dyDescent="0.3">
      <c r="A15" s="4" t="s">
        <v>20</v>
      </c>
      <c r="B15" s="4"/>
      <c r="C15" s="4"/>
      <c r="D15" s="4"/>
      <c r="E15" s="31"/>
      <c r="F15" s="11"/>
      <c r="G15" s="11"/>
      <c r="H15" s="11"/>
      <c r="I15" s="11"/>
      <c r="J15" s="11"/>
      <c r="K15" s="8"/>
      <c r="L15" s="8"/>
      <c r="M15" s="8"/>
      <c r="Q15" s="8"/>
      <c r="R15" s="8"/>
      <c r="S15" s="8"/>
      <c r="T15" s="8"/>
      <c r="U15" s="8"/>
      <c r="V15" s="8"/>
      <c r="W15" s="8"/>
      <c r="X15" s="8"/>
    </row>
    <row r="16" spans="1:24" ht="19.899999999999999" customHeight="1" x14ac:dyDescent="0.3">
      <c r="A16" s="23" t="s">
        <v>37</v>
      </c>
      <c r="B16" s="23"/>
      <c r="C16" s="49"/>
      <c r="D16" s="49"/>
      <c r="E16" s="50"/>
      <c r="F16" s="13"/>
      <c r="G16" s="13"/>
      <c r="H16" s="13"/>
      <c r="I16" s="13"/>
      <c r="J16" s="13"/>
      <c r="K16" s="14"/>
      <c r="L16" s="14"/>
      <c r="M16" s="14"/>
      <c r="Q16" s="8"/>
      <c r="R16" s="8"/>
      <c r="S16" s="8"/>
      <c r="T16" s="8"/>
      <c r="U16" s="8"/>
      <c r="V16" s="8"/>
      <c r="W16" s="8"/>
      <c r="X16" s="8"/>
    </row>
    <row r="17" spans="1:24" ht="19.899999999999999" customHeight="1" x14ac:dyDescent="0.3">
      <c r="A17" s="33"/>
      <c r="B17" s="33"/>
      <c r="C17" s="34" t="s">
        <v>31</v>
      </c>
      <c r="D17" s="34"/>
      <c r="E17" s="35"/>
      <c r="F17" s="13"/>
      <c r="G17" s="13"/>
      <c r="H17" s="13"/>
      <c r="I17" s="13"/>
      <c r="J17" s="13"/>
      <c r="K17" s="14"/>
      <c r="L17" s="14"/>
      <c r="M17" s="14"/>
      <c r="Q17" s="8"/>
      <c r="R17" s="8"/>
      <c r="S17" s="8"/>
      <c r="T17" s="8"/>
      <c r="U17" s="8"/>
      <c r="V17" s="8"/>
      <c r="W17" s="8"/>
      <c r="X17" s="8"/>
    </row>
    <row r="18" spans="1:24" ht="19.899999999999999" customHeight="1" thickBot="1" x14ac:dyDescent="0.35">
      <c r="A18" s="4" t="s">
        <v>24</v>
      </c>
      <c r="B18" s="6"/>
      <c r="C18" s="53" t="s">
        <v>32</v>
      </c>
      <c r="D18" s="51"/>
      <c r="E18" s="52"/>
      <c r="F18" s="17"/>
      <c r="G18" s="17"/>
      <c r="H18" s="17"/>
      <c r="I18" s="17"/>
      <c r="J18" s="17"/>
      <c r="K18" s="18"/>
      <c r="L18" s="18"/>
      <c r="M18" s="18"/>
      <c r="Q18" s="8"/>
      <c r="R18" s="8"/>
      <c r="S18" s="8"/>
      <c r="T18" s="8"/>
      <c r="U18" s="8"/>
      <c r="V18" s="8"/>
      <c r="W18" s="8"/>
      <c r="X18" s="8"/>
    </row>
    <row r="19" spans="1:24" ht="19.899999999999999" customHeight="1" thickTop="1" x14ac:dyDescent="0.3">
      <c r="A19" s="4" t="s">
        <v>21</v>
      </c>
      <c r="B19" s="4"/>
      <c r="C19" s="4"/>
      <c r="D19" s="4"/>
      <c r="E19" s="31"/>
      <c r="F19" s="11"/>
      <c r="G19" s="11"/>
      <c r="H19" s="11"/>
      <c r="I19" s="11"/>
      <c r="J19" s="11"/>
      <c r="K19" s="8"/>
      <c r="L19" s="8"/>
      <c r="M19" s="8"/>
      <c r="Q19" s="8"/>
      <c r="R19" s="8"/>
      <c r="S19" s="8"/>
      <c r="T19" s="8"/>
      <c r="U19" s="8"/>
      <c r="V19" s="8"/>
      <c r="W19" s="8"/>
      <c r="X19" s="8"/>
    </row>
    <row r="20" spans="1:24" ht="19.899999999999999" customHeight="1" x14ac:dyDescent="0.3">
      <c r="A20" s="36" t="s">
        <v>38</v>
      </c>
      <c r="B20" s="23"/>
      <c r="C20" s="23"/>
      <c r="D20" s="23"/>
      <c r="E20" s="32"/>
      <c r="F20" s="11"/>
      <c r="G20" s="11"/>
      <c r="H20" s="11"/>
      <c r="I20" s="11"/>
      <c r="J20" s="11"/>
      <c r="K20" s="8"/>
      <c r="L20" s="8"/>
      <c r="M20" s="8"/>
      <c r="Q20" s="8"/>
      <c r="R20" s="8"/>
      <c r="S20" s="8"/>
      <c r="T20" s="8"/>
      <c r="U20" s="8"/>
      <c r="V20" s="8"/>
      <c r="W20" s="8"/>
      <c r="X20" s="8"/>
    </row>
    <row r="21" spans="1:24" ht="19.899999999999999" customHeight="1" x14ac:dyDescent="0.3">
      <c r="A21" s="25"/>
      <c r="B21" s="4"/>
      <c r="C21" s="4"/>
      <c r="D21" s="4"/>
      <c r="E21" s="31"/>
      <c r="F21" s="11"/>
      <c r="G21" s="11"/>
      <c r="H21" s="11"/>
      <c r="I21" s="11"/>
      <c r="J21" s="11"/>
      <c r="K21" s="8"/>
      <c r="L21" s="8"/>
      <c r="M21" s="8"/>
      <c r="Q21" s="8"/>
      <c r="R21" s="8"/>
      <c r="S21" s="8"/>
      <c r="T21" s="8"/>
      <c r="U21" s="8"/>
      <c r="V21" s="8"/>
      <c r="W21" s="8"/>
      <c r="X21" s="8"/>
    </row>
    <row r="22" spans="1:24" ht="19.899999999999999" customHeight="1" x14ac:dyDescent="0.3">
      <c r="A22" s="27" t="s">
        <v>25</v>
      </c>
      <c r="B22" s="33"/>
      <c r="C22" s="33"/>
      <c r="D22" s="33"/>
      <c r="E22" s="37"/>
      <c r="F22" s="11"/>
      <c r="G22" s="11"/>
      <c r="H22" s="11"/>
      <c r="I22" s="11"/>
      <c r="J22" s="11"/>
      <c r="K22" s="8"/>
      <c r="L22" s="8"/>
      <c r="M22" s="8"/>
      <c r="Q22" s="8"/>
      <c r="R22" s="8"/>
      <c r="S22" s="8"/>
      <c r="T22" s="8"/>
      <c r="U22" s="8"/>
      <c r="V22" s="8"/>
      <c r="W22" s="8"/>
      <c r="X22" s="8"/>
    </row>
    <row r="23" spans="1:24" ht="19.899999999999999" customHeight="1" x14ac:dyDescent="0.3">
      <c r="A23" s="28"/>
      <c r="B23" s="4"/>
      <c r="C23" s="38"/>
      <c r="D23" s="38"/>
      <c r="E23" s="39"/>
      <c r="F23" s="13"/>
      <c r="G23" s="13"/>
      <c r="H23" s="13"/>
      <c r="I23" s="13"/>
      <c r="J23" s="13"/>
      <c r="K23" s="14"/>
      <c r="L23" s="14"/>
      <c r="M23" s="14"/>
      <c r="Q23" s="8"/>
      <c r="R23" s="8"/>
      <c r="S23" s="8"/>
      <c r="T23" s="8"/>
      <c r="U23" s="8"/>
      <c r="V23" s="8"/>
      <c r="W23" s="8"/>
      <c r="X23" s="8"/>
    </row>
    <row r="24" spans="1:24" ht="19.899999999999999" customHeight="1" x14ac:dyDescent="0.3">
      <c r="A24" s="28" t="s">
        <v>29</v>
      </c>
      <c r="B24" s="4"/>
      <c r="C24" s="38" t="s">
        <v>33</v>
      </c>
      <c r="D24" s="38"/>
      <c r="E24" s="39"/>
      <c r="F24" s="13"/>
      <c r="G24" s="13"/>
      <c r="H24" s="13"/>
      <c r="I24" s="13"/>
      <c r="J24" s="13"/>
      <c r="K24" s="14"/>
      <c r="L24" s="14"/>
      <c r="M24" s="14"/>
      <c r="Q24" s="8"/>
      <c r="R24" s="8"/>
      <c r="S24" s="8"/>
      <c r="T24" s="8"/>
      <c r="U24" s="8"/>
      <c r="V24" s="8"/>
      <c r="W24" s="8"/>
      <c r="X24" s="8"/>
    </row>
    <row r="25" spans="1:24" ht="19.899999999999999" customHeight="1" x14ac:dyDescent="0.3">
      <c r="A25" s="3" t="s">
        <v>26</v>
      </c>
      <c r="C25" s="8" t="s">
        <v>34</v>
      </c>
      <c r="D25" s="8"/>
      <c r="E25" s="40"/>
      <c r="F25" s="11"/>
      <c r="G25" s="11"/>
      <c r="H25" s="11"/>
      <c r="I25" s="11"/>
      <c r="J25" s="11"/>
      <c r="K25" s="8"/>
      <c r="L25" s="8"/>
      <c r="M25" s="8"/>
      <c r="Q25" s="8"/>
      <c r="R25" s="8"/>
      <c r="S25" s="8"/>
      <c r="T25" s="8"/>
      <c r="U25" s="8"/>
      <c r="V25" s="8"/>
      <c r="W25" s="8"/>
      <c r="X25" s="8"/>
    </row>
    <row r="26" spans="1:24" ht="19.899999999999999" customHeight="1" x14ac:dyDescent="0.3">
      <c r="A26" s="4" t="s">
        <v>20</v>
      </c>
      <c r="B26" s="4"/>
      <c r="C26" s="4"/>
      <c r="D26" s="4"/>
      <c r="E26" s="31"/>
      <c r="F26" s="11"/>
      <c r="G26" s="11"/>
      <c r="H26" s="11"/>
      <c r="I26" s="11"/>
      <c r="J26" s="11"/>
      <c r="K26" s="8"/>
      <c r="L26" s="8"/>
      <c r="M26" s="8"/>
      <c r="Q26" s="8"/>
      <c r="R26" s="8"/>
      <c r="S26" s="8"/>
      <c r="T26" s="8"/>
      <c r="U26" s="8"/>
      <c r="V26" s="8"/>
      <c r="W26" s="8"/>
      <c r="X26" s="8"/>
    </row>
    <row r="27" spans="1:24" ht="19.899999999999999" customHeight="1" x14ac:dyDescent="0.3">
      <c r="A27" s="23" t="s">
        <v>27</v>
      </c>
      <c r="B27" s="23"/>
      <c r="C27" s="23"/>
      <c r="D27" s="23"/>
      <c r="E27" s="32"/>
      <c r="F27" s="11"/>
      <c r="G27" s="11"/>
      <c r="H27" s="11"/>
      <c r="I27" s="11"/>
      <c r="J27" s="11"/>
      <c r="K27" s="8"/>
      <c r="L27" s="8"/>
      <c r="M27" s="8"/>
      <c r="Q27" s="8"/>
      <c r="R27" s="8"/>
      <c r="S27" s="8"/>
      <c r="T27" s="8"/>
      <c r="U27" s="8"/>
      <c r="V27" s="8"/>
      <c r="W27" s="8"/>
      <c r="X27" s="8"/>
    </row>
    <row r="28" spans="1:24" ht="19.899999999999999" customHeight="1" x14ac:dyDescent="0.3">
      <c r="A28" s="25"/>
      <c r="B28" s="25"/>
      <c r="C28" s="4"/>
      <c r="D28" s="25"/>
      <c r="E28" s="29"/>
      <c r="F28" s="11"/>
      <c r="G28" s="11"/>
      <c r="H28" s="11"/>
      <c r="I28" s="11"/>
      <c r="J28" s="11"/>
      <c r="K28" s="8"/>
      <c r="L28" s="8"/>
      <c r="M28" s="8"/>
      <c r="Q28" s="8"/>
      <c r="R28" s="8"/>
      <c r="S28" s="8"/>
      <c r="T28" s="8"/>
      <c r="U28" s="8"/>
      <c r="V28" s="8"/>
      <c r="W28" s="8"/>
      <c r="X28" s="8"/>
    </row>
    <row r="29" spans="1:24" ht="19.899999999999999" customHeight="1" x14ac:dyDescent="0.3">
      <c r="A29" s="27" t="s">
        <v>25</v>
      </c>
      <c r="B29" s="25"/>
      <c r="C29" s="4"/>
      <c r="D29" s="25"/>
      <c r="E29" s="29"/>
      <c r="F29" s="11"/>
      <c r="G29" s="11"/>
      <c r="H29" s="11"/>
      <c r="I29" s="11"/>
      <c r="J29" s="11"/>
      <c r="K29" s="8"/>
      <c r="L29" s="8"/>
      <c r="M29" s="8"/>
      <c r="Q29" s="8"/>
      <c r="R29" s="8"/>
      <c r="S29" s="8"/>
      <c r="T29" s="8"/>
      <c r="U29" s="8"/>
      <c r="V29" s="8"/>
      <c r="W29" s="8"/>
      <c r="X29" s="8"/>
    </row>
    <row r="30" spans="1:24" ht="19.899999999999999" customHeight="1" x14ac:dyDescent="0.3">
      <c r="A30" s="28"/>
      <c r="B30" s="4"/>
      <c r="C30" s="4"/>
      <c r="D30" s="4"/>
      <c r="E30" s="29"/>
      <c r="F30" s="11"/>
      <c r="G30" s="11"/>
      <c r="H30" s="11"/>
      <c r="I30" s="11"/>
      <c r="J30" s="11"/>
      <c r="K30" s="8"/>
      <c r="L30" s="8"/>
      <c r="M30" s="8"/>
      <c r="Q30" s="8"/>
      <c r="R30" s="8"/>
      <c r="S30" s="8"/>
      <c r="T30" s="8"/>
      <c r="U30" s="8"/>
      <c r="V30" s="8"/>
      <c r="W30" s="8"/>
      <c r="X30" s="8"/>
    </row>
    <row r="31" spans="1:24" ht="19.899999999999999" customHeight="1" x14ac:dyDescent="0.3">
      <c r="A31" s="4" t="s">
        <v>28</v>
      </c>
      <c r="B31" s="6"/>
      <c r="C31" s="30" t="s">
        <v>35</v>
      </c>
      <c r="D31" s="41"/>
      <c r="E31" s="42"/>
      <c r="F31" s="21"/>
      <c r="G31" s="21"/>
      <c r="H31" s="21"/>
      <c r="I31" s="21"/>
      <c r="J31" s="21"/>
      <c r="K31" s="22"/>
      <c r="L31" s="22"/>
      <c r="M31" s="22"/>
      <c r="Q31" s="8"/>
      <c r="R31" s="8"/>
      <c r="S31" s="8"/>
      <c r="T31" s="8"/>
      <c r="U31" s="8"/>
      <c r="V31" s="8"/>
      <c r="W31" s="8"/>
      <c r="X31" s="8"/>
    </row>
    <row r="32" spans="1:24" ht="19.899999999999999" customHeight="1" x14ac:dyDescent="0.3">
      <c r="C32" s="3"/>
      <c r="D32" s="3"/>
      <c r="E32" s="40"/>
      <c r="F32" s="11"/>
      <c r="G32" s="11"/>
      <c r="H32" s="11"/>
      <c r="I32" s="11"/>
      <c r="J32" s="11"/>
      <c r="K32" s="8"/>
      <c r="L32" s="8"/>
      <c r="M32" s="8"/>
      <c r="Q32" s="8"/>
      <c r="R32" s="8"/>
      <c r="S32" s="8"/>
      <c r="T32" s="8"/>
      <c r="U32" s="8"/>
      <c r="V32" s="8"/>
      <c r="W32" s="8"/>
      <c r="X32" s="8"/>
    </row>
    <row r="33" spans="1:24" ht="19.899999999999999" customHeight="1" thickBot="1" x14ac:dyDescent="0.35">
      <c r="A33" s="6" t="s">
        <v>22</v>
      </c>
      <c r="C33" s="18" t="s">
        <v>42</v>
      </c>
      <c r="D33" s="18"/>
      <c r="E33" s="48"/>
      <c r="F33" s="17"/>
      <c r="G33" s="17"/>
      <c r="H33" s="17"/>
      <c r="I33" s="17"/>
      <c r="J33" s="17"/>
      <c r="K33" s="18"/>
      <c r="L33" s="18"/>
      <c r="M33" s="18"/>
      <c r="Q33" s="8"/>
      <c r="R33" s="8"/>
      <c r="S33" s="8"/>
      <c r="T33" s="8"/>
      <c r="U33" s="8"/>
      <c r="V33" s="8"/>
      <c r="W33" s="8"/>
      <c r="X33" s="8"/>
    </row>
    <row r="34" spans="1:24" ht="19.899999999999999" customHeight="1" thickTop="1" x14ac:dyDescent="0.3">
      <c r="A34" s="43"/>
      <c r="B34" s="44"/>
      <c r="C34" s="44"/>
      <c r="D34" s="45"/>
      <c r="E34" s="11"/>
      <c r="F34" s="11"/>
      <c r="G34" s="11"/>
      <c r="H34" s="11"/>
      <c r="I34" s="11"/>
      <c r="J34" s="11"/>
      <c r="K34" s="8"/>
      <c r="L34" s="8"/>
      <c r="M34" s="8"/>
      <c r="Q34" s="8"/>
      <c r="R34" s="8"/>
      <c r="S34" s="8"/>
      <c r="T34" s="8"/>
      <c r="U34" s="8"/>
      <c r="V34" s="8"/>
      <c r="W34" s="8"/>
      <c r="X34" s="8"/>
    </row>
    <row r="35" spans="1:24" ht="19.899999999999999" customHeight="1" x14ac:dyDescent="0.3">
      <c r="A35" s="8"/>
      <c r="B35" s="8"/>
      <c r="C35" s="11"/>
      <c r="D35" s="11"/>
      <c r="E35" s="11"/>
      <c r="F35" s="11"/>
      <c r="G35" s="11"/>
      <c r="H35" s="11"/>
      <c r="I35" s="11"/>
      <c r="J35" s="11"/>
      <c r="K35" s="8"/>
      <c r="L35" s="8"/>
      <c r="M35" s="8"/>
      <c r="Q35" s="8"/>
      <c r="R35" s="8"/>
      <c r="S35" s="8"/>
      <c r="T35" s="8"/>
      <c r="U35" s="8"/>
      <c r="V35" s="8"/>
      <c r="W35" s="8"/>
      <c r="X35" s="8"/>
    </row>
    <row r="36" spans="1:24" ht="19.899999999999999" customHeight="1" x14ac:dyDescent="0.3">
      <c r="A36" s="8"/>
      <c r="B36" s="8"/>
      <c r="C36" s="11"/>
      <c r="D36" s="11"/>
      <c r="E36" s="11"/>
      <c r="F36" s="11"/>
      <c r="G36" s="11"/>
      <c r="H36" s="11"/>
      <c r="I36" s="11"/>
      <c r="J36" s="11"/>
      <c r="K36" s="8"/>
      <c r="L36" s="8"/>
      <c r="M36" s="8"/>
      <c r="Q36" s="8"/>
      <c r="R36" s="8"/>
      <c r="S36" s="8"/>
      <c r="T36" s="8"/>
      <c r="U36" s="8"/>
      <c r="V36" s="8"/>
      <c r="W36" s="8"/>
      <c r="X36" s="8"/>
    </row>
    <row r="37" spans="1:24" ht="19.899999999999999" customHeight="1" x14ac:dyDescent="0.3">
      <c r="A37" s="8"/>
      <c r="B37" s="8"/>
      <c r="C37" s="11"/>
      <c r="D37" s="11"/>
      <c r="E37" s="11"/>
      <c r="F37" s="11"/>
      <c r="G37" s="11"/>
      <c r="H37" s="11"/>
      <c r="I37" s="11"/>
      <c r="J37" s="11"/>
      <c r="K37" s="8"/>
      <c r="L37" s="8"/>
      <c r="M37" s="8"/>
      <c r="Q37" s="8"/>
      <c r="R37" s="8"/>
      <c r="S37" s="8"/>
      <c r="T37" s="8"/>
      <c r="U37" s="8"/>
      <c r="V37" s="8"/>
      <c r="W37" s="8"/>
      <c r="X37" s="8"/>
    </row>
    <row r="38" spans="1:24" ht="19.899999999999999" customHeight="1" x14ac:dyDescent="0.3">
      <c r="A38" s="8"/>
      <c r="B38" s="8"/>
      <c r="C38" s="11"/>
      <c r="D38" s="11"/>
      <c r="E38" s="11"/>
      <c r="F38" s="11"/>
      <c r="G38" s="11"/>
      <c r="H38" s="11"/>
      <c r="I38" s="11"/>
      <c r="J38" s="11"/>
      <c r="K38" s="8"/>
      <c r="L38" s="8"/>
      <c r="M38" s="8"/>
      <c r="Q38" s="8"/>
      <c r="R38" s="8"/>
      <c r="S38" s="8"/>
      <c r="T38" s="8"/>
      <c r="U38" s="8"/>
      <c r="V38" s="8"/>
      <c r="W38" s="8"/>
      <c r="X38" s="8"/>
    </row>
    <row r="39" spans="1:24" ht="19.899999999999999" customHeight="1" x14ac:dyDescent="0.3">
      <c r="A39" s="8"/>
      <c r="B39" s="8"/>
      <c r="C39" s="11"/>
      <c r="D39" s="11"/>
      <c r="E39" s="11"/>
      <c r="F39" s="11"/>
      <c r="G39" s="11"/>
      <c r="H39" s="11"/>
      <c r="I39" s="11"/>
      <c r="J39" s="11"/>
      <c r="K39" s="8"/>
      <c r="L39" s="8"/>
      <c r="M39" s="8"/>
      <c r="Q39" s="8"/>
      <c r="R39" s="8"/>
      <c r="S39" s="8"/>
      <c r="T39" s="8"/>
      <c r="U39" s="8"/>
      <c r="V39" s="8"/>
      <c r="W39" s="8"/>
      <c r="X39" s="8"/>
    </row>
    <row r="40" spans="1:24" ht="19.899999999999999" customHeight="1" x14ac:dyDescent="0.3">
      <c r="A40" s="8"/>
      <c r="B40" s="8"/>
      <c r="C40" s="11"/>
      <c r="D40" s="11"/>
      <c r="E40" s="11"/>
      <c r="F40" s="11"/>
      <c r="G40" s="11"/>
      <c r="H40" s="11"/>
      <c r="I40" s="11"/>
      <c r="J40" s="11"/>
      <c r="K40" s="8"/>
      <c r="L40" s="8"/>
      <c r="M40" s="8"/>
      <c r="Q40" s="8"/>
      <c r="R40" s="8"/>
      <c r="S40" s="8"/>
      <c r="T40" s="8"/>
      <c r="U40" s="8"/>
      <c r="V40" s="8"/>
      <c r="W40" s="8"/>
      <c r="X40" s="8"/>
    </row>
    <row r="41" spans="1:24" ht="19.899999999999999" customHeight="1" x14ac:dyDescent="0.3">
      <c r="A41" s="8"/>
      <c r="B41" s="8"/>
      <c r="C41" s="11"/>
      <c r="D41" s="11"/>
      <c r="E41" s="11"/>
      <c r="F41" s="11"/>
      <c r="G41" s="11"/>
      <c r="H41" s="11"/>
      <c r="I41" s="11"/>
      <c r="J41" s="11"/>
      <c r="K41" s="8"/>
      <c r="L41" s="8"/>
      <c r="M41" s="8"/>
      <c r="Q41" s="8"/>
      <c r="R41" s="8"/>
      <c r="S41" s="8"/>
      <c r="T41" s="8"/>
      <c r="U41" s="8"/>
      <c r="V41" s="8"/>
      <c r="W41" s="8"/>
      <c r="X41" s="8"/>
    </row>
    <row r="42" spans="1:24" ht="19.899999999999999" customHeight="1" x14ac:dyDescent="0.3">
      <c r="A42" s="8"/>
      <c r="B42" s="8"/>
      <c r="C42" s="11"/>
      <c r="D42" s="11"/>
      <c r="E42" s="11"/>
      <c r="F42" s="11"/>
      <c r="G42" s="11"/>
      <c r="H42" s="11"/>
      <c r="I42" s="11"/>
      <c r="J42" s="11"/>
      <c r="K42" s="8"/>
      <c r="L42" s="8"/>
      <c r="M42" s="8"/>
      <c r="Q42" s="8"/>
      <c r="R42" s="8"/>
      <c r="S42" s="8"/>
      <c r="T42" s="8"/>
      <c r="U42" s="8"/>
      <c r="V42" s="8"/>
      <c r="W42" s="8"/>
      <c r="X42" s="8"/>
    </row>
    <row r="43" spans="1:24" ht="19.899999999999999" customHeight="1" x14ac:dyDescent="0.3">
      <c r="A43" s="8"/>
      <c r="B43" s="8"/>
      <c r="C43" s="11"/>
      <c r="D43" s="11"/>
      <c r="E43" s="11"/>
      <c r="F43" s="11"/>
      <c r="G43" s="11"/>
      <c r="H43" s="11"/>
      <c r="I43" s="11"/>
      <c r="J43" s="11"/>
      <c r="K43" s="8"/>
      <c r="L43" s="8"/>
      <c r="M43" s="8"/>
      <c r="Q43" s="8"/>
      <c r="R43" s="8"/>
      <c r="S43" s="8"/>
      <c r="T43" s="8"/>
      <c r="U43" s="8"/>
      <c r="V43" s="8"/>
      <c r="W43" s="8"/>
      <c r="X43" s="8"/>
    </row>
    <row r="44" spans="1:24" ht="19.899999999999999" customHeight="1" x14ac:dyDescent="0.3">
      <c r="A44" s="8"/>
      <c r="B44" s="8"/>
      <c r="C44" s="11"/>
      <c r="D44" s="11"/>
      <c r="E44" s="11"/>
      <c r="F44" s="11"/>
      <c r="G44" s="11"/>
      <c r="H44" s="11"/>
      <c r="I44" s="11"/>
      <c r="J44" s="11"/>
      <c r="K44" s="8"/>
      <c r="L44" s="8"/>
      <c r="M44" s="8"/>
      <c r="Q44" s="8"/>
      <c r="R44" s="8"/>
      <c r="S44" s="8"/>
      <c r="T44" s="8"/>
      <c r="U44" s="8"/>
      <c r="V44" s="8"/>
      <c r="W44" s="8"/>
      <c r="X44" s="8"/>
    </row>
    <row r="45" spans="1:24" ht="19.899999999999999" customHeight="1" x14ac:dyDescent="0.3">
      <c r="A45" s="8"/>
      <c r="B45" s="8"/>
      <c r="C45" s="11"/>
      <c r="D45" s="11"/>
      <c r="E45" s="11"/>
      <c r="F45" s="11"/>
      <c r="G45" s="11"/>
      <c r="H45" s="11"/>
      <c r="I45" s="11"/>
      <c r="J45" s="11"/>
      <c r="K45" s="8"/>
      <c r="L45" s="8"/>
      <c r="M45" s="8"/>
      <c r="Q45" s="8"/>
      <c r="R45" s="8"/>
      <c r="S45" s="8"/>
      <c r="T45" s="8"/>
      <c r="U45" s="8"/>
      <c r="V45" s="8"/>
      <c r="W45" s="8"/>
      <c r="X45" s="8"/>
    </row>
    <row r="46" spans="1:24" ht="19.899999999999999" customHeight="1" x14ac:dyDescent="0.3">
      <c r="A46" s="8"/>
      <c r="B46" s="8"/>
      <c r="C46" s="11"/>
      <c r="D46" s="11"/>
      <c r="E46" s="11"/>
      <c r="F46" s="11"/>
      <c r="G46" s="11"/>
      <c r="H46" s="11"/>
      <c r="I46" s="11"/>
      <c r="J46" s="11"/>
      <c r="K46" s="8"/>
      <c r="L46" s="8"/>
      <c r="M46" s="8"/>
      <c r="Q46" s="8"/>
      <c r="R46" s="8"/>
      <c r="S46" s="8"/>
      <c r="T46" s="8"/>
      <c r="U46" s="8"/>
      <c r="V46" s="8"/>
      <c r="W46" s="8"/>
      <c r="X46" s="8"/>
    </row>
    <row r="47" spans="1:24" ht="19.899999999999999" customHeight="1" x14ac:dyDescent="0.3">
      <c r="A47" s="8"/>
      <c r="B47" s="8"/>
      <c r="C47" s="11"/>
      <c r="D47" s="11"/>
      <c r="E47" s="11"/>
      <c r="F47" s="11"/>
      <c r="G47" s="11"/>
      <c r="H47" s="11"/>
      <c r="I47" s="11"/>
      <c r="J47" s="11"/>
      <c r="K47" s="8"/>
      <c r="L47" s="8"/>
      <c r="M47" s="8"/>
      <c r="Q47" s="8"/>
      <c r="R47" s="8"/>
      <c r="S47" s="8"/>
      <c r="T47" s="8"/>
      <c r="U47" s="8"/>
      <c r="V47" s="8"/>
      <c r="W47" s="8"/>
      <c r="X47" s="8"/>
    </row>
    <row r="48" spans="1:24" ht="19.899999999999999" customHeight="1" x14ac:dyDescent="0.3">
      <c r="A48" s="8"/>
      <c r="B48" s="8"/>
      <c r="C48" s="11"/>
      <c r="D48" s="11"/>
      <c r="E48" s="11"/>
      <c r="F48" s="11"/>
      <c r="G48" s="11"/>
      <c r="H48" s="11"/>
      <c r="I48" s="11"/>
      <c r="J48" s="11"/>
      <c r="K48" s="8"/>
      <c r="L48" s="8"/>
      <c r="M48" s="8"/>
      <c r="Q48" s="8"/>
      <c r="R48" s="8"/>
      <c r="S48" s="8"/>
      <c r="T48" s="8"/>
      <c r="U48" s="8"/>
      <c r="V48" s="8"/>
      <c r="W48" s="8"/>
      <c r="X48" s="8"/>
    </row>
    <row r="49" spans="1:24" ht="19.899999999999999" customHeight="1" x14ac:dyDescent="0.3">
      <c r="A49" s="8"/>
      <c r="B49" s="8"/>
      <c r="C49" s="11"/>
      <c r="D49" s="11"/>
      <c r="E49" s="11"/>
      <c r="F49" s="11"/>
      <c r="G49" s="11"/>
      <c r="H49" s="11"/>
      <c r="I49" s="11"/>
      <c r="J49" s="11"/>
      <c r="K49" s="8"/>
      <c r="L49" s="8"/>
      <c r="M49" s="8"/>
      <c r="Q49" s="8"/>
      <c r="R49" s="8"/>
      <c r="S49" s="8"/>
      <c r="T49" s="8"/>
      <c r="U49" s="8"/>
      <c r="V49" s="8"/>
      <c r="W49" s="8"/>
      <c r="X49" s="8"/>
    </row>
    <row r="50" spans="1:24" ht="19.899999999999999" customHeight="1" x14ac:dyDescent="0.3">
      <c r="A50" s="8"/>
      <c r="B50" s="8"/>
      <c r="C50" s="11"/>
      <c r="D50" s="11"/>
      <c r="E50" s="11"/>
      <c r="F50" s="11"/>
      <c r="G50" s="11"/>
      <c r="H50" s="11"/>
      <c r="I50" s="11"/>
      <c r="J50" s="11"/>
      <c r="K50" s="8"/>
      <c r="L50" s="8"/>
      <c r="M50" s="8"/>
      <c r="Q50" s="8"/>
      <c r="R50" s="8"/>
      <c r="S50" s="8"/>
      <c r="T50" s="8"/>
      <c r="U50" s="8"/>
      <c r="V50" s="8"/>
      <c r="W50" s="8"/>
      <c r="X50" s="8"/>
    </row>
    <row r="51" spans="1:24" ht="19.899999999999999" customHeight="1" x14ac:dyDescent="0.3">
      <c r="A51" s="8"/>
      <c r="B51" s="8"/>
      <c r="C51" s="11"/>
      <c r="D51" s="11"/>
      <c r="E51" s="11"/>
      <c r="F51" s="11"/>
      <c r="G51" s="11"/>
      <c r="H51" s="11"/>
      <c r="I51" s="11"/>
      <c r="J51" s="11"/>
      <c r="K51" s="8"/>
      <c r="L51" s="8"/>
      <c r="M51" s="8"/>
      <c r="Q51" s="8"/>
      <c r="R51" s="8"/>
      <c r="S51" s="8"/>
      <c r="T51" s="8"/>
      <c r="U51" s="8"/>
      <c r="V51" s="8"/>
      <c r="W51" s="8"/>
      <c r="X51" s="8"/>
    </row>
  </sheetData>
  <mergeCells count="1">
    <mergeCell ref="D7:I7"/>
  </mergeCells>
  <printOptions horizontalCentered="1" gridLines="1"/>
  <pageMargins left="0.51181102362204722" right="0.31496062992125984" top="0.74803149606299213" bottom="0.35433070866141736" header="0.31496062992125984" footer="0.31496062992125984"/>
  <pageSetup paperSize="9" scale="6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X102"/>
  <sheetViews>
    <sheetView tabSelected="1" topLeftCell="D70" zoomScale="85" zoomScaleNormal="85" workbookViewId="0">
      <selection activeCell="I83" sqref="I83"/>
    </sheetView>
  </sheetViews>
  <sheetFormatPr defaultColWidth="11" defaultRowHeight="19.899999999999999" customHeight="1" outlineLevelCol="1" x14ac:dyDescent="0.3"/>
  <cols>
    <col min="1" max="1" width="63.7109375" style="3" bestFit="1" customWidth="1"/>
    <col min="2" max="2" width="18" style="166" customWidth="1"/>
    <col min="3" max="4" width="16.28515625" style="166" customWidth="1" outlineLevel="1"/>
    <col min="5" max="5" width="17.7109375" style="166" customWidth="1" outlineLevel="1"/>
    <col min="6" max="8" width="16.28515625" style="166" customWidth="1" outlineLevel="1"/>
    <col min="9" max="9" width="17.7109375" style="166" customWidth="1"/>
    <col min="10" max="12" width="16.28515625" style="76" customWidth="1"/>
    <col min="13" max="13" width="19.28515625" style="76" customWidth="1"/>
    <col min="14" max="14" width="18.140625" style="161" customWidth="1"/>
    <col min="15" max="16" width="11" style="8"/>
    <col min="17" max="248" width="11" style="3"/>
    <col min="249" max="249" width="52.140625" style="3" customWidth="1"/>
    <col min="250" max="250" width="1" style="3" customWidth="1"/>
    <col min="251" max="253" width="17.85546875" style="3" customWidth="1"/>
    <col min="254" max="254" width="11" style="3" customWidth="1"/>
    <col min="255" max="255" width="1" style="3" customWidth="1"/>
    <col min="256" max="504" width="11" style="3"/>
    <col min="505" max="505" width="52.140625" style="3" customWidth="1"/>
    <col min="506" max="506" width="1" style="3" customWidth="1"/>
    <col min="507" max="509" width="17.85546875" style="3" customWidth="1"/>
    <col min="510" max="510" width="11" style="3" customWidth="1"/>
    <col min="511" max="511" width="1" style="3" customWidth="1"/>
    <col min="512" max="760" width="11" style="3"/>
    <col min="761" max="761" width="52.140625" style="3" customWidth="1"/>
    <col min="762" max="762" width="1" style="3" customWidth="1"/>
    <col min="763" max="765" width="17.85546875" style="3" customWidth="1"/>
    <col min="766" max="766" width="11" style="3" customWidth="1"/>
    <col min="767" max="767" width="1" style="3" customWidth="1"/>
    <col min="768" max="1016" width="11" style="3"/>
    <col min="1017" max="1017" width="52.140625" style="3" customWidth="1"/>
    <col min="1018" max="1018" width="1" style="3" customWidth="1"/>
    <col min="1019" max="1021" width="17.85546875" style="3" customWidth="1"/>
    <col min="1022" max="1022" width="11" style="3" customWidth="1"/>
    <col min="1023" max="1023" width="1" style="3" customWidth="1"/>
    <col min="1024" max="1272" width="11" style="3"/>
    <col min="1273" max="1273" width="52.140625" style="3" customWidth="1"/>
    <col min="1274" max="1274" width="1" style="3" customWidth="1"/>
    <col min="1275" max="1277" width="17.85546875" style="3" customWidth="1"/>
    <col min="1278" max="1278" width="11" style="3" customWidth="1"/>
    <col min="1279" max="1279" width="1" style="3" customWidth="1"/>
    <col min="1280" max="1528" width="11" style="3"/>
    <col min="1529" max="1529" width="52.140625" style="3" customWidth="1"/>
    <col min="1530" max="1530" width="1" style="3" customWidth="1"/>
    <col min="1531" max="1533" width="17.85546875" style="3" customWidth="1"/>
    <col min="1534" max="1534" width="11" style="3" customWidth="1"/>
    <col min="1535" max="1535" width="1" style="3" customWidth="1"/>
    <col min="1536" max="1784" width="11" style="3"/>
    <col min="1785" max="1785" width="52.140625" style="3" customWidth="1"/>
    <col min="1786" max="1786" width="1" style="3" customWidth="1"/>
    <col min="1787" max="1789" width="17.85546875" style="3" customWidth="1"/>
    <col min="1790" max="1790" width="11" style="3" customWidth="1"/>
    <col min="1791" max="1791" width="1" style="3" customWidth="1"/>
    <col min="1792" max="2040" width="11" style="3"/>
    <col min="2041" max="2041" width="52.140625" style="3" customWidth="1"/>
    <col min="2042" max="2042" width="1" style="3" customWidth="1"/>
    <col min="2043" max="2045" width="17.85546875" style="3" customWidth="1"/>
    <col min="2046" max="2046" width="11" style="3" customWidth="1"/>
    <col min="2047" max="2047" width="1" style="3" customWidth="1"/>
    <col min="2048" max="2296" width="11" style="3"/>
    <col min="2297" max="2297" width="52.140625" style="3" customWidth="1"/>
    <col min="2298" max="2298" width="1" style="3" customWidth="1"/>
    <col min="2299" max="2301" width="17.85546875" style="3" customWidth="1"/>
    <col min="2302" max="2302" width="11" style="3" customWidth="1"/>
    <col min="2303" max="2303" width="1" style="3" customWidth="1"/>
    <col min="2304" max="2552" width="11" style="3"/>
    <col min="2553" max="2553" width="52.140625" style="3" customWidth="1"/>
    <col min="2554" max="2554" width="1" style="3" customWidth="1"/>
    <col min="2555" max="2557" width="17.85546875" style="3" customWidth="1"/>
    <col min="2558" max="2558" width="11" style="3" customWidth="1"/>
    <col min="2559" max="2559" width="1" style="3" customWidth="1"/>
    <col min="2560" max="2808" width="11" style="3"/>
    <col min="2809" max="2809" width="52.140625" style="3" customWidth="1"/>
    <col min="2810" max="2810" width="1" style="3" customWidth="1"/>
    <col min="2811" max="2813" width="17.85546875" style="3" customWidth="1"/>
    <col min="2814" max="2814" width="11" style="3" customWidth="1"/>
    <col min="2815" max="2815" width="1" style="3" customWidth="1"/>
    <col min="2816" max="3064" width="11" style="3"/>
    <col min="3065" max="3065" width="52.140625" style="3" customWidth="1"/>
    <col min="3066" max="3066" width="1" style="3" customWidth="1"/>
    <col min="3067" max="3069" width="17.85546875" style="3" customWidth="1"/>
    <col min="3070" max="3070" width="11" style="3" customWidth="1"/>
    <col min="3071" max="3071" width="1" style="3" customWidth="1"/>
    <col min="3072" max="3320" width="11" style="3"/>
    <col min="3321" max="3321" width="52.140625" style="3" customWidth="1"/>
    <col min="3322" max="3322" width="1" style="3" customWidth="1"/>
    <col min="3323" max="3325" width="17.85546875" style="3" customWidth="1"/>
    <col min="3326" max="3326" width="11" style="3" customWidth="1"/>
    <col min="3327" max="3327" width="1" style="3" customWidth="1"/>
    <col min="3328" max="3576" width="11" style="3"/>
    <col min="3577" max="3577" width="52.140625" style="3" customWidth="1"/>
    <col min="3578" max="3578" width="1" style="3" customWidth="1"/>
    <col min="3579" max="3581" width="17.85546875" style="3" customWidth="1"/>
    <col min="3582" max="3582" width="11" style="3" customWidth="1"/>
    <col min="3583" max="3583" width="1" style="3" customWidth="1"/>
    <col min="3584" max="3832" width="11" style="3"/>
    <col min="3833" max="3833" width="52.140625" style="3" customWidth="1"/>
    <col min="3834" max="3834" width="1" style="3" customWidth="1"/>
    <col min="3835" max="3837" width="17.85546875" style="3" customWidth="1"/>
    <col min="3838" max="3838" width="11" style="3" customWidth="1"/>
    <col min="3839" max="3839" width="1" style="3" customWidth="1"/>
    <col min="3840" max="4088" width="11" style="3"/>
    <col min="4089" max="4089" width="52.140625" style="3" customWidth="1"/>
    <col min="4090" max="4090" width="1" style="3" customWidth="1"/>
    <col min="4091" max="4093" width="17.85546875" style="3" customWidth="1"/>
    <col min="4094" max="4094" width="11" style="3" customWidth="1"/>
    <col min="4095" max="4095" width="1" style="3" customWidth="1"/>
    <col min="4096" max="4344" width="11" style="3"/>
    <col min="4345" max="4345" width="52.140625" style="3" customWidth="1"/>
    <col min="4346" max="4346" width="1" style="3" customWidth="1"/>
    <col min="4347" max="4349" width="17.85546875" style="3" customWidth="1"/>
    <col min="4350" max="4350" width="11" style="3" customWidth="1"/>
    <col min="4351" max="4351" width="1" style="3" customWidth="1"/>
    <col min="4352" max="4600" width="11" style="3"/>
    <col min="4601" max="4601" width="52.140625" style="3" customWidth="1"/>
    <col min="4602" max="4602" width="1" style="3" customWidth="1"/>
    <col min="4603" max="4605" width="17.85546875" style="3" customWidth="1"/>
    <col min="4606" max="4606" width="11" style="3" customWidth="1"/>
    <col min="4607" max="4607" width="1" style="3" customWidth="1"/>
    <col min="4608" max="4856" width="11" style="3"/>
    <col min="4857" max="4857" width="52.140625" style="3" customWidth="1"/>
    <col min="4858" max="4858" width="1" style="3" customWidth="1"/>
    <col min="4859" max="4861" width="17.85546875" style="3" customWidth="1"/>
    <col min="4862" max="4862" width="11" style="3" customWidth="1"/>
    <col min="4863" max="4863" width="1" style="3" customWidth="1"/>
    <col min="4864" max="5112" width="11" style="3"/>
    <col min="5113" max="5113" width="52.140625" style="3" customWidth="1"/>
    <col min="5114" max="5114" width="1" style="3" customWidth="1"/>
    <col min="5115" max="5117" width="17.85546875" style="3" customWidth="1"/>
    <col min="5118" max="5118" width="11" style="3" customWidth="1"/>
    <col min="5119" max="5119" width="1" style="3" customWidth="1"/>
    <col min="5120" max="5368" width="11" style="3"/>
    <col min="5369" max="5369" width="52.140625" style="3" customWidth="1"/>
    <col min="5370" max="5370" width="1" style="3" customWidth="1"/>
    <col min="5371" max="5373" width="17.85546875" style="3" customWidth="1"/>
    <col min="5374" max="5374" width="11" style="3" customWidth="1"/>
    <col min="5375" max="5375" width="1" style="3" customWidth="1"/>
    <col min="5376" max="5624" width="11" style="3"/>
    <col min="5625" max="5625" width="52.140625" style="3" customWidth="1"/>
    <col min="5626" max="5626" width="1" style="3" customWidth="1"/>
    <col min="5627" max="5629" width="17.85546875" style="3" customWidth="1"/>
    <col min="5630" max="5630" width="11" style="3" customWidth="1"/>
    <col min="5631" max="5631" width="1" style="3" customWidth="1"/>
    <col min="5632" max="5880" width="11" style="3"/>
    <col min="5881" max="5881" width="52.140625" style="3" customWidth="1"/>
    <col min="5882" max="5882" width="1" style="3" customWidth="1"/>
    <col min="5883" max="5885" width="17.85546875" style="3" customWidth="1"/>
    <col min="5886" max="5886" width="11" style="3" customWidth="1"/>
    <col min="5887" max="5887" width="1" style="3" customWidth="1"/>
    <col min="5888" max="6136" width="11" style="3"/>
    <col min="6137" max="6137" width="52.140625" style="3" customWidth="1"/>
    <col min="6138" max="6138" width="1" style="3" customWidth="1"/>
    <col min="6139" max="6141" width="17.85546875" style="3" customWidth="1"/>
    <col min="6142" max="6142" width="11" style="3" customWidth="1"/>
    <col min="6143" max="6143" width="1" style="3" customWidth="1"/>
    <col min="6144" max="6392" width="11" style="3"/>
    <col min="6393" max="6393" width="52.140625" style="3" customWidth="1"/>
    <col min="6394" max="6394" width="1" style="3" customWidth="1"/>
    <col min="6395" max="6397" width="17.85546875" style="3" customWidth="1"/>
    <col min="6398" max="6398" width="11" style="3" customWidth="1"/>
    <col min="6399" max="6399" width="1" style="3" customWidth="1"/>
    <col min="6400" max="6648" width="11" style="3"/>
    <col min="6649" max="6649" width="52.140625" style="3" customWidth="1"/>
    <col min="6650" max="6650" width="1" style="3" customWidth="1"/>
    <col min="6651" max="6653" width="17.85546875" style="3" customWidth="1"/>
    <col min="6654" max="6654" width="11" style="3" customWidth="1"/>
    <col min="6655" max="6655" width="1" style="3" customWidth="1"/>
    <col min="6656" max="6904" width="11" style="3"/>
    <col min="6905" max="6905" width="52.140625" style="3" customWidth="1"/>
    <col min="6906" max="6906" width="1" style="3" customWidth="1"/>
    <col min="6907" max="6909" width="17.85546875" style="3" customWidth="1"/>
    <col min="6910" max="6910" width="11" style="3" customWidth="1"/>
    <col min="6911" max="6911" width="1" style="3" customWidth="1"/>
    <col min="6912" max="7160" width="11" style="3"/>
    <col min="7161" max="7161" width="52.140625" style="3" customWidth="1"/>
    <col min="7162" max="7162" width="1" style="3" customWidth="1"/>
    <col min="7163" max="7165" width="17.85546875" style="3" customWidth="1"/>
    <col min="7166" max="7166" width="11" style="3" customWidth="1"/>
    <col min="7167" max="7167" width="1" style="3" customWidth="1"/>
    <col min="7168" max="7416" width="11" style="3"/>
    <col min="7417" max="7417" width="52.140625" style="3" customWidth="1"/>
    <col min="7418" max="7418" width="1" style="3" customWidth="1"/>
    <col min="7419" max="7421" width="17.85546875" style="3" customWidth="1"/>
    <col min="7422" max="7422" width="11" style="3" customWidth="1"/>
    <col min="7423" max="7423" width="1" style="3" customWidth="1"/>
    <col min="7424" max="7672" width="11" style="3"/>
    <col min="7673" max="7673" width="52.140625" style="3" customWidth="1"/>
    <col min="7674" max="7674" width="1" style="3" customWidth="1"/>
    <col min="7675" max="7677" width="17.85546875" style="3" customWidth="1"/>
    <col min="7678" max="7678" width="11" style="3" customWidth="1"/>
    <col min="7679" max="7679" width="1" style="3" customWidth="1"/>
    <col min="7680" max="7928" width="11" style="3"/>
    <col min="7929" max="7929" width="52.140625" style="3" customWidth="1"/>
    <col min="7930" max="7930" width="1" style="3" customWidth="1"/>
    <col min="7931" max="7933" width="17.85546875" style="3" customWidth="1"/>
    <col min="7934" max="7934" width="11" style="3" customWidth="1"/>
    <col min="7935" max="7935" width="1" style="3" customWidth="1"/>
    <col min="7936" max="8184" width="11" style="3"/>
    <col min="8185" max="8185" width="52.140625" style="3" customWidth="1"/>
    <col min="8186" max="8186" width="1" style="3" customWidth="1"/>
    <col min="8187" max="8189" width="17.85546875" style="3" customWidth="1"/>
    <col min="8190" max="8190" width="11" style="3" customWidth="1"/>
    <col min="8191" max="8191" width="1" style="3" customWidth="1"/>
    <col min="8192" max="8440" width="11" style="3"/>
    <col min="8441" max="8441" width="52.140625" style="3" customWidth="1"/>
    <col min="8442" max="8442" width="1" style="3" customWidth="1"/>
    <col min="8443" max="8445" width="17.85546875" style="3" customWidth="1"/>
    <col min="8446" max="8446" width="11" style="3" customWidth="1"/>
    <col min="8447" max="8447" width="1" style="3" customWidth="1"/>
    <col min="8448" max="8696" width="11" style="3"/>
    <col min="8697" max="8697" width="52.140625" style="3" customWidth="1"/>
    <col min="8698" max="8698" width="1" style="3" customWidth="1"/>
    <col min="8699" max="8701" width="17.85546875" style="3" customWidth="1"/>
    <col min="8702" max="8702" width="11" style="3" customWidth="1"/>
    <col min="8703" max="8703" width="1" style="3" customWidth="1"/>
    <col min="8704" max="8952" width="11" style="3"/>
    <col min="8953" max="8953" width="52.140625" style="3" customWidth="1"/>
    <col min="8954" max="8954" width="1" style="3" customWidth="1"/>
    <col min="8955" max="8957" width="17.85546875" style="3" customWidth="1"/>
    <col min="8958" max="8958" width="11" style="3" customWidth="1"/>
    <col min="8959" max="8959" width="1" style="3" customWidth="1"/>
    <col min="8960" max="9208" width="11" style="3"/>
    <col min="9209" max="9209" width="52.140625" style="3" customWidth="1"/>
    <col min="9210" max="9210" width="1" style="3" customWidth="1"/>
    <col min="9211" max="9213" width="17.85546875" style="3" customWidth="1"/>
    <col min="9214" max="9214" width="11" style="3" customWidth="1"/>
    <col min="9215" max="9215" width="1" style="3" customWidth="1"/>
    <col min="9216" max="9464" width="11" style="3"/>
    <col min="9465" max="9465" width="52.140625" style="3" customWidth="1"/>
    <col min="9466" max="9466" width="1" style="3" customWidth="1"/>
    <col min="9467" max="9469" width="17.85546875" style="3" customWidth="1"/>
    <col min="9470" max="9470" width="11" style="3" customWidth="1"/>
    <col min="9471" max="9471" width="1" style="3" customWidth="1"/>
    <col min="9472" max="9720" width="11" style="3"/>
    <col min="9721" max="9721" width="52.140625" style="3" customWidth="1"/>
    <col min="9722" max="9722" width="1" style="3" customWidth="1"/>
    <col min="9723" max="9725" width="17.85546875" style="3" customWidth="1"/>
    <col min="9726" max="9726" width="11" style="3" customWidth="1"/>
    <col min="9727" max="9727" width="1" style="3" customWidth="1"/>
    <col min="9728" max="9976" width="11" style="3"/>
    <col min="9977" max="9977" width="52.140625" style="3" customWidth="1"/>
    <col min="9978" max="9978" width="1" style="3" customWidth="1"/>
    <col min="9979" max="9981" width="17.85546875" style="3" customWidth="1"/>
    <col min="9982" max="9982" width="11" style="3" customWidth="1"/>
    <col min="9983" max="9983" width="1" style="3" customWidth="1"/>
    <col min="9984" max="10232" width="11" style="3"/>
    <col min="10233" max="10233" width="52.140625" style="3" customWidth="1"/>
    <col min="10234" max="10234" width="1" style="3" customWidth="1"/>
    <col min="10235" max="10237" width="17.85546875" style="3" customWidth="1"/>
    <col min="10238" max="10238" width="11" style="3" customWidth="1"/>
    <col min="10239" max="10239" width="1" style="3" customWidth="1"/>
    <col min="10240" max="10488" width="11" style="3"/>
    <col min="10489" max="10489" width="52.140625" style="3" customWidth="1"/>
    <col min="10490" max="10490" width="1" style="3" customWidth="1"/>
    <col min="10491" max="10493" width="17.85546875" style="3" customWidth="1"/>
    <col min="10494" max="10494" width="11" style="3" customWidth="1"/>
    <col min="10495" max="10495" width="1" style="3" customWidth="1"/>
    <col min="10496" max="10744" width="11" style="3"/>
    <col min="10745" max="10745" width="52.140625" style="3" customWidth="1"/>
    <col min="10746" max="10746" width="1" style="3" customWidth="1"/>
    <col min="10747" max="10749" width="17.85546875" style="3" customWidth="1"/>
    <col min="10750" max="10750" width="11" style="3" customWidth="1"/>
    <col min="10751" max="10751" width="1" style="3" customWidth="1"/>
    <col min="10752" max="11000" width="11" style="3"/>
    <col min="11001" max="11001" width="52.140625" style="3" customWidth="1"/>
    <col min="11002" max="11002" width="1" style="3" customWidth="1"/>
    <col min="11003" max="11005" width="17.85546875" style="3" customWidth="1"/>
    <col min="11006" max="11006" width="11" style="3" customWidth="1"/>
    <col min="11007" max="11007" width="1" style="3" customWidth="1"/>
    <col min="11008" max="11256" width="11" style="3"/>
    <col min="11257" max="11257" width="52.140625" style="3" customWidth="1"/>
    <col min="11258" max="11258" width="1" style="3" customWidth="1"/>
    <col min="11259" max="11261" width="17.85546875" style="3" customWidth="1"/>
    <col min="11262" max="11262" width="11" style="3" customWidth="1"/>
    <col min="11263" max="11263" width="1" style="3" customWidth="1"/>
    <col min="11264" max="11512" width="11" style="3"/>
    <col min="11513" max="11513" width="52.140625" style="3" customWidth="1"/>
    <col min="11514" max="11514" width="1" style="3" customWidth="1"/>
    <col min="11515" max="11517" width="17.85546875" style="3" customWidth="1"/>
    <col min="11518" max="11518" width="11" style="3" customWidth="1"/>
    <col min="11519" max="11519" width="1" style="3" customWidth="1"/>
    <col min="11520" max="11768" width="11" style="3"/>
    <col min="11769" max="11769" width="52.140625" style="3" customWidth="1"/>
    <col min="11770" max="11770" width="1" style="3" customWidth="1"/>
    <col min="11771" max="11773" width="17.85546875" style="3" customWidth="1"/>
    <col min="11774" max="11774" width="11" style="3" customWidth="1"/>
    <col min="11775" max="11775" width="1" style="3" customWidth="1"/>
    <col min="11776" max="12024" width="11" style="3"/>
    <col min="12025" max="12025" width="52.140625" style="3" customWidth="1"/>
    <col min="12026" max="12026" width="1" style="3" customWidth="1"/>
    <col min="12027" max="12029" width="17.85546875" style="3" customWidth="1"/>
    <col min="12030" max="12030" width="11" style="3" customWidth="1"/>
    <col min="12031" max="12031" width="1" style="3" customWidth="1"/>
    <col min="12032" max="12280" width="11" style="3"/>
    <col min="12281" max="12281" width="52.140625" style="3" customWidth="1"/>
    <col min="12282" max="12282" width="1" style="3" customWidth="1"/>
    <col min="12283" max="12285" width="17.85546875" style="3" customWidth="1"/>
    <col min="12286" max="12286" width="11" style="3" customWidth="1"/>
    <col min="12287" max="12287" width="1" style="3" customWidth="1"/>
    <col min="12288" max="12536" width="11" style="3"/>
    <col min="12537" max="12537" width="52.140625" style="3" customWidth="1"/>
    <col min="12538" max="12538" width="1" style="3" customWidth="1"/>
    <col min="12539" max="12541" width="17.85546875" style="3" customWidth="1"/>
    <col min="12542" max="12542" width="11" style="3" customWidth="1"/>
    <col min="12543" max="12543" width="1" style="3" customWidth="1"/>
    <col min="12544" max="12792" width="11" style="3"/>
    <col min="12793" max="12793" width="52.140625" style="3" customWidth="1"/>
    <col min="12794" max="12794" width="1" style="3" customWidth="1"/>
    <col min="12795" max="12797" width="17.85546875" style="3" customWidth="1"/>
    <col min="12798" max="12798" width="11" style="3" customWidth="1"/>
    <col min="12799" max="12799" width="1" style="3" customWidth="1"/>
    <col min="12800" max="13048" width="11" style="3"/>
    <col min="13049" max="13049" width="52.140625" style="3" customWidth="1"/>
    <col min="13050" max="13050" width="1" style="3" customWidth="1"/>
    <col min="13051" max="13053" width="17.85546875" style="3" customWidth="1"/>
    <col min="13054" max="13054" width="11" style="3" customWidth="1"/>
    <col min="13055" max="13055" width="1" style="3" customWidth="1"/>
    <col min="13056" max="13304" width="11" style="3"/>
    <col min="13305" max="13305" width="52.140625" style="3" customWidth="1"/>
    <col min="13306" max="13306" width="1" style="3" customWidth="1"/>
    <col min="13307" max="13309" width="17.85546875" style="3" customWidth="1"/>
    <col min="13310" max="13310" width="11" style="3" customWidth="1"/>
    <col min="13311" max="13311" width="1" style="3" customWidth="1"/>
    <col min="13312" max="13560" width="11" style="3"/>
    <col min="13561" max="13561" width="52.140625" style="3" customWidth="1"/>
    <col min="13562" max="13562" width="1" style="3" customWidth="1"/>
    <col min="13563" max="13565" width="17.85546875" style="3" customWidth="1"/>
    <col min="13566" max="13566" width="11" style="3" customWidth="1"/>
    <col min="13567" max="13567" width="1" style="3" customWidth="1"/>
    <col min="13568" max="13816" width="11" style="3"/>
    <col min="13817" max="13817" width="52.140625" style="3" customWidth="1"/>
    <col min="13818" max="13818" width="1" style="3" customWidth="1"/>
    <col min="13819" max="13821" width="17.85546875" style="3" customWidth="1"/>
    <col min="13822" max="13822" width="11" style="3" customWidth="1"/>
    <col min="13823" max="13823" width="1" style="3" customWidth="1"/>
    <col min="13824" max="14072" width="11" style="3"/>
    <col min="14073" max="14073" width="52.140625" style="3" customWidth="1"/>
    <col min="14074" max="14074" width="1" style="3" customWidth="1"/>
    <col min="14075" max="14077" width="17.85546875" style="3" customWidth="1"/>
    <col min="14078" max="14078" width="11" style="3" customWidth="1"/>
    <col min="14079" max="14079" width="1" style="3" customWidth="1"/>
    <col min="14080" max="14328" width="11" style="3"/>
    <col min="14329" max="14329" width="52.140625" style="3" customWidth="1"/>
    <col min="14330" max="14330" width="1" style="3" customWidth="1"/>
    <col min="14331" max="14333" width="17.85546875" style="3" customWidth="1"/>
    <col min="14334" max="14334" width="11" style="3" customWidth="1"/>
    <col min="14335" max="14335" width="1" style="3" customWidth="1"/>
    <col min="14336" max="14584" width="11" style="3"/>
    <col min="14585" max="14585" width="52.140625" style="3" customWidth="1"/>
    <col min="14586" max="14586" width="1" style="3" customWidth="1"/>
    <col min="14587" max="14589" width="17.85546875" style="3" customWidth="1"/>
    <col min="14590" max="14590" width="11" style="3" customWidth="1"/>
    <col min="14591" max="14591" width="1" style="3" customWidth="1"/>
    <col min="14592" max="14840" width="11" style="3"/>
    <col min="14841" max="14841" width="52.140625" style="3" customWidth="1"/>
    <col min="14842" max="14842" width="1" style="3" customWidth="1"/>
    <col min="14843" max="14845" width="17.85546875" style="3" customWidth="1"/>
    <col min="14846" max="14846" width="11" style="3" customWidth="1"/>
    <col min="14847" max="14847" width="1" style="3" customWidth="1"/>
    <col min="14848" max="15096" width="11" style="3"/>
    <col min="15097" max="15097" width="52.140625" style="3" customWidth="1"/>
    <col min="15098" max="15098" width="1" style="3" customWidth="1"/>
    <col min="15099" max="15101" width="17.85546875" style="3" customWidth="1"/>
    <col min="15102" max="15102" width="11" style="3" customWidth="1"/>
    <col min="15103" max="15103" width="1" style="3" customWidth="1"/>
    <col min="15104" max="15352" width="11" style="3"/>
    <col min="15353" max="15353" width="52.140625" style="3" customWidth="1"/>
    <col min="15354" max="15354" width="1" style="3" customWidth="1"/>
    <col min="15355" max="15357" width="17.85546875" style="3" customWidth="1"/>
    <col min="15358" max="15358" width="11" style="3" customWidth="1"/>
    <col min="15359" max="15359" width="1" style="3" customWidth="1"/>
    <col min="15360" max="15608" width="11" style="3"/>
    <col min="15609" max="15609" width="52.140625" style="3" customWidth="1"/>
    <col min="15610" max="15610" width="1" style="3" customWidth="1"/>
    <col min="15611" max="15613" width="17.85546875" style="3" customWidth="1"/>
    <col min="15614" max="15614" width="11" style="3" customWidth="1"/>
    <col min="15615" max="15615" width="1" style="3" customWidth="1"/>
    <col min="15616" max="15864" width="11" style="3"/>
    <col min="15865" max="15865" width="52.140625" style="3" customWidth="1"/>
    <col min="15866" max="15866" width="1" style="3" customWidth="1"/>
    <col min="15867" max="15869" width="17.85546875" style="3" customWidth="1"/>
    <col min="15870" max="15870" width="11" style="3" customWidth="1"/>
    <col min="15871" max="15871" width="1" style="3" customWidth="1"/>
    <col min="15872" max="16120" width="11" style="3"/>
    <col min="16121" max="16121" width="52.140625" style="3" customWidth="1"/>
    <col min="16122" max="16122" width="1" style="3" customWidth="1"/>
    <col min="16123" max="16125" width="17.85546875" style="3" customWidth="1"/>
    <col min="16126" max="16126" width="11" style="3" customWidth="1"/>
    <col min="16127" max="16127" width="1" style="3" customWidth="1"/>
    <col min="16128" max="16384" width="11" style="3"/>
  </cols>
  <sheetData>
    <row r="1" spans="1:24" ht="19.899999999999999" customHeight="1" x14ac:dyDescent="0.3">
      <c r="A1" s="58" t="s">
        <v>44</v>
      </c>
      <c r="J1" s="167"/>
      <c r="K1" s="167"/>
    </row>
    <row r="2" spans="1:24" ht="19.899999999999999" customHeight="1" x14ac:dyDescent="0.3">
      <c r="A2" s="6" t="s">
        <v>124</v>
      </c>
      <c r="J2" s="167"/>
      <c r="K2" s="167"/>
    </row>
    <row r="3" spans="1:24" ht="19.899999999999999" customHeight="1" x14ac:dyDescent="0.3">
      <c r="A3" s="6" t="s">
        <v>125</v>
      </c>
      <c r="J3" s="167"/>
      <c r="K3" s="167"/>
    </row>
    <row r="4" spans="1:24" ht="19.899999999999999" customHeight="1" x14ac:dyDescent="0.3">
      <c r="A4" s="4"/>
      <c r="J4" s="167"/>
      <c r="K4" s="167"/>
    </row>
    <row r="5" spans="1:24" ht="19.899999999999999" customHeight="1" x14ac:dyDescent="0.3">
      <c r="A5" s="1"/>
      <c r="B5" s="160" t="s">
        <v>126</v>
      </c>
      <c r="C5" s="160" t="s">
        <v>127</v>
      </c>
      <c r="D5" s="160" t="s">
        <v>128</v>
      </c>
      <c r="E5" s="160" t="s">
        <v>129</v>
      </c>
      <c r="F5" s="160" t="s">
        <v>130</v>
      </c>
      <c r="G5" s="160" t="s">
        <v>131</v>
      </c>
      <c r="H5" s="160" t="s">
        <v>132</v>
      </c>
      <c r="I5" s="160" t="s">
        <v>133</v>
      </c>
      <c r="J5" s="160" t="s">
        <v>134</v>
      </c>
      <c r="K5" s="160" t="s">
        <v>135</v>
      </c>
      <c r="L5" s="160" t="s">
        <v>136</v>
      </c>
      <c r="M5" s="160" t="s">
        <v>137</v>
      </c>
      <c r="N5" s="160" t="s">
        <v>139</v>
      </c>
    </row>
    <row r="6" spans="1:24" ht="19.899999999999999" customHeight="1" x14ac:dyDescent="0.3">
      <c r="A6" s="2" t="s">
        <v>5</v>
      </c>
      <c r="B6" s="160" t="s">
        <v>17</v>
      </c>
      <c r="C6" s="160" t="s">
        <v>17</v>
      </c>
      <c r="D6" s="160" t="s">
        <v>17</v>
      </c>
      <c r="E6" s="160" t="s">
        <v>17</v>
      </c>
      <c r="F6" s="160" t="s">
        <v>17</v>
      </c>
      <c r="G6" s="160" t="s">
        <v>17</v>
      </c>
      <c r="H6" s="160" t="s">
        <v>17</v>
      </c>
      <c r="I6" s="160" t="s">
        <v>17</v>
      </c>
      <c r="J6" s="160" t="s">
        <v>17</v>
      </c>
      <c r="K6" s="160" t="s">
        <v>17</v>
      </c>
      <c r="L6" s="160" t="s">
        <v>17</v>
      </c>
      <c r="M6" s="160" t="s">
        <v>17</v>
      </c>
      <c r="N6" s="160" t="s">
        <v>17</v>
      </c>
    </row>
    <row r="7" spans="1:24" ht="19.899999999999999" customHeight="1" x14ac:dyDescent="0.3">
      <c r="A7" s="23" t="s">
        <v>36</v>
      </c>
      <c r="B7" s="69"/>
      <c r="C7" s="69"/>
      <c r="D7" s="159"/>
      <c r="E7" s="81"/>
      <c r="F7" s="81"/>
      <c r="G7" s="81"/>
      <c r="H7" s="81"/>
      <c r="I7" s="81"/>
      <c r="J7" s="74"/>
      <c r="K7" s="74"/>
      <c r="L7" s="74"/>
      <c r="M7" s="74"/>
      <c r="N7" s="149"/>
      <c r="Q7" s="8"/>
      <c r="R7" s="8"/>
      <c r="S7" s="8"/>
      <c r="T7" s="8"/>
      <c r="U7" s="8"/>
      <c r="V7" s="8"/>
      <c r="W7" s="8"/>
      <c r="X7" s="8"/>
    </row>
    <row r="8" spans="1:24" ht="19.899999999999999" customHeight="1" x14ac:dyDescent="0.3">
      <c r="A8" s="4" t="s">
        <v>138</v>
      </c>
      <c r="B8" s="71">
        <v>1155.7</v>
      </c>
      <c r="C8" s="71">
        <v>1335.8</v>
      </c>
      <c r="D8" s="159">
        <v>1349.9</v>
      </c>
      <c r="E8" s="80">
        <v>9071.7000000000007</v>
      </c>
      <c r="F8" s="80">
        <v>636</v>
      </c>
      <c r="G8" s="80">
        <v>860.7</v>
      </c>
      <c r="H8" s="80">
        <v>1247.5999999999999</v>
      </c>
      <c r="I8" s="80">
        <v>2371.4</v>
      </c>
      <c r="J8" s="74">
        <v>1359.2</v>
      </c>
      <c r="K8" s="74">
        <v>1431</v>
      </c>
      <c r="L8" s="74">
        <v>1573</v>
      </c>
      <c r="M8" s="74">
        <v>2008.2</v>
      </c>
      <c r="N8" s="149">
        <f>SUM(B8:M8)</f>
        <v>24400.200000000004</v>
      </c>
      <c r="Q8" s="8"/>
      <c r="R8" s="8"/>
      <c r="S8" s="8"/>
      <c r="T8" s="8"/>
      <c r="U8" s="8"/>
      <c r="V8" s="8"/>
      <c r="W8" s="8"/>
      <c r="X8" s="8"/>
    </row>
    <row r="9" spans="1:24" ht="19.899999999999999" customHeight="1" x14ac:dyDescent="0.3">
      <c r="A9" s="27"/>
      <c r="B9" s="168"/>
      <c r="C9" s="168"/>
      <c r="D9" s="84"/>
      <c r="E9" s="81"/>
      <c r="F9" s="81"/>
      <c r="G9" s="81"/>
      <c r="H9" s="81"/>
      <c r="I9" s="81"/>
      <c r="J9" s="74"/>
      <c r="K9" s="74"/>
      <c r="L9" s="74"/>
      <c r="M9" s="74"/>
      <c r="N9" s="149"/>
      <c r="Q9" s="8"/>
      <c r="R9" s="8"/>
      <c r="S9" s="8"/>
      <c r="T9" s="8"/>
      <c r="U9" s="8"/>
      <c r="V9" s="8"/>
      <c r="W9" s="8"/>
      <c r="X9" s="8"/>
    </row>
    <row r="10" spans="1:24" ht="19.899999999999999" customHeight="1" x14ac:dyDescent="0.3">
      <c r="A10" s="4" t="s">
        <v>23</v>
      </c>
      <c r="B10" s="70">
        <f>SUM(B8:B9)</f>
        <v>1155.7</v>
      </c>
      <c r="C10" s="70">
        <f t="shared" ref="C10:L10" si="0">SUM(C8:C9)</f>
        <v>1335.8</v>
      </c>
      <c r="D10" s="70">
        <f t="shared" si="0"/>
        <v>1349.9</v>
      </c>
      <c r="E10" s="70">
        <f t="shared" si="0"/>
        <v>9071.7000000000007</v>
      </c>
      <c r="F10" s="70">
        <f t="shared" si="0"/>
        <v>636</v>
      </c>
      <c r="G10" s="70">
        <f t="shared" si="0"/>
        <v>860.7</v>
      </c>
      <c r="H10" s="70">
        <f t="shared" si="0"/>
        <v>1247.5999999999999</v>
      </c>
      <c r="I10" s="70">
        <f t="shared" si="0"/>
        <v>2371.4</v>
      </c>
      <c r="J10" s="70">
        <f t="shared" si="0"/>
        <v>1359.2</v>
      </c>
      <c r="K10" s="70">
        <f t="shared" si="0"/>
        <v>1431</v>
      </c>
      <c r="L10" s="70">
        <f t="shared" si="0"/>
        <v>1573</v>
      </c>
      <c r="M10" s="70">
        <f>SUM(M8:M9)</f>
        <v>2008.2</v>
      </c>
      <c r="N10" s="162">
        <f>SUM(N8:N9)</f>
        <v>24400.200000000004</v>
      </c>
      <c r="Q10" s="8"/>
      <c r="R10" s="8"/>
      <c r="S10" s="8"/>
      <c r="T10" s="8"/>
      <c r="U10" s="8"/>
      <c r="V10" s="8"/>
      <c r="W10" s="8"/>
      <c r="X10" s="8"/>
    </row>
    <row r="11" spans="1:24" ht="19.899999999999999" customHeight="1" x14ac:dyDescent="0.3">
      <c r="A11" s="4" t="s">
        <v>20</v>
      </c>
      <c r="B11" s="71"/>
      <c r="C11" s="71"/>
      <c r="D11" s="159"/>
      <c r="E11" s="81"/>
      <c r="F11" s="81"/>
      <c r="G11" s="81"/>
      <c r="H11" s="81"/>
      <c r="I11" s="81"/>
      <c r="J11" s="74"/>
      <c r="K11" s="74"/>
      <c r="L11" s="74"/>
      <c r="M11" s="74"/>
      <c r="N11" s="149"/>
      <c r="Q11" s="8"/>
      <c r="R11" s="8"/>
      <c r="S11" s="8"/>
      <c r="T11" s="8"/>
      <c r="U11" s="8"/>
      <c r="V11" s="8"/>
      <c r="W11" s="8"/>
      <c r="X11" s="8"/>
    </row>
    <row r="12" spans="1:24" ht="19.899999999999999" customHeight="1" x14ac:dyDescent="0.3">
      <c r="A12" s="23" t="s">
        <v>37</v>
      </c>
      <c r="B12" s="169"/>
      <c r="C12" s="169"/>
      <c r="D12" s="170"/>
      <c r="E12" s="81"/>
      <c r="F12" s="81"/>
      <c r="G12" s="81"/>
      <c r="H12" s="81"/>
      <c r="I12" s="81"/>
      <c r="J12" s="74"/>
      <c r="K12" s="74"/>
      <c r="L12" s="74"/>
      <c r="M12" s="74"/>
      <c r="N12" s="149"/>
      <c r="Q12" s="8"/>
      <c r="R12" s="8"/>
      <c r="S12" s="8"/>
      <c r="T12" s="8"/>
      <c r="U12" s="8"/>
      <c r="V12" s="8"/>
      <c r="W12" s="8"/>
      <c r="X12" s="8"/>
    </row>
    <row r="13" spans="1:24" ht="19.899999999999999" customHeight="1" x14ac:dyDescent="0.3">
      <c r="A13" s="4" t="s">
        <v>46</v>
      </c>
      <c r="B13" s="79">
        <v>415.1</v>
      </c>
      <c r="C13" s="79">
        <v>803.4</v>
      </c>
      <c r="D13" s="159">
        <v>845.7</v>
      </c>
      <c r="E13" s="80">
        <v>7124.3</v>
      </c>
      <c r="F13" s="80">
        <v>238.84</v>
      </c>
      <c r="G13" s="80">
        <v>281.60000000000002</v>
      </c>
      <c r="H13" s="80">
        <v>357.2</v>
      </c>
      <c r="I13" s="80">
        <v>1833.6</v>
      </c>
      <c r="J13" s="74">
        <v>1298.55</v>
      </c>
      <c r="K13" s="74">
        <v>642.9</v>
      </c>
      <c r="L13" s="74">
        <v>1294.69</v>
      </c>
      <c r="M13" s="74">
        <v>902.65</v>
      </c>
      <c r="N13" s="149">
        <f>SUM(B13:M13)</f>
        <v>16038.53</v>
      </c>
      <c r="Q13" s="8"/>
      <c r="R13" s="8"/>
      <c r="S13" s="8"/>
      <c r="T13" s="8"/>
      <c r="U13" s="8"/>
      <c r="V13" s="8"/>
      <c r="W13" s="8"/>
      <c r="X13" s="8"/>
    </row>
    <row r="14" spans="1:24" ht="19.899999999999999" customHeight="1" thickBot="1" x14ac:dyDescent="0.35">
      <c r="A14" s="4" t="s">
        <v>24</v>
      </c>
      <c r="B14" s="72">
        <f>B10-B13</f>
        <v>740.6</v>
      </c>
      <c r="C14" s="72">
        <f t="shared" ref="C14:M14" si="1">C10-C13</f>
        <v>532.4</v>
      </c>
      <c r="D14" s="72">
        <f t="shared" si="1"/>
        <v>504.20000000000005</v>
      </c>
      <c r="E14" s="72">
        <f t="shared" si="1"/>
        <v>1947.4000000000005</v>
      </c>
      <c r="F14" s="72">
        <f t="shared" si="1"/>
        <v>397.15999999999997</v>
      </c>
      <c r="G14" s="72">
        <f t="shared" si="1"/>
        <v>579.1</v>
      </c>
      <c r="H14" s="72">
        <f t="shared" si="1"/>
        <v>890.39999999999986</v>
      </c>
      <c r="I14" s="72">
        <f t="shared" si="1"/>
        <v>537.80000000000018</v>
      </c>
      <c r="J14" s="72">
        <f t="shared" si="1"/>
        <v>60.650000000000091</v>
      </c>
      <c r="K14" s="72">
        <f t="shared" si="1"/>
        <v>788.1</v>
      </c>
      <c r="L14" s="72">
        <f t="shared" si="1"/>
        <v>278.30999999999995</v>
      </c>
      <c r="M14" s="72">
        <f t="shared" si="1"/>
        <v>1105.5500000000002</v>
      </c>
      <c r="N14" s="163">
        <f>N10-N13</f>
        <v>8361.6700000000037</v>
      </c>
      <c r="Q14" s="8"/>
      <c r="R14" s="8"/>
      <c r="S14" s="8"/>
      <c r="T14" s="8"/>
      <c r="U14" s="8"/>
      <c r="V14" s="8"/>
      <c r="W14" s="8"/>
      <c r="X14" s="8"/>
    </row>
    <row r="15" spans="1:24" ht="19.899999999999999" customHeight="1" thickTop="1" x14ac:dyDescent="0.3">
      <c r="A15" s="4" t="s">
        <v>21</v>
      </c>
      <c r="B15" s="71"/>
      <c r="C15" s="71"/>
      <c r="D15" s="159"/>
      <c r="E15" s="81"/>
      <c r="F15" s="81"/>
      <c r="G15" s="81"/>
      <c r="H15" s="81"/>
      <c r="I15" s="81"/>
      <c r="J15" s="74"/>
      <c r="K15" s="74"/>
      <c r="L15" s="74"/>
      <c r="M15" s="74"/>
      <c r="N15" s="149"/>
      <c r="Q15" s="8"/>
      <c r="R15" s="8"/>
      <c r="S15" s="8"/>
      <c r="T15" s="8"/>
      <c r="U15" s="8"/>
      <c r="V15" s="8"/>
      <c r="W15" s="8"/>
      <c r="X15" s="8"/>
    </row>
    <row r="16" spans="1:24" ht="19.899999999999999" customHeight="1" x14ac:dyDescent="0.3">
      <c r="A16" s="36" t="s">
        <v>38</v>
      </c>
      <c r="B16" s="69"/>
      <c r="C16" s="69"/>
      <c r="D16" s="170"/>
      <c r="E16" s="81"/>
      <c r="F16" s="81"/>
      <c r="G16" s="81"/>
      <c r="H16" s="81"/>
      <c r="I16" s="81"/>
      <c r="J16" s="74"/>
      <c r="K16" s="74"/>
      <c r="L16" s="74"/>
      <c r="M16" s="74"/>
      <c r="N16" s="149"/>
      <c r="Q16" s="8"/>
      <c r="R16" s="8"/>
      <c r="S16" s="8"/>
      <c r="T16" s="8"/>
      <c r="U16" s="8"/>
      <c r="V16" s="8"/>
      <c r="W16" s="8"/>
      <c r="X16" s="8"/>
    </row>
    <row r="17" spans="1:24" ht="19.899999999999999" customHeight="1" x14ac:dyDescent="0.3">
      <c r="A17" s="9" t="s">
        <v>140</v>
      </c>
      <c r="B17" s="71">
        <v>739060.29</v>
      </c>
      <c r="C17" s="71">
        <v>484261.94</v>
      </c>
      <c r="D17" s="159">
        <v>318163.31</v>
      </c>
      <c r="E17" s="80">
        <v>704242.94</v>
      </c>
      <c r="F17" s="80">
        <v>771107.02999999991</v>
      </c>
      <c r="G17" s="80">
        <v>863356.13</v>
      </c>
      <c r="H17" s="80">
        <v>374651.22</v>
      </c>
      <c r="I17" s="80">
        <v>775026.15</v>
      </c>
      <c r="J17" s="74">
        <v>498312.50999999995</v>
      </c>
      <c r="K17" s="74">
        <v>584291.37</v>
      </c>
      <c r="L17" s="74">
        <v>708367.43</v>
      </c>
      <c r="M17" s="74">
        <f>1298299.66-4558.43</f>
        <v>1293741.23</v>
      </c>
      <c r="N17" s="149">
        <f>SUM(B17:M17)</f>
        <v>8114581.5499999989</v>
      </c>
      <c r="Q17" s="8"/>
      <c r="R17" s="8"/>
      <c r="S17" s="8"/>
      <c r="T17" s="8"/>
      <c r="U17" s="8"/>
      <c r="V17" s="8"/>
      <c r="W17" s="8"/>
      <c r="X17" s="8"/>
    </row>
    <row r="18" spans="1:24" ht="19.899999999999999" customHeight="1" x14ac:dyDescent="0.3">
      <c r="A18" s="9" t="s">
        <v>143</v>
      </c>
      <c r="B18" s="71">
        <v>0</v>
      </c>
      <c r="C18" s="71">
        <v>0</v>
      </c>
      <c r="D18" s="159"/>
      <c r="E18" s="80">
        <v>294140.79999999999</v>
      </c>
      <c r="F18" s="80">
        <v>165918.42000000001</v>
      </c>
      <c r="G18" s="80"/>
      <c r="H18" s="80">
        <v>0</v>
      </c>
      <c r="I18" s="80"/>
      <c r="J18" s="74">
        <v>184853.93</v>
      </c>
      <c r="K18" s="74">
        <v>77696.58</v>
      </c>
      <c r="L18" s="74">
        <v>0</v>
      </c>
      <c r="M18" s="74">
        <v>533617.76</v>
      </c>
      <c r="N18" s="149">
        <f t="shared" ref="N18:N20" si="2">SUM(B18:M18)</f>
        <v>1256227.4899999998</v>
      </c>
      <c r="Q18" s="8"/>
      <c r="R18" s="8"/>
      <c r="S18" s="8"/>
      <c r="T18" s="8"/>
      <c r="U18" s="8"/>
      <c r="V18" s="8"/>
      <c r="W18" s="8"/>
      <c r="X18" s="8"/>
    </row>
    <row r="19" spans="1:24" ht="19.899999999999999" customHeight="1" x14ac:dyDescent="0.3">
      <c r="A19" s="9" t="s">
        <v>141</v>
      </c>
      <c r="B19" s="71">
        <v>48.08</v>
      </c>
      <c r="C19" s="71">
        <v>45.43</v>
      </c>
      <c r="D19" s="159">
        <v>48.83</v>
      </c>
      <c r="E19" s="80">
        <v>47.29</v>
      </c>
      <c r="F19" s="80">
        <v>48.69</v>
      </c>
      <c r="G19" s="80">
        <v>47.16</v>
      </c>
      <c r="H19" s="80">
        <v>46.49</v>
      </c>
      <c r="I19" s="80">
        <v>44.38</v>
      </c>
      <c r="J19" s="74">
        <v>42.99</v>
      </c>
      <c r="K19" s="74">
        <v>44.46</v>
      </c>
      <c r="L19" s="74">
        <v>43.06</v>
      </c>
      <c r="M19" s="74">
        <v>44.53</v>
      </c>
      <c r="N19" s="149">
        <f t="shared" si="2"/>
        <v>551.39</v>
      </c>
      <c r="Q19" s="8"/>
      <c r="R19" s="8"/>
      <c r="S19" s="8"/>
      <c r="T19" s="8"/>
      <c r="U19" s="8"/>
      <c r="V19" s="8"/>
      <c r="W19" s="8"/>
      <c r="X19" s="8"/>
    </row>
    <row r="20" spans="1:24" ht="19.899999999999999" customHeight="1" x14ac:dyDescent="0.3">
      <c r="A20" s="9" t="s">
        <v>142</v>
      </c>
      <c r="B20" s="71">
        <v>507.57</v>
      </c>
      <c r="C20" s="71">
        <v>0</v>
      </c>
      <c r="D20" s="159">
        <v>0</v>
      </c>
      <c r="E20" s="80">
        <v>0</v>
      </c>
      <c r="F20" s="80">
        <v>63.01</v>
      </c>
      <c r="G20" s="80">
        <v>0</v>
      </c>
      <c r="H20" s="80">
        <v>425.4</v>
      </c>
      <c r="I20" s="80">
        <v>0</v>
      </c>
      <c r="J20" s="74">
        <v>0</v>
      </c>
      <c r="K20" s="74">
        <v>4087.99</v>
      </c>
      <c r="L20" s="74">
        <v>0</v>
      </c>
      <c r="M20" s="74">
        <v>7777.43</v>
      </c>
      <c r="N20" s="149">
        <f t="shared" si="2"/>
        <v>12861.4</v>
      </c>
      <c r="Q20" s="8"/>
      <c r="R20" s="8"/>
      <c r="S20" s="8"/>
      <c r="T20" s="8"/>
      <c r="U20" s="8"/>
      <c r="V20" s="8"/>
      <c r="W20" s="8"/>
      <c r="X20" s="8"/>
    </row>
    <row r="21" spans="1:24" ht="19.899999999999999" customHeight="1" x14ac:dyDescent="0.3">
      <c r="A21" s="28" t="s">
        <v>29</v>
      </c>
      <c r="B21" s="73">
        <f t="shared" ref="B21:N21" si="3">SUM(B17:B20)</f>
        <v>739615.94</v>
      </c>
      <c r="C21" s="73">
        <f t="shared" si="3"/>
        <v>484307.37</v>
      </c>
      <c r="D21" s="73">
        <f t="shared" si="3"/>
        <v>318212.14</v>
      </c>
      <c r="E21" s="73">
        <f t="shared" si="3"/>
        <v>998431.03</v>
      </c>
      <c r="F21" s="73">
        <f t="shared" si="3"/>
        <v>937137.14999999991</v>
      </c>
      <c r="G21" s="73">
        <f t="shared" si="3"/>
        <v>863403.29</v>
      </c>
      <c r="H21" s="73">
        <f t="shared" si="3"/>
        <v>375123.11</v>
      </c>
      <c r="I21" s="73">
        <f t="shared" si="3"/>
        <v>775070.53</v>
      </c>
      <c r="J21" s="73">
        <f t="shared" si="3"/>
        <v>683209.42999999993</v>
      </c>
      <c r="K21" s="73">
        <f t="shared" si="3"/>
        <v>666120.39999999991</v>
      </c>
      <c r="L21" s="73">
        <f t="shared" si="3"/>
        <v>708410.49000000011</v>
      </c>
      <c r="M21" s="73">
        <f t="shared" si="3"/>
        <v>1835180.95</v>
      </c>
      <c r="N21" s="164">
        <f t="shared" si="3"/>
        <v>9384221.8300000001</v>
      </c>
      <c r="Q21" s="8"/>
      <c r="R21" s="8"/>
      <c r="S21" s="8"/>
      <c r="T21" s="8"/>
      <c r="U21" s="8"/>
      <c r="V21" s="8"/>
      <c r="W21" s="8"/>
      <c r="X21" s="8"/>
    </row>
    <row r="22" spans="1:24" ht="19.899999999999999" customHeight="1" x14ac:dyDescent="0.3">
      <c r="A22" s="3" t="s">
        <v>26</v>
      </c>
      <c r="B22" s="74">
        <f t="shared" ref="B22:N22" si="4">B14+B21</f>
        <v>740356.53999999992</v>
      </c>
      <c r="C22" s="74">
        <f t="shared" si="4"/>
        <v>484839.77</v>
      </c>
      <c r="D22" s="74">
        <f t="shared" si="4"/>
        <v>318716.34000000003</v>
      </c>
      <c r="E22" s="74">
        <f t="shared" si="4"/>
        <v>1000378.43</v>
      </c>
      <c r="F22" s="74">
        <f t="shared" si="4"/>
        <v>937534.30999999994</v>
      </c>
      <c r="G22" s="74">
        <f t="shared" si="4"/>
        <v>863982.39</v>
      </c>
      <c r="H22" s="74">
        <f t="shared" si="4"/>
        <v>376013.51</v>
      </c>
      <c r="I22" s="74">
        <f t="shared" si="4"/>
        <v>775608.33000000007</v>
      </c>
      <c r="J22" s="74">
        <f t="shared" si="4"/>
        <v>683270.08</v>
      </c>
      <c r="K22" s="74">
        <f t="shared" si="4"/>
        <v>666908.49999999988</v>
      </c>
      <c r="L22" s="74">
        <f t="shared" si="4"/>
        <v>708688.80000000016</v>
      </c>
      <c r="M22" s="74">
        <f t="shared" si="4"/>
        <v>1836286.5</v>
      </c>
      <c r="N22" s="149">
        <f t="shared" si="4"/>
        <v>9392583.5</v>
      </c>
      <c r="Q22" s="8"/>
      <c r="R22" s="8"/>
      <c r="S22" s="8"/>
      <c r="T22" s="8"/>
      <c r="U22" s="8"/>
      <c r="V22" s="8"/>
      <c r="W22" s="8"/>
      <c r="X22" s="8"/>
    </row>
    <row r="23" spans="1:24" ht="19.899999999999999" customHeight="1" x14ac:dyDescent="0.3">
      <c r="A23" s="4" t="s">
        <v>20</v>
      </c>
      <c r="B23" s="71"/>
      <c r="C23" s="71"/>
      <c r="D23" s="159"/>
      <c r="E23" s="81"/>
      <c r="F23" s="81"/>
      <c r="G23" s="81"/>
      <c r="H23" s="81"/>
      <c r="I23" s="81"/>
      <c r="J23" s="74"/>
      <c r="K23" s="74"/>
      <c r="L23" s="74"/>
      <c r="M23" s="74"/>
      <c r="N23" s="149"/>
      <c r="Q23" s="8"/>
      <c r="R23" s="8"/>
      <c r="S23" s="8"/>
      <c r="T23" s="8"/>
      <c r="U23" s="8"/>
      <c r="V23" s="8"/>
      <c r="W23" s="8"/>
      <c r="X23" s="8"/>
    </row>
    <row r="24" spans="1:24" ht="19.899999999999999" customHeight="1" x14ac:dyDescent="0.3">
      <c r="A24" s="78" t="s">
        <v>188</v>
      </c>
      <c r="B24" s="69"/>
      <c r="C24" s="69"/>
      <c r="D24" s="170"/>
      <c r="E24" s="81"/>
      <c r="F24" s="81"/>
      <c r="G24" s="81"/>
      <c r="H24" s="81"/>
      <c r="I24" s="81"/>
      <c r="J24" s="74"/>
      <c r="K24" s="74"/>
      <c r="L24" s="74"/>
      <c r="M24" s="74"/>
      <c r="N24" s="149"/>
      <c r="Q24" s="8"/>
      <c r="R24" s="8"/>
      <c r="S24" s="8"/>
      <c r="T24" s="8"/>
      <c r="U24" s="8"/>
      <c r="V24" s="8"/>
      <c r="W24" s="8"/>
      <c r="X24" s="8"/>
    </row>
    <row r="25" spans="1:24" s="158" customFormat="1" ht="19.899999999999999" customHeight="1" x14ac:dyDescent="0.3">
      <c r="A25" s="156" t="s">
        <v>144</v>
      </c>
      <c r="B25" s="71">
        <v>83323.86</v>
      </c>
      <c r="C25" s="71">
        <v>83002.080000000002</v>
      </c>
      <c r="D25" s="159">
        <v>83036.929999999993</v>
      </c>
      <c r="E25" s="80">
        <v>84295</v>
      </c>
      <c r="F25" s="80">
        <v>84943.39</v>
      </c>
      <c r="G25" s="80">
        <v>84995</v>
      </c>
      <c r="H25" s="80">
        <v>84607.9</v>
      </c>
      <c r="I25" s="80">
        <v>83807.91</v>
      </c>
      <c r="J25" s="74">
        <v>82028.67</v>
      </c>
      <c r="K25" s="74">
        <v>83210.55</v>
      </c>
      <c r="L25" s="74">
        <v>83844.5</v>
      </c>
      <c r="M25" s="74">
        <v>87343.38</v>
      </c>
      <c r="N25" s="149">
        <f t="shared" ref="N25:N58" si="5">SUM(B25:M25)</f>
        <v>1008439.1700000002</v>
      </c>
      <c r="O25" s="157"/>
      <c r="P25" s="157"/>
      <c r="Q25" s="157"/>
      <c r="R25" s="157"/>
      <c r="S25" s="157"/>
      <c r="T25" s="157"/>
      <c r="U25" s="157"/>
      <c r="V25" s="157"/>
      <c r="W25" s="157"/>
      <c r="X25" s="157"/>
    </row>
    <row r="26" spans="1:24" s="158" customFormat="1" ht="19.899999999999999" customHeight="1" x14ac:dyDescent="0.3">
      <c r="A26" s="156" t="s">
        <v>145</v>
      </c>
      <c r="B26" s="71">
        <v>900</v>
      </c>
      <c r="C26" s="71">
        <v>1600</v>
      </c>
      <c r="D26" s="159">
        <v>200</v>
      </c>
      <c r="E26" s="80">
        <v>200</v>
      </c>
      <c r="F26" s="80">
        <v>200</v>
      </c>
      <c r="G26" s="80">
        <v>200</v>
      </c>
      <c r="H26" s="80">
        <v>200</v>
      </c>
      <c r="I26" s="80">
        <v>700</v>
      </c>
      <c r="J26" s="74">
        <v>700</v>
      </c>
      <c r="K26" s="74">
        <v>700</v>
      </c>
      <c r="L26" s="74">
        <v>700</v>
      </c>
      <c r="M26" s="74">
        <v>700</v>
      </c>
      <c r="N26" s="149">
        <f t="shared" si="5"/>
        <v>7000</v>
      </c>
      <c r="O26" s="157"/>
      <c r="P26" s="157"/>
      <c r="Q26" s="157"/>
      <c r="R26" s="157"/>
      <c r="S26" s="157"/>
      <c r="T26" s="157"/>
      <c r="U26" s="157"/>
      <c r="V26" s="157"/>
      <c r="W26" s="157"/>
      <c r="X26" s="157"/>
    </row>
    <row r="27" spans="1:24" s="158" customFormat="1" ht="19.899999999999999" customHeight="1" x14ac:dyDescent="0.3">
      <c r="A27" s="156" t="s">
        <v>146</v>
      </c>
      <c r="B27" s="71">
        <v>0</v>
      </c>
      <c r="C27" s="71">
        <v>0</v>
      </c>
      <c r="D27" s="159">
        <v>0</v>
      </c>
      <c r="E27" s="80">
        <v>0</v>
      </c>
      <c r="F27" s="80">
        <v>0</v>
      </c>
      <c r="G27" s="80">
        <v>58701.51</v>
      </c>
      <c r="H27" s="80">
        <v>0</v>
      </c>
      <c r="I27" s="80">
        <v>0</v>
      </c>
      <c r="J27" s="74">
        <v>0</v>
      </c>
      <c r="K27" s="74">
        <v>0</v>
      </c>
      <c r="L27" s="74">
        <v>0</v>
      </c>
      <c r="M27" s="74">
        <v>52548.75</v>
      </c>
      <c r="N27" s="149">
        <f t="shared" si="5"/>
        <v>111250.26000000001</v>
      </c>
      <c r="O27" s="157"/>
      <c r="P27" s="157"/>
      <c r="Q27" s="157"/>
      <c r="R27" s="157"/>
      <c r="S27" s="157"/>
      <c r="T27" s="157"/>
      <c r="U27" s="157"/>
      <c r="V27" s="157"/>
      <c r="W27" s="157"/>
      <c r="X27" s="157"/>
    </row>
    <row r="28" spans="1:24" s="158" customFormat="1" ht="19.899999999999999" customHeight="1" x14ac:dyDescent="0.3">
      <c r="A28" s="156" t="s">
        <v>147</v>
      </c>
      <c r="B28" s="71">
        <v>10148</v>
      </c>
      <c r="C28" s="71">
        <v>9909</v>
      </c>
      <c r="D28" s="159">
        <v>9910</v>
      </c>
      <c r="E28" s="80">
        <v>10042</v>
      </c>
      <c r="F28" s="80">
        <v>10131</v>
      </c>
      <c r="G28" s="80">
        <v>10133</v>
      </c>
      <c r="H28" s="80">
        <v>10109</v>
      </c>
      <c r="I28" s="80">
        <v>10122</v>
      </c>
      <c r="J28" s="74">
        <v>9921</v>
      </c>
      <c r="K28" s="74">
        <v>11224</v>
      </c>
      <c r="L28" s="74">
        <v>10190</v>
      </c>
      <c r="M28" s="74">
        <v>10627</v>
      </c>
      <c r="N28" s="149">
        <f t="shared" si="5"/>
        <v>122466</v>
      </c>
      <c r="O28" s="157"/>
      <c r="P28" s="157"/>
      <c r="Q28" s="157"/>
      <c r="R28" s="157"/>
      <c r="S28" s="157"/>
      <c r="T28" s="157"/>
      <c r="U28" s="157"/>
      <c r="V28" s="157"/>
      <c r="W28" s="157"/>
      <c r="X28" s="157"/>
    </row>
    <row r="29" spans="1:24" s="158" customFormat="1" ht="19.899999999999999" customHeight="1" x14ac:dyDescent="0.3">
      <c r="A29" s="156" t="s">
        <v>148</v>
      </c>
      <c r="B29" s="71">
        <v>925.7</v>
      </c>
      <c r="C29" s="71">
        <v>896</v>
      </c>
      <c r="D29" s="159">
        <v>882.55</v>
      </c>
      <c r="E29" s="80">
        <v>899.5</v>
      </c>
      <c r="F29" s="80">
        <v>910</v>
      </c>
      <c r="G29" s="80">
        <v>1089.7</v>
      </c>
      <c r="H29" s="80">
        <v>1082.5</v>
      </c>
      <c r="I29" s="80">
        <v>1084.5999999999999</v>
      </c>
      <c r="J29" s="74">
        <v>1068.5</v>
      </c>
      <c r="K29" s="74">
        <v>1081.55</v>
      </c>
      <c r="L29" s="74">
        <v>1097.3499999999999</v>
      </c>
      <c r="M29" s="74">
        <v>1147.3</v>
      </c>
      <c r="N29" s="149">
        <f t="shared" si="5"/>
        <v>12165.249999999998</v>
      </c>
      <c r="O29" s="157"/>
      <c r="P29" s="157"/>
      <c r="Q29" s="157"/>
      <c r="R29" s="157"/>
      <c r="S29" s="157"/>
      <c r="T29" s="157"/>
      <c r="U29" s="157"/>
      <c r="V29" s="157"/>
      <c r="W29" s="157"/>
      <c r="X29" s="157"/>
    </row>
    <row r="30" spans="1:24" s="158" customFormat="1" ht="19.899999999999999" customHeight="1" x14ac:dyDescent="0.3">
      <c r="A30" s="156" t="s">
        <v>149</v>
      </c>
      <c r="B30" s="71">
        <v>154</v>
      </c>
      <c r="C30" s="71">
        <v>122</v>
      </c>
      <c r="D30" s="159">
        <v>392</v>
      </c>
      <c r="E30" s="80">
        <v>134</v>
      </c>
      <c r="F30" s="80">
        <v>107</v>
      </c>
      <c r="G30" s="80">
        <v>363</v>
      </c>
      <c r="H30" s="80">
        <v>134</v>
      </c>
      <c r="I30" s="80">
        <v>259.68</v>
      </c>
      <c r="J30" s="74">
        <v>146</v>
      </c>
      <c r="K30" s="74">
        <v>577</v>
      </c>
      <c r="L30" s="74">
        <v>177</v>
      </c>
      <c r="M30" s="74">
        <v>967</v>
      </c>
      <c r="N30" s="149">
        <f t="shared" si="5"/>
        <v>3532.6800000000003</v>
      </c>
      <c r="O30" s="157"/>
      <c r="P30" s="157"/>
      <c r="Q30" s="157"/>
      <c r="R30" s="157"/>
      <c r="S30" s="157"/>
      <c r="T30" s="157"/>
      <c r="U30" s="157"/>
      <c r="V30" s="157"/>
      <c r="W30" s="157"/>
      <c r="X30" s="157"/>
    </row>
    <row r="31" spans="1:24" s="158" customFormat="1" ht="19.899999999999999" customHeight="1" x14ac:dyDescent="0.3">
      <c r="A31" s="156" t="s">
        <v>150</v>
      </c>
      <c r="B31" s="71">
        <v>541.23</v>
      </c>
      <c r="C31" s="71">
        <v>620.01</v>
      </c>
      <c r="D31" s="159">
        <v>608.11</v>
      </c>
      <c r="E31" s="80">
        <v>566.47</v>
      </c>
      <c r="F31" s="80">
        <v>542.66999999999996</v>
      </c>
      <c r="G31" s="80">
        <v>709.25</v>
      </c>
      <c r="H31" s="80">
        <v>536.72</v>
      </c>
      <c r="I31" s="80">
        <v>636.23</v>
      </c>
      <c r="J31" s="74">
        <v>150</v>
      </c>
      <c r="K31" s="74">
        <v>150</v>
      </c>
      <c r="L31" s="74">
        <v>150</v>
      </c>
      <c r="M31" s="74">
        <v>179.75</v>
      </c>
      <c r="N31" s="149">
        <f t="shared" si="5"/>
        <v>5390.4400000000005</v>
      </c>
      <c r="O31" s="157"/>
      <c r="P31" s="157"/>
      <c r="Q31" s="157"/>
      <c r="R31" s="157"/>
      <c r="S31" s="157"/>
      <c r="T31" s="157"/>
      <c r="U31" s="157"/>
      <c r="V31" s="157"/>
      <c r="W31" s="157"/>
      <c r="X31" s="157"/>
    </row>
    <row r="32" spans="1:24" s="158" customFormat="1" ht="19.899999999999999" customHeight="1" x14ac:dyDescent="0.3">
      <c r="A32" s="156" t="s">
        <v>151</v>
      </c>
      <c r="B32" s="71">
        <v>0</v>
      </c>
      <c r="C32" s="71">
        <v>36264.080000000002</v>
      </c>
      <c r="D32" s="159">
        <v>0</v>
      </c>
      <c r="E32" s="80">
        <v>0</v>
      </c>
      <c r="F32" s="80">
        <v>0</v>
      </c>
      <c r="G32" s="80">
        <v>0</v>
      </c>
      <c r="H32" s="80">
        <v>1770.51</v>
      </c>
      <c r="I32" s="80">
        <v>3428.17</v>
      </c>
      <c r="J32" s="74">
        <v>0</v>
      </c>
      <c r="K32" s="74">
        <v>0</v>
      </c>
      <c r="L32" s="74">
        <v>0</v>
      </c>
      <c r="M32" s="74">
        <v>289.86</v>
      </c>
      <c r="N32" s="149">
        <f t="shared" si="5"/>
        <v>41752.620000000003</v>
      </c>
      <c r="O32" s="157"/>
      <c r="P32" s="157"/>
      <c r="Q32" s="157"/>
      <c r="R32" s="157"/>
      <c r="S32" s="157"/>
      <c r="T32" s="157"/>
      <c r="U32" s="157"/>
      <c r="V32" s="157"/>
      <c r="W32" s="157"/>
      <c r="X32" s="157"/>
    </row>
    <row r="33" spans="1:24" s="158" customFormat="1" ht="19.899999999999999" customHeight="1" x14ac:dyDescent="0.3">
      <c r="A33" s="156" t="s">
        <v>152</v>
      </c>
      <c r="B33" s="71">
        <v>632.29999999999995</v>
      </c>
      <c r="C33" s="71">
        <v>700</v>
      </c>
      <c r="D33" s="159">
        <v>1146.55</v>
      </c>
      <c r="E33" s="80">
        <v>910</v>
      </c>
      <c r="F33" s="80">
        <v>609.70000000000005</v>
      </c>
      <c r="G33" s="80">
        <v>700</v>
      </c>
      <c r="H33" s="80">
        <v>541.95000000000005</v>
      </c>
      <c r="I33" s="80">
        <v>700</v>
      </c>
      <c r="J33" s="74">
        <v>23.35</v>
      </c>
      <c r="K33" s="74">
        <v>0</v>
      </c>
      <c r="L33" s="74">
        <v>35</v>
      </c>
      <c r="M33" s="74">
        <v>564.5</v>
      </c>
      <c r="N33" s="149">
        <f t="shared" si="5"/>
        <v>6563.35</v>
      </c>
      <c r="O33" s="157"/>
      <c r="P33" s="157"/>
      <c r="Q33" s="157"/>
      <c r="R33" s="157"/>
      <c r="S33" s="157"/>
      <c r="T33" s="157"/>
      <c r="U33" s="157"/>
      <c r="V33" s="157"/>
      <c r="W33" s="157"/>
      <c r="X33" s="157"/>
    </row>
    <row r="34" spans="1:24" s="158" customFormat="1" ht="19.899999999999999" customHeight="1" x14ac:dyDescent="0.3">
      <c r="A34" s="156" t="s">
        <v>153</v>
      </c>
      <c r="B34" s="71">
        <v>597.76</v>
      </c>
      <c r="C34" s="71">
        <v>1844.74</v>
      </c>
      <c r="D34" s="159">
        <v>1466.23</v>
      </c>
      <c r="E34" s="80">
        <v>1776.97</v>
      </c>
      <c r="F34" s="80">
        <v>1480.73</v>
      </c>
      <c r="G34" s="80">
        <v>1599.65</v>
      </c>
      <c r="H34" s="80">
        <v>1282.4000000000001</v>
      </c>
      <c r="I34" s="80">
        <v>1281.3499999999999</v>
      </c>
      <c r="J34" s="74">
        <v>1100.57</v>
      </c>
      <c r="K34" s="74">
        <v>939.83</v>
      </c>
      <c r="L34" s="74">
        <v>1036.94</v>
      </c>
      <c r="M34" s="74">
        <v>1947.49</v>
      </c>
      <c r="N34" s="149">
        <f t="shared" si="5"/>
        <v>16354.66</v>
      </c>
      <c r="O34" s="157"/>
      <c r="P34" s="157"/>
      <c r="Q34" s="157"/>
      <c r="R34" s="157"/>
      <c r="S34" s="157"/>
      <c r="T34" s="157"/>
      <c r="U34" s="157"/>
      <c r="V34" s="157"/>
      <c r="W34" s="157"/>
      <c r="X34" s="157"/>
    </row>
    <row r="35" spans="1:24" s="158" customFormat="1" ht="19.899999999999999" customHeight="1" x14ac:dyDescent="0.3">
      <c r="A35" s="156" t="s">
        <v>154</v>
      </c>
      <c r="B35" s="71">
        <v>780.99</v>
      </c>
      <c r="C35" s="71">
        <v>1860.55</v>
      </c>
      <c r="D35" s="159">
        <v>0</v>
      </c>
      <c r="E35" s="80">
        <v>0</v>
      </c>
      <c r="F35" s="80">
        <v>1606.23</v>
      </c>
      <c r="G35" s="80">
        <v>1447.4</v>
      </c>
      <c r="H35" s="80">
        <v>0</v>
      </c>
      <c r="I35" s="80">
        <v>4106.97</v>
      </c>
      <c r="J35" s="74">
        <v>1382</v>
      </c>
      <c r="K35" s="74">
        <v>3486.72</v>
      </c>
      <c r="L35" s="74">
        <v>209.62</v>
      </c>
      <c r="M35" s="74">
        <v>5312.86</v>
      </c>
      <c r="N35" s="149">
        <f t="shared" si="5"/>
        <v>20193.34</v>
      </c>
      <c r="O35" s="157"/>
      <c r="P35" s="157"/>
      <c r="Q35" s="157"/>
      <c r="R35" s="157"/>
      <c r="S35" s="157"/>
      <c r="T35" s="157"/>
      <c r="U35" s="157"/>
      <c r="V35" s="157"/>
      <c r="W35" s="157"/>
      <c r="X35" s="157"/>
    </row>
    <row r="36" spans="1:24" s="158" customFormat="1" ht="19.899999999999999" customHeight="1" x14ac:dyDescent="0.3">
      <c r="A36" s="156" t="s">
        <v>155</v>
      </c>
      <c r="B36" s="71">
        <v>0</v>
      </c>
      <c r="C36" s="71">
        <v>0</v>
      </c>
      <c r="D36" s="159">
        <v>0</v>
      </c>
      <c r="E36" s="80">
        <v>0</v>
      </c>
      <c r="F36" s="80">
        <v>0</v>
      </c>
      <c r="G36" s="80">
        <v>2700</v>
      </c>
      <c r="H36" s="80">
        <v>0</v>
      </c>
      <c r="I36" s="80">
        <v>0</v>
      </c>
      <c r="J36" s="74">
        <v>0</v>
      </c>
      <c r="K36" s="74">
        <v>200</v>
      </c>
      <c r="L36" s="74">
        <v>0</v>
      </c>
      <c r="M36" s="74">
        <v>0</v>
      </c>
      <c r="N36" s="149">
        <f t="shared" si="5"/>
        <v>2900</v>
      </c>
      <c r="O36" s="157"/>
      <c r="P36" s="157"/>
      <c r="Q36" s="157"/>
      <c r="R36" s="157"/>
      <c r="S36" s="157"/>
      <c r="T36" s="157"/>
      <c r="U36" s="157"/>
      <c r="V36" s="157"/>
      <c r="W36" s="157"/>
      <c r="X36" s="157"/>
    </row>
    <row r="37" spans="1:24" s="158" customFormat="1" ht="19.899999999999999" customHeight="1" x14ac:dyDescent="0.3">
      <c r="A37" s="156" t="s">
        <v>156</v>
      </c>
      <c r="B37" s="71">
        <v>0</v>
      </c>
      <c r="C37" s="71">
        <v>0</v>
      </c>
      <c r="D37" s="159">
        <v>0</v>
      </c>
      <c r="E37" s="80">
        <v>0</v>
      </c>
      <c r="F37" s="80">
        <v>0</v>
      </c>
      <c r="G37" s="80">
        <v>0</v>
      </c>
      <c r="H37" s="80">
        <v>0</v>
      </c>
      <c r="I37" s="80">
        <v>0</v>
      </c>
      <c r="J37" s="74">
        <v>0</v>
      </c>
      <c r="K37" s="74">
        <v>0</v>
      </c>
      <c r="L37" s="74">
        <v>2500</v>
      </c>
      <c r="M37" s="74">
        <v>1109.9000000000001</v>
      </c>
      <c r="N37" s="149">
        <f t="shared" si="5"/>
        <v>3609.9</v>
      </c>
      <c r="O37" s="157"/>
      <c r="P37" s="157"/>
      <c r="Q37" s="157"/>
      <c r="R37" s="157"/>
      <c r="S37" s="157"/>
      <c r="T37" s="157"/>
      <c r="U37" s="157"/>
      <c r="V37" s="157"/>
      <c r="W37" s="157"/>
      <c r="X37" s="157"/>
    </row>
    <row r="38" spans="1:24" s="158" customFormat="1" ht="19.899999999999999" customHeight="1" x14ac:dyDescent="0.3">
      <c r="A38" s="156" t="s">
        <v>157</v>
      </c>
      <c r="B38" s="71">
        <v>1430.56</v>
      </c>
      <c r="C38" s="71">
        <v>4576.74</v>
      </c>
      <c r="D38" s="159">
        <v>3471.44</v>
      </c>
      <c r="E38" s="80">
        <v>1878.74</v>
      </c>
      <c r="F38" s="80">
        <v>4818.92</v>
      </c>
      <c r="G38" s="80">
        <v>3608.19</v>
      </c>
      <c r="H38" s="80">
        <v>1711.39</v>
      </c>
      <c r="I38" s="80">
        <v>4450.74</v>
      </c>
      <c r="J38" s="74">
        <v>1717.79</v>
      </c>
      <c r="K38" s="74">
        <v>5991.23</v>
      </c>
      <c r="L38" s="74">
        <v>3303.19</v>
      </c>
      <c r="M38" s="74">
        <v>3578.94</v>
      </c>
      <c r="N38" s="149">
        <f t="shared" si="5"/>
        <v>40537.87000000001</v>
      </c>
      <c r="O38" s="157"/>
      <c r="P38" s="157"/>
      <c r="Q38" s="157"/>
      <c r="R38" s="157"/>
      <c r="S38" s="157"/>
      <c r="T38" s="157"/>
      <c r="U38" s="157"/>
      <c r="V38" s="157"/>
      <c r="W38" s="157"/>
      <c r="X38" s="157"/>
    </row>
    <row r="39" spans="1:24" s="158" customFormat="1" ht="19.899999999999999" customHeight="1" x14ac:dyDescent="0.3">
      <c r="A39" s="156" t="s">
        <v>158</v>
      </c>
      <c r="B39" s="71">
        <v>38.950000000000003</v>
      </c>
      <c r="C39" s="71">
        <v>650.65</v>
      </c>
      <c r="D39" s="159">
        <v>4225.6400000000003</v>
      </c>
      <c r="E39" s="80">
        <v>2276.14</v>
      </c>
      <c r="F39" s="80">
        <v>2468.8000000000002</v>
      </c>
      <c r="G39" s="80">
        <v>1106.1400000000001</v>
      </c>
      <c r="H39" s="80">
        <v>677.79</v>
      </c>
      <c r="I39" s="80">
        <v>3129.61</v>
      </c>
      <c r="J39" s="74">
        <v>72.3</v>
      </c>
      <c r="K39" s="74">
        <v>645.94000000000005</v>
      </c>
      <c r="L39" s="74">
        <v>1382.24</v>
      </c>
      <c r="M39" s="74">
        <v>1407.3</v>
      </c>
      <c r="N39" s="149">
        <f t="shared" si="5"/>
        <v>18081.5</v>
      </c>
      <c r="O39" s="157"/>
      <c r="P39" s="157"/>
      <c r="Q39" s="157"/>
      <c r="R39" s="157"/>
      <c r="S39" s="157"/>
      <c r="T39" s="157"/>
      <c r="U39" s="157"/>
      <c r="V39" s="157"/>
      <c r="W39" s="157"/>
      <c r="X39" s="157"/>
    </row>
    <row r="40" spans="1:24" s="158" customFormat="1" ht="19.899999999999999" customHeight="1" x14ac:dyDescent="0.3">
      <c r="A40" s="156" t="s">
        <v>159</v>
      </c>
      <c r="B40" s="71">
        <v>10667.84</v>
      </c>
      <c r="C40" s="71">
        <v>10667.84</v>
      </c>
      <c r="D40" s="159">
        <v>10667.84</v>
      </c>
      <c r="E40" s="80">
        <v>10667.84</v>
      </c>
      <c r="F40" s="80">
        <v>10667.84</v>
      </c>
      <c r="G40" s="80">
        <v>10667.84</v>
      </c>
      <c r="H40" s="80">
        <v>10667.84</v>
      </c>
      <c r="I40" s="80">
        <v>10667.84</v>
      </c>
      <c r="J40" s="74">
        <v>10667.84</v>
      </c>
      <c r="K40" s="74">
        <v>10667.84</v>
      </c>
      <c r="L40" s="74">
        <v>10667.84</v>
      </c>
      <c r="M40" s="74">
        <v>10667.84</v>
      </c>
      <c r="N40" s="149">
        <f t="shared" si="5"/>
        <v>128014.07999999997</v>
      </c>
      <c r="O40" s="157"/>
      <c r="P40" s="157"/>
      <c r="Q40" s="157"/>
      <c r="R40" s="157"/>
      <c r="S40" s="157"/>
      <c r="T40" s="157"/>
      <c r="U40" s="157"/>
      <c r="V40" s="157"/>
      <c r="W40" s="157"/>
      <c r="X40" s="157"/>
    </row>
    <row r="41" spans="1:24" s="158" customFormat="1" ht="19.899999999999999" customHeight="1" x14ac:dyDescent="0.3">
      <c r="A41" s="156" t="s">
        <v>160</v>
      </c>
      <c r="B41" s="71">
        <v>0</v>
      </c>
      <c r="C41" s="71">
        <v>1379.66</v>
      </c>
      <c r="D41" s="159">
        <v>167.7</v>
      </c>
      <c r="E41" s="80">
        <v>990.28</v>
      </c>
      <c r="F41" s="80">
        <v>304.88</v>
      </c>
      <c r="G41" s="80">
        <v>542.39</v>
      </c>
      <c r="H41" s="80">
        <v>456.29</v>
      </c>
      <c r="I41" s="80">
        <v>0</v>
      </c>
      <c r="J41" s="74">
        <v>582.21</v>
      </c>
      <c r="K41" s="74">
        <v>1017.64</v>
      </c>
      <c r="L41" s="74">
        <v>760.4</v>
      </c>
      <c r="M41" s="74">
        <v>502.5</v>
      </c>
      <c r="N41" s="149">
        <f t="shared" si="5"/>
        <v>6703.95</v>
      </c>
      <c r="O41" s="157"/>
      <c r="P41" s="157"/>
      <c r="Q41" s="157"/>
      <c r="R41" s="157"/>
      <c r="S41" s="157"/>
      <c r="T41" s="157"/>
      <c r="U41" s="157"/>
      <c r="V41" s="157"/>
      <c r="W41" s="157"/>
      <c r="X41" s="157"/>
    </row>
    <row r="42" spans="1:24" s="158" customFormat="1" ht="19.899999999999999" customHeight="1" x14ac:dyDescent="0.3">
      <c r="A42" s="156" t="s">
        <v>161</v>
      </c>
      <c r="B42" s="71">
        <v>0</v>
      </c>
      <c r="C42" s="71">
        <v>2794.29</v>
      </c>
      <c r="D42" s="159">
        <v>3252.47</v>
      </c>
      <c r="E42" s="80">
        <v>371.2</v>
      </c>
      <c r="F42" s="80">
        <v>4378.5</v>
      </c>
      <c r="G42" s="80">
        <v>971.1</v>
      </c>
      <c r="H42" s="80">
        <v>339.2</v>
      </c>
      <c r="I42" s="80">
        <v>2491.5300000000002</v>
      </c>
      <c r="J42" s="74">
        <v>339.2</v>
      </c>
      <c r="K42" s="74">
        <v>3051.91</v>
      </c>
      <c r="L42" s="74">
        <v>869.34</v>
      </c>
      <c r="M42" s="74">
        <v>339.2</v>
      </c>
      <c r="N42" s="149">
        <f t="shared" si="5"/>
        <v>19197.940000000002</v>
      </c>
      <c r="O42" s="157"/>
      <c r="P42" s="157"/>
      <c r="Q42" s="157"/>
      <c r="R42" s="157"/>
      <c r="S42" s="157"/>
      <c r="T42" s="157"/>
      <c r="U42" s="157"/>
      <c r="V42" s="157"/>
      <c r="W42" s="157"/>
      <c r="X42" s="157"/>
    </row>
    <row r="43" spans="1:24" s="158" customFormat="1" ht="19.899999999999999" customHeight="1" x14ac:dyDescent="0.3">
      <c r="A43" s="156" t="s">
        <v>162</v>
      </c>
      <c r="B43" s="71">
        <v>20</v>
      </c>
      <c r="C43" s="71">
        <v>-5.9</v>
      </c>
      <c r="D43" s="159">
        <v>170</v>
      </c>
      <c r="E43" s="80">
        <v>0</v>
      </c>
      <c r="F43" s="80">
        <v>352.1</v>
      </c>
      <c r="G43" s="80">
        <v>300</v>
      </c>
      <c r="H43" s="80">
        <v>3.6</v>
      </c>
      <c r="I43" s="80">
        <v>0</v>
      </c>
      <c r="J43" s="74">
        <v>6</v>
      </c>
      <c r="K43" s="74">
        <v>0</v>
      </c>
      <c r="L43" s="74">
        <v>0</v>
      </c>
      <c r="M43" s="74">
        <v>913.4</v>
      </c>
      <c r="N43" s="149">
        <f t="shared" si="5"/>
        <v>1759.2</v>
      </c>
      <c r="O43" s="157"/>
      <c r="P43" s="157"/>
      <c r="Q43" s="157"/>
      <c r="R43" s="157"/>
      <c r="S43" s="157"/>
      <c r="T43" s="157"/>
      <c r="U43" s="157"/>
      <c r="V43" s="157"/>
      <c r="W43" s="157"/>
      <c r="X43" s="157"/>
    </row>
    <row r="44" spans="1:24" s="158" customFormat="1" ht="19.899999999999999" customHeight="1" x14ac:dyDescent="0.3">
      <c r="A44" s="156" t="s">
        <v>163</v>
      </c>
      <c r="B44" s="71">
        <v>1238.3</v>
      </c>
      <c r="C44" s="71">
        <v>2291</v>
      </c>
      <c r="D44" s="159">
        <v>1075.2</v>
      </c>
      <c r="E44" s="80">
        <v>933.25</v>
      </c>
      <c r="F44" s="80">
        <v>2859.3</v>
      </c>
      <c r="G44" s="80">
        <v>1343</v>
      </c>
      <c r="H44" s="80">
        <v>1056.1500000000001</v>
      </c>
      <c r="I44" s="80">
        <v>2301.1</v>
      </c>
      <c r="J44" s="74">
        <v>2273.9499999999998</v>
      </c>
      <c r="K44" s="74">
        <v>2857.7</v>
      </c>
      <c r="L44" s="74">
        <v>9440.18</v>
      </c>
      <c r="M44" s="74">
        <v>2935.98</v>
      </c>
      <c r="N44" s="149">
        <f t="shared" si="5"/>
        <v>30605.11</v>
      </c>
      <c r="O44" s="157"/>
      <c r="P44" s="157"/>
      <c r="Q44" s="157"/>
      <c r="R44" s="157"/>
      <c r="S44" s="157"/>
      <c r="T44" s="157"/>
      <c r="U44" s="157"/>
      <c r="V44" s="157"/>
      <c r="W44" s="157"/>
      <c r="X44" s="157"/>
    </row>
    <row r="45" spans="1:24" s="158" customFormat="1" ht="19.899999999999999" customHeight="1" x14ac:dyDescent="0.3">
      <c r="A45" s="156" t="s">
        <v>164</v>
      </c>
      <c r="B45" s="71">
        <v>0</v>
      </c>
      <c r="C45" s="71">
        <v>187.9</v>
      </c>
      <c r="D45" s="159">
        <v>64.2</v>
      </c>
      <c r="E45" s="80">
        <v>366.15</v>
      </c>
      <c r="F45" s="80">
        <v>63.6</v>
      </c>
      <c r="G45" s="80">
        <v>0</v>
      </c>
      <c r="H45" s="80">
        <v>0</v>
      </c>
      <c r="I45" s="80">
        <v>9</v>
      </c>
      <c r="J45" s="74">
        <v>10</v>
      </c>
      <c r="K45" s="74">
        <v>0</v>
      </c>
      <c r="L45" s="74">
        <v>0</v>
      </c>
      <c r="M45" s="74">
        <v>1054.55</v>
      </c>
      <c r="N45" s="149">
        <f t="shared" si="5"/>
        <v>1755.4</v>
      </c>
      <c r="O45" s="157"/>
      <c r="P45" s="157"/>
      <c r="Q45" s="157"/>
      <c r="R45" s="157"/>
      <c r="S45" s="157"/>
      <c r="T45" s="157"/>
      <c r="U45" s="157"/>
      <c r="V45" s="157"/>
      <c r="W45" s="157"/>
      <c r="X45" s="157"/>
    </row>
    <row r="46" spans="1:24" s="158" customFormat="1" ht="19.899999999999999" customHeight="1" x14ac:dyDescent="0.3">
      <c r="A46" s="156" t="s">
        <v>165</v>
      </c>
      <c r="B46" s="71">
        <v>73.5</v>
      </c>
      <c r="C46" s="71">
        <v>0</v>
      </c>
      <c r="D46" s="159">
        <v>0</v>
      </c>
      <c r="E46" s="80">
        <v>70</v>
      </c>
      <c r="F46" s="80">
        <v>0</v>
      </c>
      <c r="G46" s="80">
        <v>0</v>
      </c>
      <c r="H46" s="80">
        <v>0</v>
      </c>
      <c r="I46" s="80">
        <v>66.5</v>
      </c>
      <c r="J46" s="74">
        <v>105</v>
      </c>
      <c r="K46" s="74">
        <v>0</v>
      </c>
      <c r="L46" s="74">
        <v>63</v>
      </c>
      <c r="M46" s="74">
        <v>350</v>
      </c>
      <c r="N46" s="149">
        <f t="shared" si="5"/>
        <v>728</v>
      </c>
      <c r="O46" s="157"/>
      <c r="P46" s="157"/>
      <c r="Q46" s="157"/>
      <c r="R46" s="157"/>
      <c r="S46" s="157"/>
      <c r="T46" s="157"/>
      <c r="U46" s="157"/>
      <c r="V46" s="157"/>
      <c r="W46" s="157"/>
      <c r="X46" s="157"/>
    </row>
    <row r="47" spans="1:24" s="158" customFormat="1" ht="19.899999999999999" customHeight="1" x14ac:dyDescent="0.3">
      <c r="A47" s="156" t="s">
        <v>166</v>
      </c>
      <c r="B47" s="71">
        <v>15</v>
      </c>
      <c r="C47" s="71">
        <v>1367.76</v>
      </c>
      <c r="D47" s="159">
        <v>23</v>
      </c>
      <c r="E47" s="80">
        <v>456.1</v>
      </c>
      <c r="F47" s="80">
        <v>233.6</v>
      </c>
      <c r="G47" s="80">
        <v>1496</v>
      </c>
      <c r="H47" s="80">
        <v>246</v>
      </c>
      <c r="I47" s="80">
        <v>13.3</v>
      </c>
      <c r="J47" s="74">
        <v>5</v>
      </c>
      <c r="K47" s="74">
        <v>10</v>
      </c>
      <c r="L47" s="74">
        <v>12</v>
      </c>
      <c r="M47" s="74">
        <v>226.29</v>
      </c>
      <c r="N47" s="149">
        <f t="shared" si="5"/>
        <v>4104.05</v>
      </c>
      <c r="O47" s="157"/>
      <c r="P47" s="157"/>
      <c r="Q47" s="157"/>
      <c r="R47" s="157"/>
      <c r="S47" s="157"/>
      <c r="T47" s="157"/>
      <c r="U47" s="157"/>
      <c r="V47" s="157"/>
      <c r="W47" s="157"/>
      <c r="X47" s="157"/>
    </row>
    <row r="48" spans="1:24" s="158" customFormat="1" ht="19.899999999999999" customHeight="1" x14ac:dyDescent="0.3">
      <c r="A48" s="156" t="s">
        <v>167</v>
      </c>
      <c r="B48" s="71">
        <v>1955.85</v>
      </c>
      <c r="C48" s="71">
        <v>2488.0500000000002</v>
      </c>
      <c r="D48" s="159">
        <v>2530.3000000000002</v>
      </c>
      <c r="E48" s="80">
        <v>3243.9</v>
      </c>
      <c r="F48" s="80">
        <v>3202.4</v>
      </c>
      <c r="G48" s="80">
        <v>2987.95</v>
      </c>
      <c r="H48" s="80">
        <v>2421.0500000000002</v>
      </c>
      <c r="I48" s="80">
        <v>2240.4</v>
      </c>
      <c r="J48" s="74">
        <v>2260.85</v>
      </c>
      <c r="K48" s="74">
        <v>2004.85</v>
      </c>
      <c r="L48" s="74">
        <v>1807.7</v>
      </c>
      <c r="M48" s="74">
        <v>3924.18</v>
      </c>
      <c r="N48" s="149">
        <f t="shared" si="5"/>
        <v>31067.48</v>
      </c>
      <c r="O48" s="157"/>
      <c r="P48" s="157"/>
      <c r="Q48" s="157"/>
      <c r="R48" s="157"/>
      <c r="S48" s="157"/>
      <c r="T48" s="157"/>
      <c r="U48" s="157"/>
      <c r="V48" s="157"/>
      <c r="W48" s="157"/>
      <c r="X48" s="157"/>
    </row>
    <row r="49" spans="1:24" s="158" customFormat="1" ht="19.899999999999999" customHeight="1" x14ac:dyDescent="0.3">
      <c r="A49" s="156" t="s">
        <v>168</v>
      </c>
      <c r="B49" s="71">
        <v>0</v>
      </c>
      <c r="C49" s="71">
        <v>0</v>
      </c>
      <c r="D49" s="159">
        <v>0</v>
      </c>
      <c r="E49" s="80">
        <v>0</v>
      </c>
      <c r="F49" s="80">
        <v>0</v>
      </c>
      <c r="G49" s="80">
        <v>0</v>
      </c>
      <c r="H49" s="80">
        <v>0</v>
      </c>
      <c r="I49" s="80">
        <v>0</v>
      </c>
      <c r="J49" s="74">
        <v>0</v>
      </c>
      <c r="K49" s="74">
        <v>0</v>
      </c>
      <c r="L49" s="74">
        <v>0</v>
      </c>
      <c r="M49" s="74">
        <v>1412</v>
      </c>
      <c r="N49" s="149">
        <f t="shared" si="5"/>
        <v>1412</v>
      </c>
      <c r="O49" s="157"/>
      <c r="P49" s="157"/>
      <c r="Q49" s="157"/>
      <c r="R49" s="157"/>
      <c r="S49" s="157"/>
      <c r="T49" s="157"/>
      <c r="U49" s="157"/>
      <c r="V49" s="157"/>
      <c r="W49" s="157"/>
      <c r="X49" s="157"/>
    </row>
    <row r="50" spans="1:24" s="158" customFormat="1" ht="19.899999999999999" customHeight="1" x14ac:dyDescent="0.3">
      <c r="A50" s="156" t="s">
        <v>169</v>
      </c>
      <c r="B50" s="71">
        <v>0</v>
      </c>
      <c r="C50" s="71">
        <v>0</v>
      </c>
      <c r="D50" s="159">
        <v>0</v>
      </c>
      <c r="E50" s="80">
        <v>0</v>
      </c>
      <c r="F50" s="80">
        <v>0</v>
      </c>
      <c r="G50" s="80">
        <v>0</v>
      </c>
      <c r="H50" s="80">
        <v>0</v>
      </c>
      <c r="I50" s="80">
        <v>0</v>
      </c>
      <c r="J50" s="74">
        <v>0</v>
      </c>
      <c r="K50" s="74">
        <v>0</v>
      </c>
      <c r="L50" s="74">
        <v>0</v>
      </c>
      <c r="M50" s="74">
        <v>9850</v>
      </c>
      <c r="N50" s="149">
        <f t="shared" si="5"/>
        <v>9850</v>
      </c>
      <c r="O50" s="157"/>
      <c r="P50" s="157"/>
      <c r="Q50" s="157"/>
      <c r="R50" s="157"/>
      <c r="S50" s="157"/>
      <c r="T50" s="157"/>
      <c r="U50" s="157"/>
      <c r="V50" s="157"/>
      <c r="W50" s="157"/>
      <c r="X50" s="157"/>
    </row>
    <row r="51" spans="1:24" s="158" customFormat="1" ht="19.899999999999999" customHeight="1" x14ac:dyDescent="0.3">
      <c r="A51" s="156" t="s">
        <v>191</v>
      </c>
      <c r="B51" s="71">
        <v>0</v>
      </c>
      <c r="C51" s="71">
        <v>0</v>
      </c>
      <c r="D51" s="159">
        <v>0</v>
      </c>
      <c r="E51" s="80">
        <v>0</v>
      </c>
      <c r="F51" s="80">
        <v>0</v>
      </c>
      <c r="G51" s="80">
        <v>0</v>
      </c>
      <c r="H51" s="80">
        <v>0</v>
      </c>
      <c r="I51" s="80">
        <v>0</v>
      </c>
      <c r="J51" s="74">
        <v>0</v>
      </c>
      <c r="K51" s="74">
        <v>0</v>
      </c>
      <c r="L51" s="74">
        <v>0</v>
      </c>
      <c r="M51" s="74">
        <v>5000</v>
      </c>
      <c r="N51" s="149">
        <f t="shared" si="5"/>
        <v>5000</v>
      </c>
      <c r="O51" s="157"/>
      <c r="P51" s="157"/>
      <c r="Q51" s="157"/>
      <c r="R51" s="157"/>
      <c r="S51" s="157"/>
      <c r="T51" s="157"/>
      <c r="U51" s="157"/>
      <c r="V51" s="157"/>
      <c r="W51" s="157"/>
      <c r="X51" s="157"/>
    </row>
    <row r="52" spans="1:24" s="158" customFormat="1" ht="19.899999999999999" customHeight="1" x14ac:dyDescent="0.3">
      <c r="A52" s="156" t="s">
        <v>192</v>
      </c>
      <c r="B52" s="71">
        <v>0</v>
      </c>
      <c r="C52" s="71">
        <v>1530.4</v>
      </c>
      <c r="D52" s="159">
        <v>720.8</v>
      </c>
      <c r="E52" s="80">
        <v>380</v>
      </c>
      <c r="F52" s="80">
        <v>1100.8</v>
      </c>
      <c r="G52" s="80">
        <v>1480.8</v>
      </c>
      <c r="H52" s="80">
        <v>0</v>
      </c>
      <c r="I52" s="80">
        <v>380</v>
      </c>
      <c r="J52" s="74">
        <v>740.4</v>
      </c>
      <c r="K52" s="74">
        <v>1480.8</v>
      </c>
      <c r="L52" s="74">
        <v>380</v>
      </c>
      <c r="M52" s="74">
        <v>0</v>
      </c>
      <c r="N52" s="149">
        <f t="shared" si="5"/>
        <v>8194</v>
      </c>
      <c r="O52" s="157"/>
      <c r="P52" s="157"/>
      <c r="Q52" s="157"/>
      <c r="R52" s="157"/>
      <c r="S52" s="157"/>
      <c r="T52" s="157"/>
      <c r="U52" s="157"/>
      <c r="V52" s="157"/>
      <c r="W52" s="157"/>
      <c r="X52" s="157"/>
    </row>
    <row r="53" spans="1:24" s="158" customFormat="1" ht="19.899999999999999" customHeight="1" x14ac:dyDescent="0.3">
      <c r="A53" s="156" t="s">
        <v>193</v>
      </c>
      <c r="B53" s="71">
        <v>0</v>
      </c>
      <c r="C53" s="71">
        <v>0</v>
      </c>
      <c r="D53" s="159">
        <v>0</v>
      </c>
      <c r="E53" s="80">
        <v>0</v>
      </c>
      <c r="F53" s="80">
        <v>385.6</v>
      </c>
      <c r="G53" s="80">
        <v>0</v>
      </c>
      <c r="H53" s="80">
        <v>0</v>
      </c>
      <c r="I53" s="80">
        <v>385.6</v>
      </c>
      <c r="J53" s="74">
        <v>0</v>
      </c>
      <c r="K53" s="74">
        <v>646.6</v>
      </c>
      <c r="L53" s="74">
        <v>0</v>
      </c>
      <c r="M53" s="74">
        <v>636</v>
      </c>
      <c r="N53" s="149">
        <f t="shared" si="5"/>
        <v>2053.8000000000002</v>
      </c>
      <c r="O53" s="157"/>
      <c r="P53" s="157"/>
      <c r="Q53" s="157"/>
      <c r="R53" s="157"/>
      <c r="S53" s="157"/>
      <c r="T53" s="157"/>
      <c r="U53" s="157"/>
      <c r="V53" s="157"/>
      <c r="W53" s="157"/>
      <c r="X53" s="157"/>
    </row>
    <row r="54" spans="1:24" s="158" customFormat="1" ht="19.899999999999999" customHeight="1" x14ac:dyDescent="0.3">
      <c r="A54" s="156" t="s">
        <v>194</v>
      </c>
      <c r="B54" s="71">
        <v>0</v>
      </c>
      <c r="C54" s="71">
        <v>0</v>
      </c>
      <c r="D54" s="159">
        <v>0</v>
      </c>
      <c r="E54" s="80">
        <v>0</v>
      </c>
      <c r="F54" s="80">
        <v>0</v>
      </c>
      <c r="G54" s="80">
        <v>0</v>
      </c>
      <c r="H54" s="80">
        <v>0</v>
      </c>
      <c r="I54" s="80">
        <v>0</v>
      </c>
      <c r="J54" s="74">
        <v>0</v>
      </c>
      <c r="K54" s="74">
        <v>0</v>
      </c>
      <c r="L54" s="74">
        <v>3943.2</v>
      </c>
      <c r="M54" s="74">
        <v>0</v>
      </c>
      <c r="N54" s="149">
        <f t="shared" si="5"/>
        <v>3943.2</v>
      </c>
      <c r="O54" s="157"/>
      <c r="P54" s="157"/>
      <c r="Q54" s="157"/>
      <c r="R54" s="157"/>
      <c r="S54" s="157"/>
      <c r="T54" s="157"/>
      <c r="U54" s="157"/>
      <c r="V54" s="157"/>
      <c r="W54" s="157"/>
      <c r="X54" s="157"/>
    </row>
    <row r="55" spans="1:24" s="158" customFormat="1" ht="19.899999999999999" customHeight="1" x14ac:dyDescent="0.3">
      <c r="A55" s="156" t="s">
        <v>195</v>
      </c>
      <c r="B55" s="71">
        <v>88.73</v>
      </c>
      <c r="C55" s="71">
        <v>70.489999999999995</v>
      </c>
      <c r="D55" s="159">
        <v>46.89</v>
      </c>
      <c r="E55" s="80">
        <v>100.73</v>
      </c>
      <c r="F55" s="80">
        <v>50.92</v>
      </c>
      <c r="G55" s="80">
        <v>77.67</v>
      </c>
      <c r="H55" s="80">
        <v>41.64</v>
      </c>
      <c r="I55" s="80">
        <v>51.1</v>
      </c>
      <c r="J55" s="74">
        <v>44.13</v>
      </c>
      <c r="K55" s="74">
        <v>49.31</v>
      </c>
      <c r="L55" s="74">
        <v>50.93</v>
      </c>
      <c r="M55" s="74">
        <v>83.49</v>
      </c>
      <c r="N55" s="149">
        <f t="shared" si="5"/>
        <v>756.03000000000009</v>
      </c>
      <c r="O55" s="157"/>
      <c r="P55" s="157"/>
      <c r="Q55" s="157"/>
      <c r="R55" s="157"/>
      <c r="S55" s="157"/>
      <c r="T55" s="157"/>
      <c r="U55" s="157"/>
      <c r="V55" s="157"/>
      <c r="W55" s="157"/>
      <c r="X55" s="157"/>
    </row>
    <row r="56" spans="1:24" s="158" customFormat="1" ht="19.899999999999999" customHeight="1" x14ac:dyDescent="0.3">
      <c r="A56" s="156" t="s">
        <v>196</v>
      </c>
      <c r="B56" s="71">
        <v>0</v>
      </c>
      <c r="C56" s="71">
        <v>0</v>
      </c>
      <c r="D56" s="159">
        <v>0</v>
      </c>
      <c r="E56" s="80">
        <v>0</v>
      </c>
      <c r="F56" s="80">
        <v>0</v>
      </c>
      <c r="G56" s="80">
        <v>150</v>
      </c>
      <c r="H56" s="80">
        <v>0</v>
      </c>
      <c r="I56" s="80">
        <v>0</v>
      </c>
      <c r="J56" s="74">
        <v>0</v>
      </c>
      <c r="K56" s="74">
        <v>0</v>
      </c>
      <c r="L56" s="74">
        <v>0</v>
      </c>
      <c r="M56" s="74">
        <v>0</v>
      </c>
      <c r="N56" s="149">
        <f t="shared" si="5"/>
        <v>150</v>
      </c>
      <c r="O56" s="157"/>
      <c r="P56" s="157"/>
      <c r="Q56" s="157"/>
      <c r="R56" s="157"/>
      <c r="S56" s="157"/>
      <c r="T56" s="157"/>
      <c r="U56" s="157"/>
      <c r="V56" s="157"/>
      <c r="W56" s="157"/>
      <c r="X56" s="157"/>
    </row>
    <row r="57" spans="1:24" s="158" customFormat="1" ht="19.899999999999999" customHeight="1" x14ac:dyDescent="0.3">
      <c r="A57" s="156" t="s">
        <v>197</v>
      </c>
      <c r="B57" s="71">
        <v>0</v>
      </c>
      <c r="C57" s="71">
        <v>0</v>
      </c>
      <c r="D57" s="159">
        <v>851.19</v>
      </c>
      <c r="E57" s="80">
        <v>0</v>
      </c>
      <c r="F57" s="80">
        <v>0</v>
      </c>
      <c r="G57" s="80">
        <v>0</v>
      </c>
      <c r="H57" s="80">
        <v>0</v>
      </c>
      <c r="I57" s="80">
        <v>0</v>
      </c>
      <c r="J57" s="74">
        <v>0</v>
      </c>
      <c r="K57" s="74">
        <v>0</v>
      </c>
      <c r="L57" s="74">
        <v>0</v>
      </c>
      <c r="M57" s="74">
        <v>0</v>
      </c>
      <c r="N57" s="149">
        <f t="shared" si="5"/>
        <v>851.19</v>
      </c>
      <c r="O57" s="157"/>
      <c r="P57" s="157"/>
      <c r="Q57" s="157"/>
      <c r="R57" s="157"/>
      <c r="S57" s="157"/>
      <c r="T57" s="157"/>
      <c r="U57" s="157"/>
      <c r="V57" s="157"/>
      <c r="W57" s="157"/>
      <c r="X57" s="157"/>
    </row>
    <row r="58" spans="1:24" s="158" customFormat="1" ht="19.899999999999999" customHeight="1" x14ac:dyDescent="0.3">
      <c r="A58" s="156" t="s">
        <v>198</v>
      </c>
      <c r="B58" s="71">
        <v>330</v>
      </c>
      <c r="C58" s="71">
        <v>0</v>
      </c>
      <c r="D58" s="159">
        <v>0</v>
      </c>
      <c r="E58" s="80">
        <v>0</v>
      </c>
      <c r="F58" s="80">
        <v>0</v>
      </c>
      <c r="G58" s="80">
        <v>0</v>
      </c>
      <c r="H58" s="80">
        <v>0</v>
      </c>
      <c r="I58" s="80">
        <v>0</v>
      </c>
      <c r="J58" s="74">
        <v>0</v>
      </c>
      <c r="K58" s="74">
        <v>0</v>
      </c>
      <c r="L58" s="74">
        <v>0</v>
      </c>
      <c r="M58" s="74">
        <v>0</v>
      </c>
      <c r="N58" s="149">
        <f t="shared" si="5"/>
        <v>330</v>
      </c>
      <c r="O58" s="157"/>
      <c r="P58" s="157"/>
      <c r="Q58" s="157"/>
      <c r="R58" s="157"/>
      <c r="S58" s="157"/>
      <c r="T58" s="157"/>
      <c r="U58" s="157"/>
      <c r="V58" s="157"/>
      <c r="W58" s="157"/>
      <c r="X58" s="157"/>
    </row>
    <row r="59" spans="1:24" ht="19.899999999999999" customHeight="1" x14ac:dyDescent="0.3">
      <c r="A59" s="4" t="s">
        <v>28</v>
      </c>
      <c r="B59" s="75">
        <f>SUM(B25:B58)</f>
        <v>113862.56999999999</v>
      </c>
      <c r="C59" s="75">
        <f t="shared" ref="C59:N59" si="6">SUM(C25:C58)</f>
        <v>164817.33999999994</v>
      </c>
      <c r="D59" s="75">
        <f t="shared" si="6"/>
        <v>124909.04</v>
      </c>
      <c r="E59" s="75">
        <f t="shared" si="6"/>
        <v>120558.26999999999</v>
      </c>
      <c r="F59" s="75">
        <f t="shared" si="6"/>
        <v>131417.98000000001</v>
      </c>
      <c r="G59" s="75">
        <f t="shared" si="6"/>
        <v>187369.59000000005</v>
      </c>
      <c r="H59" s="75">
        <f t="shared" si="6"/>
        <v>117885.92999999996</v>
      </c>
      <c r="I59" s="75">
        <f t="shared" si="6"/>
        <v>132313.63000000003</v>
      </c>
      <c r="J59" s="75">
        <f t="shared" si="6"/>
        <v>115344.76000000001</v>
      </c>
      <c r="K59" s="75">
        <f t="shared" si="6"/>
        <v>129993.47000000002</v>
      </c>
      <c r="L59" s="75">
        <f t="shared" si="6"/>
        <v>132620.43</v>
      </c>
      <c r="M59" s="75">
        <f t="shared" si="6"/>
        <v>205619.45999999993</v>
      </c>
      <c r="N59" s="171">
        <f t="shared" si="6"/>
        <v>1676712.4700000002</v>
      </c>
      <c r="Q59" s="8"/>
      <c r="R59" s="8"/>
      <c r="S59" s="8"/>
      <c r="T59" s="8"/>
      <c r="U59" s="8"/>
      <c r="V59" s="8"/>
      <c r="W59" s="8"/>
      <c r="X59" s="8"/>
    </row>
    <row r="60" spans="1:24" ht="19.899999999999999" customHeight="1" x14ac:dyDescent="0.3">
      <c r="A60" s="4"/>
      <c r="B60" s="79"/>
      <c r="C60" s="165"/>
      <c r="D60" s="172"/>
      <c r="E60" s="81"/>
      <c r="F60" s="81"/>
      <c r="G60" s="81"/>
      <c r="H60" s="81"/>
      <c r="I60" s="81"/>
      <c r="J60" s="74"/>
      <c r="K60" s="74"/>
      <c r="L60" s="74"/>
      <c r="M60" s="74"/>
      <c r="N60" s="149"/>
      <c r="Q60" s="8"/>
      <c r="R60" s="8"/>
      <c r="S60" s="8"/>
      <c r="T60" s="8"/>
      <c r="U60" s="8"/>
      <c r="V60" s="8"/>
      <c r="W60" s="8"/>
      <c r="X60" s="8"/>
    </row>
    <row r="61" spans="1:24" ht="19.899999999999999" customHeight="1" x14ac:dyDescent="0.3">
      <c r="A61" s="78" t="s">
        <v>189</v>
      </c>
      <c r="B61" s="79"/>
      <c r="C61" s="165"/>
      <c r="D61" s="172"/>
      <c r="E61" s="81"/>
      <c r="F61" s="81"/>
      <c r="G61" s="81"/>
      <c r="H61" s="81"/>
      <c r="I61" s="81"/>
      <c r="J61" s="74"/>
      <c r="K61" s="74"/>
      <c r="L61" s="74"/>
      <c r="M61" s="74"/>
      <c r="N61" s="149"/>
      <c r="Q61" s="8"/>
      <c r="R61" s="8"/>
      <c r="S61" s="8"/>
      <c r="T61" s="8"/>
      <c r="U61" s="8"/>
      <c r="V61" s="8"/>
      <c r="W61" s="8"/>
      <c r="X61" s="8"/>
    </row>
    <row r="62" spans="1:24" ht="19.899999999999999" customHeight="1" x14ac:dyDescent="0.3">
      <c r="A62" s="4" t="s">
        <v>170</v>
      </c>
      <c r="B62" s="79">
        <v>26522</v>
      </c>
      <c r="C62" s="79">
        <v>14522</v>
      </c>
      <c r="D62" s="173">
        <v>15626.8</v>
      </c>
      <c r="E62" s="80">
        <v>81333.8</v>
      </c>
      <c r="F62" s="80">
        <v>25593.21</v>
      </c>
      <c r="G62" s="174">
        <v>99377.77</v>
      </c>
      <c r="H62" s="80">
        <v>42879.6</v>
      </c>
      <c r="I62" s="80">
        <v>440759.24</v>
      </c>
      <c r="J62" s="74">
        <v>44259.31</v>
      </c>
      <c r="K62" s="74">
        <v>52020.99</v>
      </c>
      <c r="L62" s="74">
        <v>79481.289999999994</v>
      </c>
      <c r="M62" s="74">
        <v>365315.4</v>
      </c>
      <c r="N62" s="149">
        <f t="shared" ref="N62:N83" si="7">SUM(B62:M62)</f>
        <v>1287691.4100000001</v>
      </c>
      <c r="Q62" s="8"/>
      <c r="R62" s="8"/>
      <c r="S62" s="8"/>
      <c r="T62" s="8"/>
      <c r="U62" s="8"/>
      <c r="V62" s="8"/>
      <c r="W62" s="8"/>
      <c r="X62" s="8"/>
    </row>
    <row r="63" spans="1:24" ht="19.899999999999999" customHeight="1" x14ac:dyDescent="0.3">
      <c r="A63" s="4" t="s">
        <v>182</v>
      </c>
      <c r="B63" s="79">
        <v>15844</v>
      </c>
      <c r="C63" s="79">
        <v>-977.6</v>
      </c>
      <c r="D63" s="173">
        <v>13244.7</v>
      </c>
      <c r="E63" s="80">
        <v>24869.72</v>
      </c>
      <c r="F63" s="80">
        <v>3190.6</v>
      </c>
      <c r="G63" s="174">
        <v>65716.3</v>
      </c>
      <c r="H63" s="80">
        <v>48066.76</v>
      </c>
      <c r="I63" s="80">
        <v>17956.400000000001</v>
      </c>
      <c r="J63" s="74">
        <v>7950</v>
      </c>
      <c r="K63" s="74">
        <v>22253.64</v>
      </c>
      <c r="L63" s="74">
        <v>9537.8799999999992</v>
      </c>
      <c r="M63" s="74">
        <v>2440.12</v>
      </c>
      <c r="N63" s="149">
        <f t="shared" si="7"/>
        <v>230092.52000000002</v>
      </c>
      <c r="Q63" s="8"/>
      <c r="R63" s="8"/>
      <c r="S63" s="8"/>
      <c r="T63" s="8"/>
      <c r="U63" s="8"/>
      <c r="V63" s="8"/>
      <c r="W63" s="8"/>
      <c r="X63" s="8"/>
    </row>
    <row r="64" spans="1:24" ht="19.899999999999999" customHeight="1" x14ac:dyDescent="0.3">
      <c r="A64" s="4" t="s">
        <v>87</v>
      </c>
      <c r="B64" s="79">
        <v>0</v>
      </c>
      <c r="C64" s="79">
        <v>13407.4</v>
      </c>
      <c r="D64" s="173">
        <v>45370.7</v>
      </c>
      <c r="E64" s="80">
        <v>42392.7</v>
      </c>
      <c r="F64" s="80">
        <v>17263.2</v>
      </c>
      <c r="G64" s="174">
        <v>19471</v>
      </c>
      <c r="H64" s="80">
        <v>3922</v>
      </c>
      <c r="I64" s="80">
        <v>-695.8</v>
      </c>
      <c r="J64" s="74">
        <v>-617.95000000000005</v>
      </c>
      <c r="K64" s="74">
        <v>18276.400000000001</v>
      </c>
      <c r="L64" s="74">
        <v>71107.16</v>
      </c>
      <c r="M64" s="74">
        <v>19456.400000000001</v>
      </c>
      <c r="N64" s="149">
        <f t="shared" si="7"/>
        <v>249353.21</v>
      </c>
      <c r="Q64" s="8"/>
      <c r="R64" s="8"/>
      <c r="S64" s="8"/>
      <c r="T64" s="8"/>
      <c r="U64" s="8"/>
      <c r="V64" s="8"/>
      <c r="W64" s="8"/>
      <c r="X64" s="8"/>
    </row>
    <row r="65" spans="1:24" ht="19.899999999999999" customHeight="1" x14ac:dyDescent="0.3">
      <c r="A65" s="4" t="s">
        <v>181</v>
      </c>
      <c r="B65" s="79">
        <v>0</v>
      </c>
      <c r="C65" s="79">
        <v>0</v>
      </c>
      <c r="D65" s="173">
        <v>930</v>
      </c>
      <c r="E65" s="80">
        <v>84.8</v>
      </c>
      <c r="F65" s="80">
        <v>0</v>
      </c>
      <c r="G65" s="174">
        <v>212</v>
      </c>
      <c r="H65" s="80">
        <v>0</v>
      </c>
      <c r="I65" s="80">
        <v>0</v>
      </c>
      <c r="J65" s="74">
        <v>0</v>
      </c>
      <c r="K65" s="74">
        <v>0</v>
      </c>
      <c r="L65" s="74">
        <v>0</v>
      </c>
      <c r="M65" s="74">
        <v>0</v>
      </c>
      <c r="N65" s="149">
        <f t="shared" si="7"/>
        <v>1226.8</v>
      </c>
      <c r="Q65" s="8"/>
      <c r="R65" s="8"/>
      <c r="S65" s="8"/>
      <c r="T65" s="8"/>
      <c r="U65" s="8"/>
      <c r="V65" s="8"/>
      <c r="W65" s="8"/>
      <c r="X65" s="8"/>
    </row>
    <row r="66" spans="1:24" ht="19.899999999999999" customHeight="1" x14ac:dyDescent="0.3">
      <c r="A66" s="4" t="s">
        <v>180</v>
      </c>
      <c r="B66" s="79">
        <v>0</v>
      </c>
      <c r="C66" s="79">
        <v>79.5</v>
      </c>
      <c r="D66" s="173">
        <v>0</v>
      </c>
      <c r="E66" s="80">
        <v>180.2</v>
      </c>
      <c r="F66" s="80">
        <v>0</v>
      </c>
      <c r="G66" s="174">
        <v>0</v>
      </c>
      <c r="H66" s="80">
        <v>439.9</v>
      </c>
      <c r="I66" s="80">
        <v>0</v>
      </c>
      <c r="J66" s="74">
        <v>0</v>
      </c>
      <c r="K66" s="74">
        <v>0</v>
      </c>
      <c r="L66" s="74">
        <v>0</v>
      </c>
      <c r="M66" s="74">
        <v>84.8</v>
      </c>
      <c r="N66" s="149">
        <f t="shared" si="7"/>
        <v>784.39999999999986</v>
      </c>
      <c r="Q66" s="8"/>
      <c r="R66" s="8"/>
      <c r="S66" s="8"/>
      <c r="T66" s="8"/>
      <c r="U66" s="8"/>
      <c r="V66" s="8"/>
      <c r="W66" s="8"/>
      <c r="X66" s="8"/>
    </row>
    <row r="67" spans="1:24" ht="19.899999999999999" customHeight="1" x14ac:dyDescent="0.3">
      <c r="A67" s="4" t="s">
        <v>179</v>
      </c>
      <c r="B67" s="79">
        <v>0</v>
      </c>
      <c r="C67" s="79">
        <v>5000</v>
      </c>
      <c r="D67" s="173">
        <v>2016</v>
      </c>
      <c r="E67" s="80">
        <v>0</v>
      </c>
      <c r="F67" s="80">
        <v>5000</v>
      </c>
      <c r="G67" s="174">
        <v>2500</v>
      </c>
      <c r="H67" s="80">
        <v>0</v>
      </c>
      <c r="I67" s="80">
        <v>5000</v>
      </c>
      <c r="J67" s="74">
        <v>2500</v>
      </c>
      <c r="K67" s="74">
        <v>2500</v>
      </c>
      <c r="L67" s="74">
        <v>2500</v>
      </c>
      <c r="M67" s="74">
        <v>2500</v>
      </c>
      <c r="N67" s="149">
        <f t="shared" si="7"/>
        <v>29516</v>
      </c>
      <c r="Q67" s="8"/>
      <c r="R67" s="8"/>
      <c r="S67" s="8"/>
      <c r="T67" s="8"/>
      <c r="U67" s="8"/>
      <c r="V67" s="8"/>
      <c r="W67" s="8"/>
      <c r="X67" s="8"/>
    </row>
    <row r="68" spans="1:24" ht="19.899999999999999" customHeight="1" x14ac:dyDescent="0.3">
      <c r="A68" s="4" t="s">
        <v>178</v>
      </c>
      <c r="B68" s="79">
        <v>0</v>
      </c>
      <c r="C68" s="79">
        <v>0</v>
      </c>
      <c r="D68" s="173">
        <v>0</v>
      </c>
      <c r="E68" s="80">
        <v>0</v>
      </c>
      <c r="F68" s="80">
        <v>0</v>
      </c>
      <c r="G68" s="174">
        <v>0</v>
      </c>
      <c r="H68" s="80">
        <v>0</v>
      </c>
      <c r="I68" s="80">
        <v>0</v>
      </c>
      <c r="J68" s="74">
        <v>0</v>
      </c>
      <c r="K68" s="74">
        <v>0</v>
      </c>
      <c r="L68" s="74">
        <v>0</v>
      </c>
      <c r="M68" s="74">
        <v>42894.62</v>
      </c>
      <c r="N68" s="149">
        <f t="shared" si="7"/>
        <v>42894.62</v>
      </c>
      <c r="Q68" s="8"/>
      <c r="R68" s="8"/>
      <c r="S68" s="8"/>
      <c r="T68" s="8"/>
      <c r="U68" s="8"/>
      <c r="V68" s="8"/>
      <c r="W68" s="8"/>
      <c r="X68" s="8"/>
    </row>
    <row r="69" spans="1:24" ht="19.899999999999999" customHeight="1" x14ac:dyDescent="0.3">
      <c r="A69" s="4" t="s">
        <v>177</v>
      </c>
      <c r="B69" s="79">
        <v>0</v>
      </c>
      <c r="C69" s="79">
        <v>0</v>
      </c>
      <c r="D69" s="173">
        <v>0</v>
      </c>
      <c r="E69" s="80">
        <v>4770</v>
      </c>
      <c r="F69" s="80">
        <v>0</v>
      </c>
      <c r="G69" s="174">
        <v>0</v>
      </c>
      <c r="H69" s="80">
        <v>0</v>
      </c>
      <c r="I69" s="80">
        <v>0</v>
      </c>
      <c r="J69" s="74">
        <v>0</v>
      </c>
      <c r="K69" s="74">
        <v>0</v>
      </c>
      <c r="L69" s="74">
        <v>0</v>
      </c>
      <c r="M69" s="74">
        <v>0</v>
      </c>
      <c r="N69" s="149">
        <f t="shared" si="7"/>
        <v>4770</v>
      </c>
      <c r="Q69" s="8"/>
      <c r="R69" s="8"/>
      <c r="S69" s="8"/>
      <c r="T69" s="8"/>
      <c r="U69" s="8"/>
      <c r="V69" s="8"/>
      <c r="W69" s="8"/>
      <c r="X69" s="8"/>
    </row>
    <row r="70" spans="1:24" ht="19.899999999999999" customHeight="1" x14ac:dyDescent="0.3">
      <c r="A70" s="4" t="s">
        <v>176</v>
      </c>
      <c r="B70" s="79">
        <v>0</v>
      </c>
      <c r="C70" s="79">
        <v>0</v>
      </c>
      <c r="D70" s="173">
        <v>0</v>
      </c>
      <c r="E70" s="80">
        <v>0</v>
      </c>
      <c r="F70" s="80">
        <v>216110.36</v>
      </c>
      <c r="G70" s="174">
        <v>216274.89</v>
      </c>
      <c r="H70" s="80">
        <v>0</v>
      </c>
      <c r="I70" s="80">
        <v>0</v>
      </c>
      <c r="J70" s="74">
        <v>40802.04</v>
      </c>
      <c r="K70" s="74">
        <v>0</v>
      </c>
      <c r="L70" s="74">
        <v>0</v>
      </c>
      <c r="M70" s="74">
        <v>0</v>
      </c>
      <c r="N70" s="149">
        <f t="shared" si="7"/>
        <v>473187.29</v>
      </c>
      <c r="Q70" s="8"/>
      <c r="R70" s="8"/>
      <c r="S70" s="8"/>
      <c r="T70" s="8"/>
      <c r="U70" s="8"/>
      <c r="V70" s="8"/>
      <c r="W70" s="8"/>
      <c r="X70" s="8"/>
    </row>
    <row r="71" spans="1:24" ht="19.899999999999999" customHeight="1" x14ac:dyDescent="0.3">
      <c r="A71" s="4" t="s">
        <v>185</v>
      </c>
      <c r="B71" s="79">
        <v>0</v>
      </c>
      <c r="C71" s="79">
        <v>0</v>
      </c>
      <c r="D71" s="173">
        <v>2689.5</v>
      </c>
      <c r="E71" s="80">
        <v>1250</v>
      </c>
      <c r="F71" s="80">
        <v>0</v>
      </c>
      <c r="G71" s="174">
        <v>0</v>
      </c>
      <c r="H71" s="80">
        <v>1250</v>
      </c>
      <c r="I71" s="80">
        <v>6500</v>
      </c>
      <c r="J71" s="74">
        <v>141.4</v>
      </c>
      <c r="K71" s="74">
        <v>1250</v>
      </c>
      <c r="L71" s="74">
        <v>6050</v>
      </c>
      <c r="M71" s="74">
        <v>14750</v>
      </c>
      <c r="N71" s="149">
        <f t="shared" si="7"/>
        <v>33880.9</v>
      </c>
      <c r="Q71" s="8"/>
      <c r="R71" s="8"/>
      <c r="S71" s="8"/>
      <c r="T71" s="8"/>
      <c r="U71" s="8"/>
      <c r="V71" s="8"/>
      <c r="W71" s="8"/>
      <c r="X71" s="8"/>
    </row>
    <row r="72" spans="1:24" ht="19.899999999999999" customHeight="1" x14ac:dyDescent="0.3">
      <c r="A72" s="4" t="s">
        <v>175</v>
      </c>
      <c r="B72" s="79">
        <v>0</v>
      </c>
      <c r="C72" s="79">
        <v>0</v>
      </c>
      <c r="D72" s="173">
        <v>0</v>
      </c>
      <c r="E72" s="80">
        <v>0</v>
      </c>
      <c r="F72" s="80">
        <v>0</v>
      </c>
      <c r="G72" s="174">
        <v>9381</v>
      </c>
      <c r="H72" s="80">
        <v>0</v>
      </c>
      <c r="I72" s="80">
        <v>0</v>
      </c>
      <c r="J72" s="74">
        <v>0</v>
      </c>
      <c r="K72" s="74">
        <v>0</v>
      </c>
      <c r="L72" s="74">
        <v>0</v>
      </c>
      <c r="M72" s="74">
        <v>900</v>
      </c>
      <c r="N72" s="149">
        <f t="shared" si="7"/>
        <v>10281</v>
      </c>
      <c r="Q72" s="8"/>
      <c r="R72" s="8"/>
      <c r="S72" s="8"/>
      <c r="T72" s="8"/>
      <c r="U72" s="8"/>
      <c r="V72" s="8"/>
      <c r="W72" s="8"/>
      <c r="X72" s="8"/>
    </row>
    <row r="73" spans="1:24" ht="19.899999999999999" customHeight="1" x14ac:dyDescent="0.3">
      <c r="A73" s="4" t="s">
        <v>174</v>
      </c>
      <c r="B73" s="79">
        <v>0</v>
      </c>
      <c r="C73" s="79">
        <v>0</v>
      </c>
      <c r="D73" s="173">
        <v>0</v>
      </c>
      <c r="E73" s="80">
        <v>12296</v>
      </c>
      <c r="F73" s="80">
        <v>0</v>
      </c>
      <c r="G73" s="174">
        <v>9540</v>
      </c>
      <c r="H73" s="80">
        <v>8586</v>
      </c>
      <c r="I73" s="80">
        <v>3816</v>
      </c>
      <c r="J73" s="74">
        <v>0</v>
      </c>
      <c r="K73" s="74">
        <v>31800</v>
      </c>
      <c r="L73" s="74">
        <v>13780</v>
      </c>
      <c r="M73" s="74">
        <v>21396.400000000001</v>
      </c>
      <c r="N73" s="149">
        <f t="shared" si="7"/>
        <v>101214.39999999999</v>
      </c>
      <c r="Q73" s="8"/>
      <c r="R73" s="8"/>
      <c r="S73" s="8"/>
      <c r="T73" s="8"/>
      <c r="U73" s="8"/>
      <c r="V73" s="8"/>
      <c r="W73" s="8"/>
      <c r="X73" s="8"/>
    </row>
    <row r="74" spans="1:24" ht="19.899999999999999" customHeight="1" x14ac:dyDescent="0.3">
      <c r="A74" s="4" t="s">
        <v>173</v>
      </c>
      <c r="B74" s="79">
        <v>-265</v>
      </c>
      <c r="C74" s="79">
        <v>1577.32</v>
      </c>
      <c r="D74" s="173">
        <v>9571.18</v>
      </c>
      <c r="E74" s="80">
        <v>13022.55</v>
      </c>
      <c r="F74" s="80">
        <v>2900</v>
      </c>
      <c r="G74" s="174">
        <v>120</v>
      </c>
      <c r="H74" s="80">
        <v>0</v>
      </c>
      <c r="I74" s="80">
        <v>424</v>
      </c>
      <c r="J74" s="74">
        <v>333.9</v>
      </c>
      <c r="K74" s="74">
        <v>20468</v>
      </c>
      <c r="L74" s="74">
        <v>24288.42</v>
      </c>
      <c r="M74" s="74">
        <v>44380.65</v>
      </c>
      <c r="N74" s="149">
        <f t="shared" si="7"/>
        <v>116821.01999999999</v>
      </c>
      <c r="Q74" s="8"/>
      <c r="R74" s="8"/>
      <c r="S74" s="8"/>
      <c r="T74" s="8"/>
      <c r="U74" s="8"/>
      <c r="V74" s="8"/>
      <c r="W74" s="8"/>
      <c r="X74" s="8"/>
    </row>
    <row r="75" spans="1:24" ht="19.899999999999999" customHeight="1" x14ac:dyDescent="0.3">
      <c r="A75" s="4" t="s">
        <v>187</v>
      </c>
      <c r="B75" s="79">
        <v>1659.17</v>
      </c>
      <c r="C75" s="79">
        <v>12509.78</v>
      </c>
      <c r="D75" s="173">
        <v>477</v>
      </c>
      <c r="E75" s="80">
        <v>3057</v>
      </c>
      <c r="F75" s="80">
        <v>2775</v>
      </c>
      <c r="G75" s="174">
        <v>29924.3</v>
      </c>
      <c r="H75" s="80">
        <v>109474.5</v>
      </c>
      <c r="I75" s="80">
        <v>5065.8</v>
      </c>
      <c r="J75" s="74">
        <v>3796.8</v>
      </c>
      <c r="K75" s="74">
        <v>67095.75</v>
      </c>
      <c r="L75" s="74">
        <v>3257</v>
      </c>
      <c r="M75" s="74">
        <v>444904.66</v>
      </c>
      <c r="N75" s="149">
        <f t="shared" si="7"/>
        <v>683996.76</v>
      </c>
      <c r="Q75" s="8"/>
      <c r="R75" s="8"/>
      <c r="S75" s="8"/>
      <c r="T75" s="8"/>
      <c r="U75" s="8"/>
      <c r="V75" s="8"/>
      <c r="W75" s="8"/>
      <c r="X75" s="8"/>
    </row>
    <row r="76" spans="1:24" ht="19.899999999999999" customHeight="1" x14ac:dyDescent="0.3">
      <c r="A76" s="4" t="s">
        <v>172</v>
      </c>
      <c r="B76" s="79">
        <v>0</v>
      </c>
      <c r="C76" s="79">
        <v>0</v>
      </c>
      <c r="D76" s="173">
        <v>0</v>
      </c>
      <c r="E76" s="80">
        <v>0</v>
      </c>
      <c r="F76" s="80">
        <v>39856</v>
      </c>
      <c r="G76" s="174">
        <v>0</v>
      </c>
      <c r="H76" s="80">
        <v>0</v>
      </c>
      <c r="I76" s="80">
        <v>0</v>
      </c>
      <c r="J76" s="74">
        <v>39856</v>
      </c>
      <c r="K76" s="74">
        <v>0</v>
      </c>
      <c r="L76" s="74">
        <v>39856</v>
      </c>
      <c r="M76" s="74">
        <v>79712</v>
      </c>
      <c r="N76" s="149">
        <f t="shared" si="7"/>
        <v>199280</v>
      </c>
      <c r="Q76" s="8"/>
      <c r="R76" s="8"/>
      <c r="S76" s="8"/>
      <c r="T76" s="8"/>
      <c r="U76" s="8"/>
      <c r="V76" s="8"/>
      <c r="W76" s="8"/>
      <c r="X76" s="8"/>
    </row>
    <row r="77" spans="1:24" ht="19.899999999999999" customHeight="1" x14ac:dyDescent="0.3">
      <c r="A77" s="4" t="s">
        <v>186</v>
      </c>
      <c r="B77" s="79">
        <v>1000</v>
      </c>
      <c r="C77" s="79">
        <v>0</v>
      </c>
      <c r="D77" s="173">
        <v>6419.41</v>
      </c>
      <c r="E77" s="80">
        <v>0</v>
      </c>
      <c r="F77" s="80">
        <v>14503.42</v>
      </c>
      <c r="G77" s="174">
        <v>3942</v>
      </c>
      <c r="H77" s="80">
        <v>1800</v>
      </c>
      <c r="I77" s="80">
        <v>12509.16</v>
      </c>
      <c r="J77" s="74">
        <v>5786.21</v>
      </c>
      <c r="K77" s="74">
        <v>2878</v>
      </c>
      <c r="L77" s="74">
        <v>0</v>
      </c>
      <c r="M77" s="74">
        <v>5990.04</v>
      </c>
      <c r="N77" s="149">
        <f t="shared" si="7"/>
        <v>54828.240000000005</v>
      </c>
      <c r="Q77" s="8"/>
      <c r="R77" s="8"/>
      <c r="S77" s="8"/>
      <c r="T77" s="8"/>
      <c r="U77" s="8"/>
      <c r="V77" s="8"/>
      <c r="W77" s="8"/>
      <c r="X77" s="8"/>
    </row>
    <row r="78" spans="1:24" ht="19.899999999999999" customHeight="1" x14ac:dyDescent="0.3">
      <c r="A78" s="4" t="s">
        <v>171</v>
      </c>
      <c r="B78" s="79">
        <v>581733.80000000005</v>
      </c>
      <c r="C78" s="79">
        <v>267387.39</v>
      </c>
      <c r="D78" s="173">
        <v>75636.649999999994</v>
      </c>
      <c r="E78" s="80">
        <v>381549.72</v>
      </c>
      <c r="F78" s="80">
        <v>267104.15000000002</v>
      </c>
      <c r="G78" s="174">
        <v>85940.07</v>
      </c>
      <c r="H78" s="80">
        <v>12207</v>
      </c>
      <c r="I78" s="80">
        <v>86295.37</v>
      </c>
      <c r="J78" s="74">
        <v>83933.25</v>
      </c>
      <c r="K78" s="74">
        <v>114002.59</v>
      </c>
      <c r="L78" s="74">
        <v>106991.88</v>
      </c>
      <c r="M78" s="74">
        <v>26609.79</v>
      </c>
      <c r="N78" s="149">
        <f t="shared" si="7"/>
        <v>2089391.6600000001</v>
      </c>
      <c r="Q78" s="8"/>
      <c r="R78" s="8"/>
      <c r="S78" s="8"/>
      <c r="T78" s="8"/>
      <c r="U78" s="8"/>
      <c r="V78" s="8"/>
      <c r="W78" s="8"/>
      <c r="X78" s="8"/>
    </row>
    <row r="79" spans="1:24" ht="19.899999999999999" customHeight="1" x14ac:dyDescent="0.3">
      <c r="A79" s="4" t="s">
        <v>199</v>
      </c>
      <c r="B79" s="79">
        <v>0</v>
      </c>
      <c r="C79" s="79">
        <v>2200</v>
      </c>
      <c r="D79" s="173">
        <v>24820.36</v>
      </c>
      <c r="E79" s="80">
        <v>23877.87</v>
      </c>
      <c r="F79" s="80">
        <v>45359.519999999997</v>
      </c>
      <c r="G79" s="174">
        <v>152213.47</v>
      </c>
      <c r="H79" s="80">
        <v>29481.82</v>
      </c>
      <c r="I79" s="80">
        <v>66107.28</v>
      </c>
      <c r="J79" s="74">
        <v>154380.43</v>
      </c>
      <c r="K79" s="74">
        <v>121907.15</v>
      </c>
      <c r="L79" s="74">
        <v>219218.74</v>
      </c>
      <c r="M79" s="74">
        <v>15870.85</v>
      </c>
      <c r="N79" s="149">
        <f t="shared" si="7"/>
        <v>855437.48999999987</v>
      </c>
      <c r="Q79" s="8"/>
      <c r="R79" s="8"/>
      <c r="S79" s="8"/>
      <c r="T79" s="8"/>
      <c r="U79" s="8"/>
      <c r="V79" s="8"/>
      <c r="W79" s="8"/>
      <c r="X79" s="8"/>
    </row>
    <row r="80" spans="1:24" ht="19.899999999999999" customHeight="1" x14ac:dyDescent="0.3">
      <c r="A80" s="4" t="s">
        <v>183</v>
      </c>
      <c r="B80" s="79">
        <v>0</v>
      </c>
      <c r="C80" s="79">
        <v>4316.6400000000003</v>
      </c>
      <c r="D80" s="173">
        <v>0</v>
      </c>
      <c r="E80" s="80">
        <v>0</v>
      </c>
      <c r="F80" s="80">
        <v>3542.45</v>
      </c>
      <c r="G80" s="174">
        <v>0</v>
      </c>
      <c r="H80" s="80">
        <v>0</v>
      </c>
      <c r="I80" s="80">
        <v>2527.25</v>
      </c>
      <c r="J80" s="74">
        <v>0</v>
      </c>
      <c r="K80" s="74">
        <v>4765.93</v>
      </c>
      <c r="L80" s="74">
        <v>0</v>
      </c>
      <c r="M80" s="74">
        <v>6624.55</v>
      </c>
      <c r="N80" s="149">
        <f t="shared" si="7"/>
        <v>21776.82</v>
      </c>
      <c r="Q80" s="8"/>
      <c r="R80" s="8"/>
      <c r="S80" s="8"/>
      <c r="T80" s="8"/>
      <c r="U80" s="8"/>
      <c r="V80" s="8"/>
      <c r="W80" s="8"/>
      <c r="X80" s="8"/>
    </row>
    <row r="81" spans="1:24" s="215" customFormat="1" ht="19.899999999999999" customHeight="1" x14ac:dyDescent="0.3">
      <c r="A81" s="207" t="s">
        <v>200</v>
      </c>
      <c r="B81" s="208"/>
      <c r="C81" s="208"/>
      <c r="D81" s="209"/>
      <c r="E81" s="210">
        <v>294140.79999999999</v>
      </c>
      <c r="F81" s="210">
        <v>165918.42000000001</v>
      </c>
      <c r="G81" s="211"/>
      <c r="H81" s="210"/>
      <c r="I81" s="210"/>
      <c r="J81" s="212"/>
      <c r="K81" s="212"/>
      <c r="L81" s="212"/>
      <c r="M81" s="212"/>
      <c r="N81" s="213">
        <f t="shared" si="7"/>
        <v>460059.22</v>
      </c>
      <c r="O81" s="214"/>
      <c r="P81" s="214"/>
      <c r="Q81" s="214"/>
      <c r="R81" s="214"/>
      <c r="S81" s="214"/>
      <c r="T81" s="214"/>
      <c r="U81" s="214"/>
      <c r="V81" s="214"/>
      <c r="W81" s="214"/>
      <c r="X81" s="214"/>
    </row>
    <row r="82" spans="1:24" s="215" customFormat="1" ht="19.899999999999999" customHeight="1" x14ac:dyDescent="0.3">
      <c r="A82" s="207" t="s">
        <v>201</v>
      </c>
      <c r="B82" s="208"/>
      <c r="C82" s="208"/>
      <c r="D82" s="209"/>
      <c r="E82" s="210"/>
      <c r="F82" s="210"/>
      <c r="G82" s="211"/>
      <c r="H82" s="210"/>
      <c r="I82" s="210"/>
      <c r="J82" s="212">
        <v>61454.239999999998</v>
      </c>
      <c r="K82" s="212"/>
      <c r="L82" s="212"/>
      <c r="M82" s="212"/>
      <c r="N82" s="213">
        <f t="shared" si="7"/>
        <v>61454.239999999998</v>
      </c>
      <c r="O82" s="214"/>
      <c r="P82" s="214"/>
      <c r="Q82" s="214"/>
      <c r="R82" s="214"/>
      <c r="S82" s="214"/>
      <c r="T82" s="214"/>
      <c r="U82" s="214"/>
      <c r="V82" s="214"/>
      <c r="W82" s="214"/>
      <c r="X82" s="214"/>
    </row>
    <row r="83" spans="1:24" s="215" customFormat="1" ht="19.899999999999999" customHeight="1" x14ac:dyDescent="0.3">
      <c r="A83" s="207" t="s">
        <v>202</v>
      </c>
      <c r="B83" s="208"/>
      <c r="C83" s="208"/>
      <c r="D83" s="209">
        <v>-3000</v>
      </c>
      <c r="E83" s="210"/>
      <c r="F83" s="210"/>
      <c r="G83" s="211">
        <v>-18000</v>
      </c>
      <c r="H83" s="210"/>
      <c r="I83" s="210">
        <v>-3000</v>
      </c>
      <c r="J83" s="212">
        <v>123399.69</v>
      </c>
      <c r="K83" s="212">
        <v>77696.58</v>
      </c>
      <c r="L83" s="212"/>
      <c r="M83" s="212">
        <v>194864.47</v>
      </c>
      <c r="N83" s="213">
        <f t="shared" si="7"/>
        <v>371960.74</v>
      </c>
      <c r="O83" s="214"/>
      <c r="P83" s="214"/>
      <c r="Q83" s="214"/>
      <c r="R83" s="214"/>
      <c r="S83" s="214"/>
      <c r="T83" s="214"/>
      <c r="U83" s="214"/>
      <c r="V83" s="214"/>
      <c r="W83" s="214"/>
      <c r="X83" s="214"/>
    </row>
    <row r="84" spans="1:24" s="215" customFormat="1" ht="19.899999999999999" customHeight="1" x14ac:dyDescent="0.3">
      <c r="A84" s="207" t="s">
        <v>203</v>
      </c>
      <c r="B84" s="208">
        <v>0</v>
      </c>
      <c r="C84" s="208">
        <v>0</v>
      </c>
      <c r="D84" s="209">
        <v>0</v>
      </c>
      <c r="E84" s="210">
        <v>0</v>
      </c>
      <c r="F84" s="210">
        <v>0</v>
      </c>
      <c r="G84" s="211">
        <v>0</v>
      </c>
      <c r="H84" s="210">
        <v>0</v>
      </c>
      <c r="I84" s="210">
        <v>0</v>
      </c>
      <c r="J84" s="212">
        <v>0</v>
      </c>
      <c r="K84" s="212">
        <v>0</v>
      </c>
      <c r="L84" s="212">
        <v>0</v>
      </c>
      <c r="M84" s="212">
        <v>338753.29</v>
      </c>
      <c r="N84" s="213">
        <f>SUM(B84:M84)</f>
        <v>338753.29</v>
      </c>
      <c r="O84" s="214"/>
      <c r="P84" s="214"/>
      <c r="Q84" s="214"/>
      <c r="R84" s="214"/>
      <c r="S84" s="214"/>
      <c r="T84" s="214"/>
      <c r="U84" s="214"/>
      <c r="V84" s="214"/>
      <c r="W84" s="214"/>
      <c r="X84" s="214"/>
    </row>
    <row r="85" spans="1:24" ht="19.899999999999999" customHeight="1" x14ac:dyDescent="0.3">
      <c r="A85" s="4" t="s">
        <v>184</v>
      </c>
      <c r="B85" s="75">
        <f>SUM(B62:B84)</f>
        <v>626493.97000000009</v>
      </c>
      <c r="C85" s="75">
        <f t="shared" ref="C85:N85" si="8">SUM(C62:C84)</f>
        <v>320022.43000000005</v>
      </c>
      <c r="D85" s="75">
        <f t="shared" si="8"/>
        <v>193802.3</v>
      </c>
      <c r="E85" s="75">
        <f t="shared" si="8"/>
        <v>882825.15999999992</v>
      </c>
      <c r="F85" s="75">
        <f t="shared" si="8"/>
        <v>809116.33</v>
      </c>
      <c r="G85" s="75">
        <f t="shared" si="8"/>
        <v>676612.8</v>
      </c>
      <c r="H85" s="75">
        <f t="shared" si="8"/>
        <v>258107.58000000002</v>
      </c>
      <c r="I85" s="75">
        <f t="shared" si="8"/>
        <v>643264.69999999995</v>
      </c>
      <c r="J85" s="75">
        <f t="shared" si="8"/>
        <v>567975.32000000007</v>
      </c>
      <c r="K85" s="75">
        <f t="shared" si="8"/>
        <v>536915.03</v>
      </c>
      <c r="L85" s="75">
        <f t="shared" si="8"/>
        <v>576068.37</v>
      </c>
      <c r="M85" s="75">
        <f t="shared" si="8"/>
        <v>1627448.0400000003</v>
      </c>
      <c r="N85" s="171">
        <f t="shared" si="8"/>
        <v>7718652.0300000012</v>
      </c>
      <c r="Q85" s="8"/>
      <c r="R85" s="8"/>
      <c r="S85" s="8"/>
      <c r="T85" s="8"/>
      <c r="U85" s="8"/>
      <c r="V85" s="8"/>
      <c r="W85" s="8"/>
      <c r="X85" s="8"/>
    </row>
    <row r="86" spans="1:24" ht="19.899999999999999" customHeight="1" x14ac:dyDescent="0.3">
      <c r="A86" s="4"/>
      <c r="B86" s="79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165"/>
      <c r="Q86" s="8"/>
      <c r="R86" s="8"/>
      <c r="S86" s="8"/>
      <c r="T86" s="8"/>
      <c r="U86" s="8"/>
      <c r="V86" s="8"/>
      <c r="W86" s="8"/>
      <c r="X86" s="8"/>
    </row>
    <row r="87" spans="1:24" ht="19.899999999999999" customHeight="1" x14ac:dyDescent="0.3">
      <c r="A87" s="4" t="s">
        <v>190</v>
      </c>
      <c r="B87" s="79">
        <f>B59+B85</f>
        <v>740356.54</v>
      </c>
      <c r="C87" s="79">
        <f t="shared" ref="C87:N87" si="9">C59+C85</f>
        <v>484839.77</v>
      </c>
      <c r="D87" s="79">
        <f t="shared" si="9"/>
        <v>318711.33999999997</v>
      </c>
      <c r="E87" s="79">
        <f t="shared" si="9"/>
        <v>1003383.4299999999</v>
      </c>
      <c r="F87" s="79">
        <f t="shared" si="9"/>
        <v>940534.30999999994</v>
      </c>
      <c r="G87" s="79">
        <f t="shared" si="9"/>
        <v>863982.39000000013</v>
      </c>
      <c r="H87" s="79">
        <f t="shared" si="9"/>
        <v>375993.51</v>
      </c>
      <c r="I87" s="79">
        <f t="shared" si="9"/>
        <v>775578.33</v>
      </c>
      <c r="J87" s="79">
        <f t="shared" si="9"/>
        <v>683320.08000000007</v>
      </c>
      <c r="K87" s="79">
        <f t="shared" si="9"/>
        <v>666908.5</v>
      </c>
      <c r="L87" s="79">
        <f t="shared" si="9"/>
        <v>708688.8</v>
      </c>
      <c r="M87" s="79">
        <f t="shared" si="9"/>
        <v>1833067.5000000002</v>
      </c>
      <c r="N87" s="165">
        <f t="shared" si="9"/>
        <v>9395364.5000000019</v>
      </c>
      <c r="Q87" s="8"/>
      <c r="R87" s="8"/>
      <c r="S87" s="8"/>
      <c r="T87" s="8"/>
      <c r="U87" s="8"/>
      <c r="V87" s="8"/>
      <c r="W87" s="8"/>
      <c r="X87" s="8"/>
    </row>
    <row r="88" spans="1:24" ht="19.899999999999999" customHeight="1" x14ac:dyDescent="0.3">
      <c r="B88" s="76"/>
      <c r="C88" s="76"/>
      <c r="D88" s="175"/>
      <c r="E88" s="81"/>
      <c r="F88" s="81"/>
      <c r="G88" s="81"/>
      <c r="H88" s="81"/>
      <c r="I88" s="81"/>
      <c r="J88" s="74"/>
      <c r="K88" s="74"/>
      <c r="L88" s="74"/>
      <c r="M88" s="74"/>
      <c r="N88" s="149"/>
      <c r="Q88" s="8"/>
      <c r="R88" s="8"/>
      <c r="S88" s="8"/>
      <c r="T88" s="8"/>
      <c r="U88" s="8"/>
      <c r="V88" s="8"/>
      <c r="W88" s="8"/>
      <c r="X88" s="8"/>
    </row>
    <row r="89" spans="1:24" ht="19.899999999999999" customHeight="1" thickBot="1" x14ac:dyDescent="0.35">
      <c r="A89" s="6" t="s">
        <v>22</v>
      </c>
      <c r="B89" s="77">
        <f>B22-B87</f>
        <v>0</v>
      </c>
      <c r="C89" s="77">
        <f t="shared" ref="C89:M89" si="10">C22-C87</f>
        <v>0</v>
      </c>
      <c r="D89" s="77">
        <f t="shared" si="10"/>
        <v>5.0000000000582077</v>
      </c>
      <c r="E89" s="77">
        <f t="shared" si="10"/>
        <v>-3004.9999999998836</v>
      </c>
      <c r="F89" s="77">
        <f t="shared" si="10"/>
        <v>-3000</v>
      </c>
      <c r="G89" s="77">
        <f t="shared" si="10"/>
        <v>0</v>
      </c>
      <c r="H89" s="77">
        <f t="shared" si="10"/>
        <v>20</v>
      </c>
      <c r="I89" s="77">
        <f t="shared" si="10"/>
        <v>30.000000000116415</v>
      </c>
      <c r="J89" s="77">
        <f t="shared" si="10"/>
        <v>-50.000000000116415</v>
      </c>
      <c r="K89" s="77">
        <f t="shared" si="10"/>
        <v>0</v>
      </c>
      <c r="L89" s="77">
        <f t="shared" si="10"/>
        <v>0</v>
      </c>
      <c r="M89" s="77">
        <f t="shared" si="10"/>
        <v>3218.9999999997672</v>
      </c>
      <c r="N89" s="153">
        <f>N22-N87</f>
        <v>-2781.0000000018626</v>
      </c>
      <c r="Q89" s="8"/>
      <c r="R89" s="8"/>
      <c r="S89" s="8"/>
      <c r="T89" s="8"/>
      <c r="U89" s="8"/>
      <c r="V89" s="8"/>
      <c r="W89" s="8"/>
      <c r="X89" s="8"/>
    </row>
    <row r="90" spans="1:24" ht="19.899999999999999" customHeight="1" thickTop="1" x14ac:dyDescent="0.3">
      <c r="A90" s="43"/>
      <c r="B90" s="176"/>
      <c r="C90" s="177"/>
      <c r="D90" s="81"/>
      <c r="E90" s="81"/>
      <c r="F90" s="81"/>
      <c r="G90" s="81"/>
      <c r="H90" s="81"/>
      <c r="I90" s="81"/>
      <c r="J90" s="74"/>
      <c r="K90" s="74"/>
      <c r="L90" s="74"/>
      <c r="M90" s="74"/>
      <c r="N90" s="149"/>
      <c r="Q90" s="8"/>
      <c r="R90" s="8"/>
      <c r="S90" s="8"/>
      <c r="T90" s="8"/>
      <c r="U90" s="8"/>
      <c r="V90" s="8"/>
      <c r="W90" s="8"/>
      <c r="X90" s="8"/>
    </row>
    <row r="91" spans="1:24" ht="19.899999999999999" customHeight="1" x14ac:dyDescent="0.3">
      <c r="A91" s="43"/>
      <c r="B91" s="176"/>
      <c r="C91" s="177"/>
      <c r="D91" s="81"/>
      <c r="E91" s="81"/>
      <c r="F91" s="81"/>
      <c r="G91" s="81"/>
      <c r="H91" s="81"/>
      <c r="I91" s="81"/>
      <c r="J91" s="74"/>
      <c r="K91" s="74"/>
      <c r="L91" s="74"/>
      <c r="M91" s="74"/>
      <c r="N91" s="149"/>
      <c r="Q91" s="8"/>
      <c r="R91" s="8"/>
      <c r="S91" s="8"/>
      <c r="T91" s="8"/>
      <c r="U91" s="8"/>
      <c r="V91" s="8"/>
      <c r="W91" s="8"/>
      <c r="X91" s="8"/>
    </row>
    <row r="92" spans="1:24" ht="19.899999999999999" customHeight="1" x14ac:dyDescent="0.3">
      <c r="A92" s="43"/>
      <c r="B92" s="176"/>
      <c r="C92" s="177"/>
      <c r="D92" s="81"/>
      <c r="E92" s="81"/>
      <c r="F92" s="81"/>
      <c r="G92" s="81"/>
      <c r="H92" s="81"/>
      <c r="I92" s="81"/>
      <c r="J92" s="74"/>
      <c r="K92" s="74"/>
      <c r="L92" s="74"/>
      <c r="M92" s="74"/>
      <c r="N92" s="149"/>
      <c r="Q92" s="8"/>
      <c r="R92" s="8"/>
      <c r="S92" s="8"/>
      <c r="T92" s="8"/>
      <c r="U92" s="8"/>
      <c r="V92" s="8"/>
      <c r="W92" s="8"/>
      <c r="X92" s="8"/>
    </row>
    <row r="93" spans="1:24" ht="19.899999999999999" customHeight="1" x14ac:dyDescent="0.3">
      <c r="A93" s="43"/>
      <c r="B93" s="176"/>
      <c r="C93" s="177"/>
      <c r="D93" s="81"/>
      <c r="E93" s="81"/>
      <c r="F93" s="81"/>
      <c r="G93" s="81"/>
      <c r="H93" s="81"/>
      <c r="I93" s="81"/>
      <c r="J93" s="74"/>
      <c r="K93" s="74"/>
      <c r="L93" s="74"/>
      <c r="M93" s="74"/>
      <c r="N93" s="149"/>
      <c r="Q93" s="8"/>
      <c r="R93" s="8"/>
      <c r="S93" s="8"/>
      <c r="T93" s="8"/>
      <c r="U93" s="8"/>
      <c r="V93" s="8"/>
      <c r="W93" s="8"/>
      <c r="X93" s="8"/>
    </row>
    <row r="94" spans="1:24" ht="19.899999999999999" customHeight="1" x14ac:dyDescent="0.3">
      <c r="A94" s="8"/>
      <c r="B94" s="81"/>
      <c r="C94" s="81"/>
      <c r="D94" s="81"/>
      <c r="E94" s="81"/>
      <c r="F94" s="81"/>
      <c r="G94" s="81"/>
      <c r="H94" s="81"/>
      <c r="I94" s="81"/>
      <c r="J94" s="74"/>
      <c r="K94" s="74"/>
      <c r="L94" s="74"/>
      <c r="M94" s="74"/>
      <c r="N94" s="149"/>
      <c r="Q94" s="8"/>
      <c r="R94" s="8"/>
      <c r="S94" s="8"/>
      <c r="T94" s="8"/>
      <c r="U94" s="8"/>
      <c r="V94" s="8"/>
      <c r="W94" s="8"/>
      <c r="X94" s="8"/>
    </row>
    <row r="95" spans="1:24" ht="19.899999999999999" customHeight="1" x14ac:dyDescent="0.3">
      <c r="A95" s="8"/>
      <c r="B95" s="81"/>
      <c r="C95" s="81"/>
      <c r="D95" s="81"/>
      <c r="E95" s="81"/>
      <c r="F95" s="81"/>
      <c r="G95" s="81"/>
      <c r="H95" s="81"/>
      <c r="I95" s="81"/>
      <c r="J95" s="74"/>
      <c r="K95" s="74"/>
      <c r="L95" s="74"/>
      <c r="M95" s="74"/>
      <c r="N95" s="149"/>
      <c r="Q95" s="8"/>
      <c r="R95" s="8"/>
      <c r="S95" s="8"/>
      <c r="T95" s="8"/>
      <c r="U95" s="8"/>
      <c r="V95" s="8"/>
      <c r="W95" s="8"/>
      <c r="X95" s="8"/>
    </row>
    <row r="96" spans="1:24" ht="19.899999999999999" customHeight="1" x14ac:dyDescent="0.3">
      <c r="A96" s="8"/>
      <c r="B96" s="81"/>
      <c r="C96" s="81"/>
      <c r="D96" s="81"/>
      <c r="E96" s="81"/>
      <c r="F96" s="81"/>
      <c r="G96" s="81"/>
      <c r="H96" s="81"/>
      <c r="I96" s="81"/>
      <c r="J96" s="74"/>
      <c r="K96" s="74"/>
      <c r="L96" s="74"/>
      <c r="M96" s="74"/>
      <c r="N96" s="149"/>
      <c r="Q96" s="8"/>
      <c r="R96" s="8"/>
      <c r="S96" s="8"/>
      <c r="T96" s="8"/>
      <c r="U96" s="8"/>
      <c r="V96" s="8"/>
      <c r="W96" s="8"/>
      <c r="X96" s="8"/>
    </row>
    <row r="97" spans="1:24" ht="19.899999999999999" customHeight="1" x14ac:dyDescent="0.3">
      <c r="A97" s="8"/>
      <c r="B97" s="81"/>
      <c r="C97" s="81"/>
      <c r="D97" s="81"/>
      <c r="E97" s="81"/>
      <c r="F97" s="81"/>
      <c r="G97" s="81"/>
      <c r="H97" s="81"/>
      <c r="I97" s="81"/>
      <c r="J97" s="74"/>
      <c r="K97" s="74"/>
      <c r="L97" s="74"/>
      <c r="M97" s="74"/>
      <c r="N97" s="149"/>
      <c r="Q97" s="8"/>
      <c r="R97" s="8"/>
      <c r="S97" s="8"/>
      <c r="T97" s="8"/>
      <c r="U97" s="8"/>
      <c r="V97" s="8"/>
      <c r="W97" s="8"/>
      <c r="X97" s="8"/>
    </row>
    <row r="98" spans="1:24" ht="19.899999999999999" customHeight="1" x14ac:dyDescent="0.3">
      <c r="A98" s="8"/>
      <c r="B98" s="81"/>
      <c r="C98" s="81"/>
      <c r="D98" s="81"/>
      <c r="E98" s="81"/>
      <c r="F98" s="81"/>
      <c r="G98" s="81"/>
      <c r="H98" s="81"/>
      <c r="I98" s="81"/>
      <c r="J98" s="74"/>
      <c r="K98" s="74"/>
      <c r="L98" s="74"/>
      <c r="M98" s="74"/>
      <c r="N98" s="149"/>
      <c r="Q98" s="8"/>
      <c r="R98" s="8"/>
      <c r="S98" s="8"/>
      <c r="T98" s="8"/>
      <c r="U98" s="8"/>
      <c r="V98" s="8"/>
      <c r="W98" s="8"/>
      <c r="X98" s="8"/>
    </row>
    <row r="99" spans="1:24" ht="19.899999999999999" customHeight="1" x14ac:dyDescent="0.3">
      <c r="A99" s="8"/>
      <c r="B99" s="81"/>
      <c r="C99" s="81"/>
      <c r="D99" s="81"/>
      <c r="E99" s="81"/>
      <c r="F99" s="81"/>
      <c r="G99" s="81"/>
      <c r="H99" s="81"/>
      <c r="I99" s="81"/>
      <c r="J99" s="74"/>
      <c r="K99" s="74"/>
      <c r="L99" s="74"/>
      <c r="M99" s="74"/>
      <c r="N99" s="149"/>
      <c r="Q99" s="8"/>
      <c r="R99" s="8"/>
      <c r="S99" s="8"/>
      <c r="T99" s="8"/>
      <c r="U99" s="8"/>
      <c r="V99" s="8"/>
      <c r="W99" s="8"/>
      <c r="X99" s="8"/>
    </row>
    <row r="100" spans="1:24" ht="19.899999999999999" customHeight="1" x14ac:dyDescent="0.3">
      <c r="A100" s="8"/>
      <c r="B100" s="81"/>
      <c r="C100" s="81"/>
      <c r="D100" s="81"/>
      <c r="E100" s="81"/>
      <c r="F100" s="81"/>
      <c r="G100" s="81"/>
      <c r="H100" s="81"/>
      <c r="I100" s="81"/>
      <c r="J100" s="74"/>
      <c r="K100" s="74"/>
      <c r="L100" s="74"/>
      <c r="M100" s="74"/>
      <c r="N100" s="149"/>
      <c r="Q100" s="8"/>
      <c r="R100" s="8"/>
      <c r="S100" s="8"/>
      <c r="T100" s="8"/>
      <c r="U100" s="8"/>
      <c r="V100" s="8"/>
      <c r="W100" s="8"/>
      <c r="X100" s="8"/>
    </row>
    <row r="101" spans="1:24" ht="19.899999999999999" customHeight="1" x14ac:dyDescent="0.3">
      <c r="A101" s="8"/>
      <c r="B101" s="81"/>
      <c r="C101" s="81"/>
      <c r="D101" s="81"/>
      <c r="E101" s="81"/>
      <c r="F101" s="81"/>
      <c r="G101" s="81"/>
      <c r="H101" s="81"/>
      <c r="I101" s="81"/>
      <c r="J101" s="74"/>
      <c r="K101" s="74"/>
      <c r="L101" s="74"/>
      <c r="M101" s="74"/>
      <c r="N101" s="149"/>
      <c r="Q101" s="8"/>
      <c r="R101" s="8"/>
      <c r="S101" s="8"/>
      <c r="T101" s="8"/>
      <c r="U101" s="8"/>
      <c r="V101" s="8"/>
      <c r="W101" s="8"/>
      <c r="X101" s="8"/>
    </row>
    <row r="102" spans="1:24" ht="19.899999999999999" customHeight="1" x14ac:dyDescent="0.3">
      <c r="A102" s="8"/>
      <c r="B102" s="81"/>
      <c r="C102" s="81"/>
      <c r="D102" s="81"/>
      <c r="E102" s="81"/>
      <c r="F102" s="81"/>
      <c r="G102" s="81"/>
      <c r="H102" s="81"/>
      <c r="I102" s="81"/>
      <c r="J102" s="74"/>
      <c r="K102" s="74"/>
      <c r="L102" s="74"/>
      <c r="M102" s="74"/>
      <c r="N102" s="149"/>
      <c r="Q102" s="8"/>
      <c r="R102" s="8"/>
      <c r="S102" s="8"/>
      <c r="T102" s="8"/>
      <c r="U102" s="8"/>
      <c r="V102" s="8"/>
      <c r="W102" s="8"/>
      <c r="X102" s="8"/>
    </row>
  </sheetData>
  <printOptions horizontalCentered="1" gridLines="1"/>
  <pageMargins left="0.51181102362204722" right="0.31496062992125984" top="0.74803149606299213" bottom="0.35433070866141736" header="0.31496062992125984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forecast p&amp;l (2)</vt:lpstr>
      <vt:lpstr>forecast p&amp;l</vt:lpstr>
      <vt:lpstr>2016</vt:lpstr>
      <vt:lpstr>'forecast p&amp;l (2)'!Print_Titles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2019-01-29T10:30:16Z</dcterms:modified>
</cp:coreProperties>
</file>