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7\"/>
    </mc:Choice>
  </mc:AlternateContent>
  <bookViews>
    <workbookView xWindow="0" yWindow="0" windowWidth="20490" windowHeight="8610" tabRatio="402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0">'F10 -BS'!$A$1:$F$39</definedName>
    <definedName name="_xlnm.Print_Area">#REF!</definedName>
    <definedName name="_xlnm.Print_Titles" localSheetId="0">'F10 -BS'!$1:$8</definedName>
    <definedName name="_xlnm.Print_Titles" localSheetId="1">'F20 IS'!$1:$8</definedName>
    <definedName name="qqq">#REF!</definedName>
  </definedNames>
  <calcPr calcId="162913"/>
  <fileRecoveryPr autoRecover="0"/>
</workbook>
</file>

<file path=xl/calcChain.xml><?xml version="1.0" encoding="utf-8"?>
<calcChain xmlns="http://schemas.openxmlformats.org/spreadsheetml/2006/main">
  <c r="G81" i="5" l="1"/>
  <c r="F81" i="5"/>
  <c r="F65" i="4"/>
  <c r="E107" i="4"/>
  <c r="F107" i="4"/>
  <c r="D107" i="4"/>
  <c r="F74" i="5" l="1"/>
  <c r="F71" i="5"/>
  <c r="G71" i="5"/>
  <c r="C107" i="4"/>
  <c r="G65" i="5"/>
  <c r="F65" i="5"/>
  <c r="G57" i="5"/>
  <c r="G74" i="5" s="1"/>
  <c r="F57" i="5"/>
  <c r="F51" i="5" l="1"/>
  <c r="G51" i="5"/>
  <c r="G44" i="5"/>
  <c r="F44" i="5"/>
  <c r="G36" i="5"/>
  <c r="F36" i="5"/>
  <c r="F27" i="5"/>
  <c r="G27" i="5"/>
  <c r="G9" i="5"/>
  <c r="I10" i="5"/>
  <c r="I9" i="5"/>
  <c r="G10" i="5"/>
  <c r="G11" i="5"/>
  <c r="G12" i="5"/>
  <c r="G13" i="5"/>
  <c r="G14" i="5"/>
  <c r="G15" i="5"/>
  <c r="D16" i="5"/>
  <c r="E16" i="5"/>
  <c r="F16" i="5"/>
  <c r="E35" i="3"/>
  <c r="E36" i="3"/>
  <c r="E34" i="3"/>
  <c r="E26" i="3"/>
  <c r="E27" i="3" s="1"/>
  <c r="E25" i="3"/>
  <c r="E15" i="3"/>
  <c r="E16" i="3"/>
  <c r="E17" i="3"/>
  <c r="E18" i="3"/>
  <c r="E14" i="3"/>
  <c r="E10" i="3"/>
  <c r="D37" i="3"/>
  <c r="E37" i="3"/>
  <c r="F37" i="3"/>
  <c r="C37" i="3"/>
  <c r="D31" i="3"/>
  <c r="E31" i="3"/>
  <c r="F31" i="3"/>
  <c r="C31" i="3"/>
  <c r="D27" i="3"/>
  <c r="F27" i="3"/>
  <c r="C27" i="3"/>
  <c r="D20" i="3"/>
  <c r="D22" i="3" s="1"/>
  <c r="F20" i="3"/>
  <c r="C20" i="3"/>
  <c r="D11" i="3"/>
  <c r="E11" i="3"/>
  <c r="F11" i="3"/>
  <c r="F22" i="3" s="1"/>
  <c r="C11" i="3"/>
  <c r="G16" i="5" l="1"/>
  <c r="I16" i="5"/>
  <c r="E20" i="3"/>
  <c r="E22" i="3"/>
  <c r="E39" i="3"/>
  <c r="C39" i="3"/>
  <c r="D39" i="3"/>
  <c r="F39" i="3"/>
  <c r="C22" i="3"/>
  <c r="I15" i="4" l="1"/>
  <c r="I23" i="4"/>
  <c r="I96" i="4" s="1"/>
  <c r="I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94" i="4" s="1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3" i="4"/>
  <c r="G22" i="4"/>
  <c r="G21" i="4"/>
  <c r="G20" i="4"/>
  <c r="G19" i="4"/>
  <c r="G18" i="4"/>
  <c r="G14" i="4"/>
  <c r="G10" i="4"/>
  <c r="F94" i="4"/>
  <c r="D94" i="4"/>
  <c r="D96" i="4" s="1"/>
  <c r="D98" i="4" l="1"/>
  <c r="D100" i="4" s="1"/>
  <c r="D105" i="4" s="1"/>
  <c r="E80" i="4"/>
  <c r="E32" i="4"/>
  <c r="E28" i="4"/>
  <c r="H94" i="4"/>
  <c r="C94" i="4"/>
  <c r="C96" i="4" s="1"/>
  <c r="C98" i="4" s="1"/>
  <c r="C100" i="4" s="1"/>
  <c r="C105" i="4" s="1"/>
  <c r="D22" i="4"/>
  <c r="F22" i="4"/>
  <c r="H22" i="4"/>
  <c r="I22" i="4"/>
  <c r="C22" i="4"/>
  <c r="C23" i="4" s="1"/>
  <c r="E14" i="4"/>
  <c r="F15" i="4"/>
  <c r="G15" i="4"/>
  <c r="H15" i="4"/>
  <c r="D15" i="4"/>
  <c r="D23" i="4" s="1"/>
  <c r="C15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3" i="4"/>
  <c r="E64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1" i="4"/>
  <c r="E30" i="4"/>
  <c r="E29" i="4"/>
  <c r="E27" i="4"/>
  <c r="E26" i="4"/>
  <c r="E21" i="4"/>
  <c r="E20" i="4"/>
  <c r="E19" i="4"/>
  <c r="E18" i="4"/>
  <c r="E10" i="4"/>
  <c r="I98" i="4" l="1"/>
  <c r="I100" i="4" s="1"/>
  <c r="I105" i="4" s="1"/>
  <c r="E15" i="4"/>
  <c r="H23" i="4"/>
  <c r="H96" i="4" s="1"/>
  <c r="H98" i="4" s="1"/>
  <c r="H100" i="4" s="1"/>
  <c r="H105" i="4" s="1"/>
  <c r="F23" i="4"/>
  <c r="F96" i="4" s="1"/>
  <c r="F98" i="4" s="1"/>
  <c r="F100" i="4" s="1"/>
  <c r="F105" i="4" s="1"/>
  <c r="E94" i="4"/>
  <c r="E96" i="4" s="1"/>
  <c r="E98" i="4" s="1"/>
  <c r="E100" i="4" s="1"/>
  <c r="E105" i="4" s="1"/>
  <c r="E22" i="4"/>
  <c r="E23" i="4" s="1"/>
  <c r="G96" i="4" l="1"/>
  <c r="G98" i="4" s="1"/>
  <c r="G100" i="4" s="1"/>
  <c r="G105" i="4" s="1"/>
</calcChain>
</file>

<file path=xl/sharedStrings.xml><?xml version="1.0" encoding="utf-8"?>
<sst xmlns="http://schemas.openxmlformats.org/spreadsheetml/2006/main" count="220" uniqueCount="198">
  <si>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</si>
  <si>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</si>
  <si>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</si>
  <si>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</si>
  <si>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</si>
  <si>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</si>
  <si>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</si>
  <si>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</si>
  <si>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</si>
  <si>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 xml:space="preserve">Actual     </t>
  </si>
  <si>
    <t>Variance        YOY</t>
  </si>
  <si>
    <t>RM</t>
  </si>
  <si>
    <t>STATEMENT OF COMPREHENSIVE INCOME</t>
  </si>
  <si>
    <t>FOR THE FINANCIAL PERIOD ENDED JULY 31, 2017</t>
  </si>
  <si>
    <t>Actual YTD                 July 2016</t>
  </si>
  <si>
    <t>Audited              FYE 2016</t>
  </si>
  <si>
    <t>&lt;YTD July 2017&gt;</t>
  </si>
  <si>
    <t>Variance</t>
  </si>
  <si>
    <t>YOY</t>
  </si>
  <si>
    <t>YE 2016</t>
  </si>
  <si>
    <t>AS AT JULY 31, 2017</t>
  </si>
  <si>
    <t>As at July 2017</t>
  </si>
  <si>
    <t xml:space="preserve"> Audited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</si>
  <si>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</si>
  <si>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</si>
  <si>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</si>
  <si>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</si>
  <si>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</si>
  <si>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</si>
  <si>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</si>
  <si>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</si>
  <si>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</si>
  <si>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</si>
  <si>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</si>
  <si>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</si>
  <si>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</si>
  <si>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</si>
  <si>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</si>
  <si>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</si>
  <si>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Forecast</t>
  </si>
  <si>
    <t xml:space="preserve">Variance Actual vs Forecast                    </t>
  </si>
  <si>
    <t>Forecast   (7+5)              FYE 2017</t>
  </si>
  <si>
    <t>As at July 2016</t>
  </si>
  <si>
    <t>PENANG GLOBAL TOURISM SDN BHD</t>
  </si>
  <si>
    <t>Sales (TIC)</t>
  </si>
  <si>
    <t>Less:</t>
  </si>
  <si>
    <t>Cost of Sales</t>
  </si>
  <si>
    <t>Purchases</t>
  </si>
  <si>
    <t xml:space="preserve">Grant From State Govt </t>
  </si>
  <si>
    <t>Grant - Local Govt Fee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</si>
  <si>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</si>
  <si>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</si>
  <si>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</si>
  <si>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</si>
  <si>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</si>
  <si>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</si>
  <si>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</si>
  <si>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</si>
  <si>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</si>
  <si>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</si>
  <si>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</si>
  <si>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</si>
  <si>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</si>
  <si>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</si>
  <si>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</si>
  <si>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</si>
  <si>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</si>
  <si>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</si>
  <si>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</si>
  <si>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</si>
  <si>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</si>
  <si>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</si>
  <si>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</si>
  <si>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</si>
  <si>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</si>
  <si>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</si>
  <si>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</si>
  <si>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</si>
  <si>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</si>
  <si>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</si>
  <si>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</si>
  <si>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</si>
  <si>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</si>
  <si>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</si>
  <si>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</si>
  <si>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</si>
  <si>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</si>
  <si>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</si>
  <si>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</si>
  <si>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</si>
  <si>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</si>
  <si>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</si>
  <si>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</si>
  <si>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</si>
  <si>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</si>
  <si>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</si>
  <si>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</si>
  <si>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Dvd Duplication                  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</si>
  <si>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</si>
  <si>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</si>
  <si>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</si>
  <si>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Professional Fee          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</si>
  <si>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</si>
  <si>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</si>
  <si>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</si>
  <si>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</si>
  <si>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</si>
  <si>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</si>
  <si>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</si>
  <si>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</si>
  <si>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</si>
  <si>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</si>
  <si>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</si>
  <si>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</si>
  <si>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Hk Media Campaign</t>
  </si>
  <si>
    <t>Local Govt Fee - Wtm Connect Asia</t>
  </si>
  <si>
    <t>Local Govt Fee - Pg Int Food Festival</t>
  </si>
  <si>
    <t>Local Govt Fee - Pg Fun Experiences With Dm3</t>
  </si>
  <si>
    <t>Local Govt Fee - Tactical Campaign  &amp; Trade Show(China)</t>
  </si>
  <si>
    <t>Local Govt Fee - Itb Asia Sg</t>
  </si>
  <si>
    <t>Local Govt Fee - Fligth Incentive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</si>
  <si>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</si>
  <si>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</si>
  <si>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</si>
  <si>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</si>
  <si>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</si>
  <si>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</si>
  <si>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</si>
  <si>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</si>
  <si>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</si>
  <si>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</si>
  <si>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</si>
  <si>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</si>
  <si>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</si>
  <si>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</si>
  <si>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</si>
  <si>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</si>
  <si>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</si>
  <si>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</si>
  <si>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</si>
  <si>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</si>
  <si>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</si>
  <si>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</si>
  <si>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</si>
  <si>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Balance as of 1  Jan 2017 
(RM)</t>
  </si>
  <si>
    <t>Additions
(RM)</t>
  </si>
  <si>
    <t>Disposal 
(RM)</t>
  </si>
  <si>
    <t>Balance as of 31 Dec 2017
(RM)</t>
  </si>
  <si>
    <t>Balance as of 31 July 2017
(RM)</t>
  </si>
  <si>
    <t>2)</t>
  </si>
  <si>
    <t>Bournemouth University</t>
  </si>
  <si>
    <t>Han Chiang College</t>
  </si>
  <si>
    <t>Malaysia Healthcare Travel Council</t>
  </si>
  <si>
    <t>Starteq System Sdn Bhd</t>
  </si>
  <si>
    <t>Tour &amp; Incentive Travel</t>
  </si>
  <si>
    <t>The Paperwork Group</t>
  </si>
  <si>
    <t xml:space="preserve">Other receivables </t>
  </si>
  <si>
    <t>OTHER RECEIVABLES</t>
  </si>
  <si>
    <t xml:space="preserve">Being sponsorship to be received for Penang International Education Forum </t>
  </si>
  <si>
    <t>3)</t>
  </si>
  <si>
    <t>OTHER CURRENT ASSETS</t>
  </si>
  <si>
    <t xml:space="preserve">Deposit refundable </t>
  </si>
  <si>
    <t>Interest Receivables</t>
  </si>
  <si>
    <t>July 2017</t>
  </si>
  <si>
    <t>July 2016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</si>
  <si>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</si>
  <si>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</si>
  <si>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</si>
  <si>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</si>
  <si>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</si>
  <si>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</si>
  <si>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</si>
  <si>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</si>
  <si>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</si>
  <si>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</si>
  <si>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</si>
  <si>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</si>
  <si>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</si>
  <si>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</si>
  <si>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Government grant received as at 31 July 2017</t>
  </si>
  <si>
    <t>Total government grant available</t>
  </si>
  <si>
    <t>Accrued expenses overstated in prior year</t>
  </si>
  <si>
    <t>Add :</t>
  </si>
  <si>
    <t>Interest received</t>
  </si>
  <si>
    <t>Miscellaneous income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</si>
  <si>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</si>
  <si>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</si>
  <si>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</si>
  <si>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</si>
  <si>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</si>
  <si>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</si>
  <si>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Portion of government grant utilised as at 31 July 2017</t>
  </si>
  <si>
    <t>Balance as at 31 July 2017</t>
  </si>
  <si>
    <t>7)</t>
  </si>
  <si>
    <t>Interest Received</t>
  </si>
  <si>
    <t>Interest from RHB STMMD (Jan-Jun)</t>
  </si>
  <si>
    <t xml:space="preserve">Interest from CIMB STMMD </t>
  </si>
  <si>
    <t>Rebate from RHB STMMD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</si>
</sst>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0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14">
    <xf numFmtId="0" fontId="0" fillId="0" borderId="0" xfId="0"/>
    <xf numFmtId="164" fontId="5" fillId="2" borderId="2" xfId="1" applyNumberFormat="1" applyFont="1" applyFill="1" applyBorder="1"/>
    <xf numFmtId="164" fontId="5" fillId="2" borderId="6" xfId="1" applyNumberFormat="1" applyFont="1" applyFill="1" applyBorder="1"/>
    <xf numFmtId="164" fontId="4" fillId="2" borderId="3" xfId="1" applyNumberFormat="1" applyFont="1" applyFill="1" applyBorder="1" applyAlignment="1">
      <alignment horizontal="center" wrapText="1"/>
    </xf>
    <xf numFmtId="164" fontId="4" fillId="2" borderId="4" xfId="1" quotePrefix="1" applyNumberFormat="1" applyFont="1" applyFill="1" applyBorder="1" applyAlignment="1">
      <alignment horizontal="center" wrapText="1"/>
    </xf>
    <xf numFmtId="164" fontId="4" fillId="2" borderId="1" xfId="1" quotePrefix="1" applyNumberFormat="1" applyFont="1" applyFill="1" applyBorder="1" applyAlignment="1">
      <alignment horizontal="center" wrapText="1"/>
    </xf>
    <xf numFmtId="164" fontId="4" fillId="2" borderId="7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center" wrapText="1"/>
    </xf>
    <xf numFmtId="164" fontId="4" fillId="2" borderId="7" xfId="1" quotePrefix="1" applyNumberFormat="1" applyFont="1" applyFill="1" applyBorder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41" fontId="6" fillId="0" borderId="0" xfId="4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6" fillId="0" borderId="0" xfId="0" applyFont="1" applyBorder="1" applyAlignment="1">
      <alignment vertical="top" wrapText="1"/>
    </xf>
    <xf numFmtId="41" fontId="6" fillId="0" borderId="0" xfId="4" applyFont="1" applyBorder="1" applyAlignment="1">
      <alignment vertical="top" wrapText="1"/>
    </xf>
    <xf numFmtId="0" fontId="7" fillId="0" borderId="0" xfId="0" applyFont="1" applyBorder="1" applyAlignment="1"/>
    <xf numFmtId="165" fontId="6" fillId="0" borderId="0" xfId="2" applyNumberFormat="1" applyFont="1" applyBorder="1" applyAlignment="1"/>
    <xf numFmtId="164" fontId="4" fillId="0" borderId="3" xfId="1" applyNumberFormat="1" applyFont="1" applyFill="1" applyBorder="1" applyAlignment="1">
      <alignment horizontal="center"/>
    </xf>
    <xf numFmtId="164" fontId="4" fillId="0" borderId="7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41" fontId="7" fillId="0" borderId="0" xfId="4" applyFont="1" applyFill="1" applyAlignment="1"/>
    <xf numFmtId="41" fontId="6" fillId="0" borderId="0" xfId="4" applyFont="1" applyFill="1"/>
    <xf numFmtId="41" fontId="7" fillId="0" borderId="0" xfId="4" applyFont="1" applyFill="1" applyAlignment="1">
      <alignment horizontal="center" vertical="top"/>
    </xf>
    <xf numFmtId="41" fontId="6" fillId="0" borderId="0" xfId="4" applyFont="1" applyFill="1" applyAlignment="1">
      <alignment horizontal="justify" vertical="top" wrapText="1"/>
    </xf>
    <xf numFmtId="0" fontId="6" fillId="0" borderId="0" xfId="4" applyNumberFormat="1" applyFont="1" applyFill="1" applyAlignment="1">
      <alignment horizontal="justify" vertical="top" wrapText="1"/>
    </xf>
    <xf numFmtId="0" fontId="6" fillId="0" borderId="0" xfId="4" applyNumberFormat="1" applyFont="1" applyFill="1" applyAlignment="1">
      <alignment horizontal="justify" wrapText="1"/>
    </xf>
    <xf numFmtId="41" fontId="6" fillId="0" borderId="0" xfId="4" applyFont="1" applyFill="1" applyBorder="1" applyAlignment="1">
      <alignment vertical="top" wrapText="1"/>
    </xf>
    <xf numFmtId="41" fontId="6" fillId="0" borderId="0" xfId="4" applyFont="1" applyFill="1" applyBorder="1" applyAlignment="1">
      <alignment vertical="top"/>
    </xf>
    <xf numFmtId="0" fontId="6" fillId="0" borderId="0" xfId="4" applyNumberFormat="1" applyFont="1" applyFill="1" applyBorder="1" applyAlignment="1">
      <alignment vertical="top" wrapText="1"/>
    </xf>
    <xf numFmtId="41" fontId="6" fillId="0" borderId="0" xfId="4" applyFont="1" applyFill="1" applyBorder="1" applyAlignment="1">
      <alignment horizontal="justify" vertical="top" wrapText="1"/>
    </xf>
    <xf numFmtId="41" fontId="6" fillId="0" borderId="0" xfId="4" applyFont="1" applyFill="1" applyBorder="1" applyAlignment="1">
      <alignment horizontal="justify"/>
    </xf>
    <xf numFmtId="0" fontId="6" fillId="0" borderId="0" xfId="4" applyNumberFormat="1" applyFont="1" applyFill="1" applyBorder="1"/>
    <xf numFmtId="0" fontId="6" fillId="0" borderId="0" xfId="4" applyNumberFormat="1" applyFont="1" applyFill="1" applyBorder="1" applyAlignment="1">
      <alignment horizontal="left" vertical="top" wrapText="1"/>
    </xf>
    <xf numFmtId="41" fontId="7" fillId="0" borderId="0" xfId="4" applyNumberFormat="1" applyFont="1" applyFill="1" applyBorder="1" applyAlignment="1"/>
    <xf numFmtId="41" fontId="7" fillId="0" borderId="0" xfId="4" applyFont="1" applyFill="1" applyBorder="1" applyAlignment="1">
      <alignment vertical="top"/>
    </xf>
    <xf numFmtId="41" fontId="7" fillId="0" borderId="0" xfId="4" applyFont="1" applyFill="1" applyBorder="1" applyAlignment="1">
      <alignment horizontal="justify" vertical="top" wrapText="1"/>
    </xf>
    <xf numFmtId="41" fontId="6" fillId="0" borderId="0" xfId="4" applyFont="1" applyFill="1" applyBorder="1" applyAlignment="1">
      <alignment horizontal="left" vertical="top" wrapText="1" indent="2"/>
    </xf>
    <xf numFmtId="164" fontId="4" fillId="0" borderId="6" xfId="1" applyNumberFormat="1" applyFont="1" applyFill="1" applyBorder="1" applyAlignment="1">
      <alignment horizontal="center"/>
    </xf>
    <xf numFmtId="164" fontId="4" fillId="0" borderId="6" xfId="1" applyNumberFormat="1" applyFont="1" applyFill="1" applyBorder="1" applyAlignment="1">
      <alignment horizontal="center" wrapText="1"/>
    </xf>
    <xf numFmtId="1" fontId="4" fillId="0" borderId="7" xfId="1" applyNumberFormat="1" applyFont="1" applyFill="1" applyBorder="1" applyAlignment="1">
      <alignment horizontal="center"/>
    </xf>
    <xf numFmtId="164" fontId="4" fillId="0" borderId="4" xfId="1" applyNumberFormat="1" applyFont="1" applyFill="1" applyBorder="1" applyAlignment="1">
      <alignment horizontal="center"/>
    </xf>
    <xf numFmtId="164" fontId="4" fillId="0" borderId="12" xfId="1" applyNumberFormat="1" applyFont="1" applyFill="1" applyBorder="1" applyAlignment="1">
      <alignment horizontal="center"/>
    </xf>
    <xf numFmtId="41" fontId="6" fillId="0" borderId="0" xfId="4" applyFont="1" applyFill="1" applyAlignment="1"/>
    <xf numFmtId="0" fontId="7" fillId="0" borderId="0" xfId="4" applyNumberFormat="1" applyFont="1" applyFill="1" applyAlignment="1">
      <alignment horizontal="left" vertical="center" wrapText="1"/>
    </xf>
    <xf numFmtId="0" fontId="7" fillId="0" borderId="0" xfId="4" applyNumberFormat="1" applyFont="1" applyFill="1" applyAlignment="1">
      <alignment horizontal="left" vertical="top" wrapText="1"/>
    </xf>
    <xf numFmtId="41" fontId="7" fillId="0" borderId="0" xfId="4" applyFont="1" applyFill="1" applyBorder="1" applyAlignment="1">
      <alignment vertical="top" wrapText="1"/>
    </xf>
    <xf numFmtId="41" fontId="7" fillId="0" borderId="0" xfId="4" applyFont="1" applyFill="1" applyBorder="1" applyAlignment="1">
      <alignment vertical="top"/>
    </xf>
    <xf numFmtId="41" fontId="6" fillId="0" borderId="0" xfId="4" applyFont="1" applyFill="1" applyBorder="1"/>
    <xf numFmtId="0" fontId="7" fillId="0" borderId="0" xfId="4" applyNumberFormat="1" applyFont="1" applyFill="1" applyAlignment="1">
      <alignment horizontal="left"/>
    </xf>
    <xf numFmtId="0" fontId="7" fillId="0" borderId="0" xfId="4" applyNumberFormat="1" applyFont="1" applyFill="1" applyAlignment="1"/>
    <xf numFmtId="0" fontId="6" fillId="0" borderId="0" xfId="4" applyNumberFormat="1" applyFont="1" applyFill="1" applyAlignment="1">
      <alignment horizontal="justify"/>
    </xf>
    <xf numFmtId="0" fontId="7" fillId="0" borderId="0" xfId="4" applyNumberFormat="1" applyFont="1" applyFill="1" applyAlignment="1">
      <alignment horizontal="center" vertical="top" wrapText="1"/>
    </xf>
    <xf numFmtId="0" fontId="6" fillId="0" borderId="0" xfId="4" applyNumberFormat="1" applyFont="1" applyFill="1"/>
    <xf numFmtId="0" fontId="7" fillId="0" borderId="0" xfId="4" applyNumberFormat="1" applyFont="1" applyFill="1" applyBorder="1" applyAlignment="1">
      <alignment vertical="top" wrapText="1"/>
    </xf>
    <xf numFmtId="0" fontId="6" fillId="0" borderId="0" xfId="4" applyNumberFormat="1" applyFont="1" applyFill="1" applyBorder="1" applyAlignment="1">
      <alignment horizontal="left" vertical="top"/>
    </xf>
    <xf numFmtId="0" fontId="6" fillId="0" borderId="0" xfId="4" applyNumberFormat="1" applyFont="1" applyFill="1" applyBorder="1" applyAlignment="1">
      <alignment vertical="top"/>
    </xf>
    <xf numFmtId="0" fontId="7" fillId="0" borderId="0" xfId="4" applyNumberFormat="1" applyFont="1" applyFill="1" applyBorder="1" applyAlignment="1">
      <alignment horizontal="justify"/>
    </xf>
    <xf numFmtId="41" fontId="6" fillId="0" borderId="14" xfId="4" applyFont="1" applyFill="1" applyBorder="1"/>
    <xf numFmtId="41" fontId="6" fillId="0" borderId="4" xfId="4" applyFont="1" applyFill="1" applyBorder="1"/>
    <xf numFmtId="41" fontId="6" fillId="0" borderId="13" xfId="4" applyFont="1" applyFill="1" applyBorder="1" applyAlignment="1"/>
    <xf numFmtId="41" fontId="6" fillId="0" borderId="14" xfId="4" applyFont="1" applyFill="1" applyBorder="1" applyAlignment="1"/>
    <xf numFmtId="41" fontId="6" fillId="0" borderId="13" xfId="4" applyFont="1" applyFill="1" applyBorder="1"/>
    <xf numFmtId="164" fontId="4" fillId="0" borderId="0" xfId="1" applyNumberFormat="1" applyFont="1" applyFill="1" applyBorder="1" applyAlignment="1">
      <alignment horizontal="center" wrapText="1"/>
    </xf>
    <xf numFmtId="164" fontId="4" fillId="0" borderId="0" xfId="1" applyNumberFormat="1" applyFont="1" applyFill="1" applyBorder="1" applyAlignment="1">
      <alignment horizontal="center"/>
    </xf>
    <xf numFmtId="41" fontId="6" fillId="0" borderId="0" xfId="4" applyFont="1" applyFill="1" applyBorder="1" applyAlignment="1"/>
    <xf numFmtId="0" fontId="8" fillId="0" borderId="0" xfId="0" applyFont="1" applyAlignment="1">
      <alignment vertical="top" wrapText="1"/>
    </xf>
    <xf numFmtId="164" fontId="4" fillId="0" borderId="5" xfId="1" applyNumberFormat="1" applyFont="1" applyFill="1" applyBorder="1" applyAlignment="1">
      <alignment horizontal="center" wrapText="1"/>
    </xf>
    <xf numFmtId="0" fontId="7" fillId="0" borderId="0" xfId="0" applyFont="1" applyAlignment="1">
      <alignment horizontal="left"/>
    </xf>
    <xf numFmtId="164" fontId="6" fillId="0" borderId="0" xfId="1" applyNumberFormat="1" applyFont="1" applyAlignment="1"/>
    <xf numFmtId="164" fontId="4" fillId="2" borderId="10" xfId="1" applyNumberFormat="1" applyFont="1" applyFill="1" applyBorder="1" applyAlignment="1">
      <alignment horizontal="center"/>
    </xf>
    <xf numFmtId="164" fontId="4" fillId="2" borderId="8" xfId="1" applyNumberFormat="1" applyFont="1" applyFill="1" applyBorder="1" applyAlignment="1">
      <alignment horizontal="center"/>
    </xf>
    <xf numFmtId="164" fontId="4" fillId="2" borderId="11" xfId="1" applyNumberFormat="1" applyFont="1" applyFill="1" applyBorder="1" applyAlignment="1">
      <alignment horizontal="center"/>
    </xf>
    <xf numFmtId="164" fontId="5" fillId="2" borderId="5" xfId="1" applyNumberFormat="1" applyFont="1" applyFill="1" applyBorder="1"/>
    <xf numFmtId="164" fontId="7" fillId="0" borderId="0" xfId="1" applyNumberFormat="1" applyFont="1" applyAlignment="1">
      <alignment horizontal="center"/>
    </xf>
    <xf numFmtId="164" fontId="6" fillId="0" borderId="9" xfId="1" applyNumberFormat="1" applyFont="1" applyBorder="1" applyAlignment="1">
      <alignment horizontal="right"/>
    </xf>
    <xf numFmtId="164" fontId="6" fillId="0" borderId="14" xfId="1" applyNumberFormat="1" applyFont="1" applyBorder="1" applyAlignment="1">
      <alignment horizontal="right"/>
    </xf>
    <xf numFmtId="164" fontId="6" fillId="0" borderId="0" xfId="1" applyNumberFormat="1" applyFont="1" applyBorder="1" applyAlignment="1">
      <alignment horizontal="right"/>
    </xf>
    <xf numFmtId="164" fontId="6" fillId="0" borderId="3" xfId="1" applyNumberFormat="1" applyFont="1" applyBorder="1" applyAlignment="1">
      <alignment horizontal="right"/>
    </xf>
    <xf numFmtId="164" fontId="6" fillId="0" borderId="7" xfId="1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/>
    </xf>
    <xf numFmtId="164" fontId="6" fillId="0" borderId="0" xfId="1" applyNumberFormat="1" applyFont="1" applyBorder="1" applyAlignment="1"/>
    <xf numFmtId="164" fontId="6" fillId="0" borderId="6" xfId="1" applyNumberFormat="1" applyFont="1" applyBorder="1" applyAlignment="1">
      <alignment horizontal="right"/>
    </xf>
    <xf numFmtId="164" fontId="6" fillId="0" borderId="10" xfId="1" applyNumberFormat="1" applyFont="1" applyBorder="1" applyAlignment="1">
      <alignment horizontal="right"/>
    </xf>
    <xf numFmtId="164" fontId="6" fillId="0" borderId="4" xfId="1" applyNumberFormat="1" applyFont="1" applyBorder="1" applyAlignment="1">
      <alignment horizontal="right"/>
    </xf>
    <xf numFmtId="0" fontId="6" fillId="0" borderId="0" xfId="4" applyNumberFormat="1" applyFont="1" applyFill="1" applyAlignment="1">
      <alignment horizontal="left" vertical="top" wrapText="1"/>
    </xf>
    <xf numFmtId="0" fontId="6" fillId="0" borderId="0" xfId="4" applyNumberFormat="1" applyFont="1" applyFill="1" applyAlignment="1">
      <alignment horizontal="left" vertic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43" fontId="6" fillId="0" borderId="0" xfId="1" applyFont="1"/>
    <xf numFmtId="43" fontId="6" fillId="0" borderId="15" xfId="0" applyNumberFormat="1" applyFont="1" applyBorder="1"/>
    <xf numFmtId="43" fontId="6" fillId="0" borderId="15" xfId="1" applyFont="1" applyBorder="1"/>
    <xf numFmtId="0" fontId="7" fillId="0" borderId="0" xfId="0" applyFont="1" applyAlignment="1">
      <alignment horizontal="center" vertical="center" wrapText="1"/>
    </xf>
    <xf numFmtId="43" fontId="7" fillId="0" borderId="0" xfId="1" applyFont="1"/>
    <xf numFmtId="43" fontId="7" fillId="0" borderId="15" xfId="1" applyFont="1" applyBorder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43" fontId="6" fillId="0" borderId="0" xfId="0" applyNumberFormat="1" applyFont="1" applyBorder="1"/>
    <xf numFmtId="4" fontId="6" fillId="0" borderId="0" xfId="0" applyNumberFormat="1" applyFont="1"/>
    <xf numFmtId="164" fontId="6" fillId="0" borderId="0" xfId="0" applyNumberFormat="1" applyFont="1"/>
    <xf numFmtId="164" fontId="6" fillId="0" borderId="0" xfId="0" applyNumberFormat="1" applyFont="1" applyAlignment="1">
      <alignment horizontal="center" vertical="center" wrapText="1"/>
    </xf>
    <xf numFmtId="164" fontId="6" fillId="0" borderId="0" xfId="1" applyNumberFormat="1" applyFont="1"/>
    <xf numFmtId="164" fontId="6" fillId="0" borderId="15" xfId="0" applyNumberFormat="1" applyFont="1" applyBorder="1"/>
    <xf numFmtId="164" fontId="9" fillId="0" borderId="0" xfId="0" quotePrefix="1" applyNumberFormat="1" applyFont="1" applyAlignment="1">
      <alignment horizontal="center"/>
    </xf>
    <xf numFmtId="164" fontId="6" fillId="0" borderId="15" xfId="1" applyNumberFormat="1" applyFont="1" applyBorder="1"/>
    <xf numFmtId="164" fontId="6" fillId="0" borderId="1" xfId="0" applyNumberFormat="1" applyFont="1" applyBorder="1"/>
  </cellXfs>
  <cellStyles count="7">
    <cellStyle name="Comma" xfId="1" builtinId="3"/>
    <cellStyle name="Comma [0]" xfId="2" builtinId="6"/>
    <cellStyle name="Comma 2" xfId="3"/>
    <cellStyle name="Comma_Pentanah2003" xfId="4"/>
    <cellStyle name="Normal" xfId="0" builtinId="0"/>
    <cellStyle name="Normal 2" xfId="5"/>
    <cellStyle name="Percent 2" xfId="6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254"/>
  <sheetViews>
    <sheetView tabSelected="1" zoomScale="112" zoomScaleNormal="112" zoomScaleSheetLayoutView="80" workbookViewId="0">
      <pane xSplit="1" ySplit="8" topLeftCell="B9" activePane="bottomRight" state="frozen"/>
      <selection activeCell="J88" sqref="J88"/>
      <selection pane="topRight" activeCell="J88" sqref="J88"/>
      <selection pane="bottomLeft" activeCell="J88" sqref="J88"/>
      <selection pane="bottomRight" activeCell="A21" sqref="A21"/>
    </sheetView>
  </sheetViews>
  <sheetFormatPr defaultColWidth="7.85546875" defaultRowHeight="18" customHeight="1" x14ac:dyDescent="0.3"/>
  <cols>
    <col min="1" max="1" width="42.140625" style="28" customWidth="1"/>
    <col min="2" max="2" width="6.7109375" style="54" customWidth="1"/>
    <col min="3" max="3" width="21.28515625" style="28" bestFit="1" customWidth="1"/>
    <col min="4" max="4" width="21.28515625" style="28" customWidth="1"/>
    <col min="5" max="14" width="18.42578125" style="28" customWidth="1"/>
    <col min="15" max="16384" width="7.85546875" style="28"/>
  </cols>
  <sheetData>
    <row r="1" spans="1:10" ht="18" hidden="1" customHeight="1" x14ac:dyDescent="0.3">
      <c r="A1" s="55" t="s">
        <v>43</v>
      </c>
    </row>
    <row r="2" spans="1:10" ht="18" hidden="1" customHeight="1" x14ac:dyDescent="0.3">
      <c r="A2" s="55" t="s">
        <v>27</v>
      </c>
    </row>
    <row r="3" spans="1:10" ht="18" hidden="1" customHeight="1" x14ac:dyDescent="0.3">
      <c r="A3" s="55" t="s">
        <v>20</v>
      </c>
    </row>
    <row r="4" spans="1:10" ht="18" hidden="1" customHeight="1" x14ac:dyDescent="0.3">
      <c r="A4" s="55"/>
    </row>
    <row r="5" spans="1:10" ht="18" hidden="1" customHeight="1" x14ac:dyDescent="0.3">
      <c r="A5" s="56"/>
    </row>
    <row r="6" spans="1:10" ht="18" customHeight="1" x14ac:dyDescent="0.3">
      <c r="A6" s="56"/>
      <c r="B6" s="69"/>
      <c r="C6" s="45"/>
      <c r="D6" s="73"/>
      <c r="E6" s="44" t="s">
        <v>17</v>
      </c>
      <c r="F6" s="44" t="s">
        <v>22</v>
      </c>
    </row>
    <row r="7" spans="1:10" ht="18" customHeight="1" x14ac:dyDescent="0.3">
      <c r="A7" s="57"/>
      <c r="B7" s="70"/>
      <c r="C7" s="24" t="s">
        <v>21</v>
      </c>
      <c r="D7" s="23" t="s">
        <v>42</v>
      </c>
      <c r="E7" s="24" t="s">
        <v>18</v>
      </c>
      <c r="F7" s="46" t="s">
        <v>19</v>
      </c>
    </row>
    <row r="8" spans="1:10" s="29" customFormat="1" ht="18" customHeight="1" x14ac:dyDescent="0.3">
      <c r="A8" s="58"/>
      <c r="B8" s="70" t="s">
        <v>0</v>
      </c>
      <c r="C8" s="44" t="s">
        <v>11</v>
      </c>
      <c r="D8" s="44" t="s">
        <v>11</v>
      </c>
      <c r="E8" s="44" t="s">
        <v>11</v>
      </c>
      <c r="F8" s="44" t="s">
        <v>11</v>
      </c>
    </row>
    <row r="9" spans="1:10" ht="18" customHeight="1" x14ac:dyDescent="0.3">
      <c r="A9" s="50" t="s">
        <v>31</v>
      </c>
      <c r="C9" s="64"/>
      <c r="D9" s="54"/>
      <c r="E9" s="64"/>
      <c r="F9" s="64"/>
    </row>
    <row r="10" spans="1:10" ht="18" customHeight="1" x14ac:dyDescent="0.3">
      <c r="A10" s="92" t="s">
        <v>132</v>
      </c>
      <c r="B10" s="54">
        <v>1</v>
      </c>
      <c r="C10" s="64">
        <v>152272.00999999998</v>
      </c>
      <c r="D10" s="54">
        <v>161096.57999999999</v>
      </c>
      <c r="E10" s="64">
        <f>C10-D10</f>
        <v>-8824.570000000007</v>
      </c>
      <c r="F10" s="64">
        <v>137866.40999999997</v>
      </c>
      <c r="J10" s="28">
        <v>18000</v>
      </c>
    </row>
    <row r="11" spans="1:10" ht="18" customHeight="1" x14ac:dyDescent="0.3">
      <c r="A11" s="59"/>
      <c r="C11" s="65">
        <f>SUM(C10:C10)</f>
        <v>152272.00999999998</v>
      </c>
      <c r="D11" s="65">
        <f>SUM(D10:D10)</f>
        <v>161096.57999999999</v>
      </c>
      <c r="E11" s="65">
        <f>SUM(E10:E10)</f>
        <v>-8824.570000000007</v>
      </c>
      <c r="F11" s="65">
        <f>SUM(F10:F10)</f>
        <v>137866.40999999997</v>
      </c>
    </row>
    <row r="12" spans="1:10" ht="18" customHeight="1" x14ac:dyDescent="0.3">
      <c r="A12" s="59"/>
      <c r="C12" s="64"/>
      <c r="D12" s="54"/>
      <c r="E12" s="64"/>
      <c r="F12" s="64"/>
    </row>
    <row r="13" spans="1:10" ht="18" customHeight="1" x14ac:dyDescent="0.3">
      <c r="A13" s="51" t="s">
        <v>32</v>
      </c>
      <c r="C13" s="64"/>
      <c r="D13" s="54"/>
      <c r="E13" s="64"/>
      <c r="F13" s="64"/>
    </row>
    <row r="14" spans="1:10" ht="18" customHeight="1" x14ac:dyDescent="0.3">
      <c r="A14" s="91" t="s">
        <v>156</v>
      </c>
      <c r="B14" s="54">
        <v>2</v>
      </c>
      <c r="C14" s="64">
        <v>18000</v>
      </c>
      <c r="D14" s="54">
        <v>0</v>
      </c>
      <c r="E14" s="64">
        <f>C14-D14</f>
        <v>18000</v>
      </c>
      <c r="F14" s="64">
        <v>0</v>
      </c>
    </row>
    <row r="15" spans="1:10" ht="18" customHeight="1" x14ac:dyDescent="0.3">
      <c r="A15" s="91" t="s">
        <v>134</v>
      </c>
      <c r="B15" s="54">
        <v>3</v>
      </c>
      <c r="C15" s="64">
        <v>104455.3</v>
      </c>
      <c r="D15" s="54">
        <v>46012</v>
      </c>
      <c r="E15" s="64">
        <f t="shared" ref="E15:E18" si="0">C15-D15</f>
        <v>58443.3</v>
      </c>
      <c r="F15" s="64">
        <v>2112733.83</v>
      </c>
    </row>
    <row r="16" spans="1:10" ht="18" customHeight="1" x14ac:dyDescent="0.3">
      <c r="A16" s="91" t="s">
        <v>136</v>
      </c>
      <c r="C16" s="64">
        <v>813.02</v>
      </c>
      <c r="D16" s="54">
        <v>620.9</v>
      </c>
      <c r="E16" s="64">
        <f t="shared" si="0"/>
        <v>192.12</v>
      </c>
      <c r="F16" s="64">
        <v>0</v>
      </c>
    </row>
    <row r="17" spans="1:6" ht="18" hidden="1" customHeight="1" x14ac:dyDescent="0.3">
      <c r="A17" s="91" t="s">
        <v>135</v>
      </c>
      <c r="C17" s="64">
        <v>0</v>
      </c>
      <c r="D17" s="54">
        <v>0</v>
      </c>
      <c r="E17" s="64">
        <f t="shared" si="0"/>
        <v>0</v>
      </c>
      <c r="F17" s="64">
        <v>0</v>
      </c>
    </row>
    <row r="18" spans="1:6" ht="18" customHeight="1" x14ac:dyDescent="0.3">
      <c r="A18" s="91" t="s">
        <v>133</v>
      </c>
      <c r="B18" s="54">
        <v>4</v>
      </c>
      <c r="C18" s="64">
        <v>4300834.7799999993</v>
      </c>
      <c r="D18" s="54">
        <v>1217435.06</v>
      </c>
      <c r="E18" s="64">
        <f t="shared" si="0"/>
        <v>3083399.7199999993</v>
      </c>
      <c r="F18" s="64">
        <v>2420165.81</v>
      </c>
    </row>
    <row r="19" spans="1:6" ht="18" customHeight="1" x14ac:dyDescent="0.3">
      <c r="A19" s="32"/>
      <c r="C19" s="64"/>
      <c r="D19" s="54"/>
      <c r="E19" s="64"/>
      <c r="F19" s="64">
        <v>0</v>
      </c>
    </row>
    <row r="20" spans="1:6" ht="18" customHeight="1" x14ac:dyDescent="0.3">
      <c r="A20" s="59" t="s">
        <v>28</v>
      </c>
      <c r="C20" s="65">
        <f>SUM(C14:C19)</f>
        <v>4424103.0999999996</v>
      </c>
      <c r="D20" s="65">
        <f>SUM(D14:D19)</f>
        <v>1264067.96</v>
      </c>
      <c r="E20" s="65">
        <f>SUM(E14:E19)</f>
        <v>3160035.1399999992</v>
      </c>
      <c r="F20" s="65">
        <f>SUM(F14:F19)</f>
        <v>4532899.6400000006</v>
      </c>
    </row>
    <row r="21" spans="1:6" ht="18" customHeight="1" x14ac:dyDescent="0.3">
      <c r="A21" s="31"/>
      <c r="C21" s="64"/>
      <c r="D21" s="54"/>
      <c r="E21" s="64"/>
      <c r="F21" s="64"/>
    </row>
    <row r="22" spans="1:6" s="49" customFormat="1" ht="18" customHeight="1" thickBot="1" x14ac:dyDescent="0.35">
      <c r="A22" s="56" t="s">
        <v>37</v>
      </c>
      <c r="B22" s="71"/>
      <c r="C22" s="66">
        <f>C11+C20</f>
        <v>4576375.1099999994</v>
      </c>
      <c r="D22" s="66">
        <f>D11+D20</f>
        <v>1425164.54</v>
      </c>
      <c r="E22" s="66">
        <f>E11+E20</f>
        <v>3151210.5699999994</v>
      </c>
      <c r="F22" s="66">
        <f>F11+F20</f>
        <v>4670766.0500000007</v>
      </c>
    </row>
    <row r="23" spans="1:6" s="49" customFormat="1" ht="18" customHeight="1" thickTop="1" x14ac:dyDescent="0.3">
      <c r="A23" s="56"/>
      <c r="B23" s="71"/>
      <c r="C23" s="67"/>
      <c r="D23" s="71"/>
      <c r="E23" s="67"/>
      <c r="F23" s="67"/>
    </row>
    <row r="24" spans="1:6" ht="18" customHeight="1" x14ac:dyDescent="0.3">
      <c r="A24" s="60" t="s">
        <v>33</v>
      </c>
      <c r="C24" s="64"/>
      <c r="D24" s="54"/>
      <c r="E24" s="64"/>
      <c r="F24" s="64"/>
    </row>
    <row r="25" spans="1:6" ht="18" customHeight="1" x14ac:dyDescent="0.3">
      <c r="A25" s="35" t="s">
        <v>130</v>
      </c>
      <c r="C25" s="64">
        <v>100003</v>
      </c>
      <c r="D25" s="54">
        <v>100003</v>
      </c>
      <c r="E25" s="64">
        <f>C25-D25</f>
        <v>0</v>
      </c>
      <c r="F25" s="64">
        <v>100003</v>
      </c>
    </row>
    <row r="26" spans="1:6" ht="18" customHeight="1" x14ac:dyDescent="0.3">
      <c r="A26" s="35" t="s">
        <v>131</v>
      </c>
      <c r="C26" s="64">
        <v>-100003</v>
      </c>
      <c r="D26" s="54">
        <v>-100003</v>
      </c>
      <c r="E26" s="64">
        <f>C26-D26</f>
        <v>0</v>
      </c>
      <c r="F26" s="64">
        <v>-100003</v>
      </c>
    </row>
    <row r="27" spans="1:6" ht="18" customHeight="1" x14ac:dyDescent="0.3">
      <c r="A27" s="35" t="s">
        <v>29</v>
      </c>
      <c r="C27" s="65">
        <f>SUM(C25:C26)</f>
        <v>0</v>
      </c>
      <c r="D27" s="65">
        <f t="shared" ref="D27:F27" si="1">SUM(D25:D26)</f>
        <v>0</v>
      </c>
      <c r="E27" s="65">
        <f t="shared" si="1"/>
        <v>0</v>
      </c>
      <c r="F27" s="65">
        <f t="shared" si="1"/>
        <v>0</v>
      </c>
    </row>
    <row r="28" spans="1:6" ht="18" customHeight="1" x14ac:dyDescent="0.3">
      <c r="A28" s="60"/>
      <c r="C28" s="64"/>
      <c r="D28" s="54"/>
      <c r="E28" s="64"/>
      <c r="F28" s="64"/>
    </row>
    <row r="29" spans="1:6" ht="18" customHeight="1" x14ac:dyDescent="0.3">
      <c r="A29" s="60" t="s">
        <v>34</v>
      </c>
      <c r="C29" s="64">
        <v>0</v>
      </c>
      <c r="D29" s="54">
        <v>0</v>
      </c>
      <c r="E29" s="64">
        <v>0</v>
      </c>
      <c r="F29" s="64">
        <v>0</v>
      </c>
    </row>
    <row r="30" spans="1:6" ht="18" customHeight="1" x14ac:dyDescent="0.3">
      <c r="A30" s="35"/>
      <c r="C30" s="64"/>
      <c r="D30" s="54"/>
      <c r="E30" s="64"/>
      <c r="F30" s="64"/>
    </row>
    <row r="31" spans="1:6" ht="18" customHeight="1" x14ac:dyDescent="0.3">
      <c r="A31" s="61" t="s">
        <v>30</v>
      </c>
      <c r="C31" s="65">
        <f>SUM(C30:C30)</f>
        <v>0</v>
      </c>
      <c r="D31" s="65">
        <f>SUM(D30:D30)</f>
        <v>0</v>
      </c>
      <c r="E31" s="65">
        <f>SUM(E30:E30)</f>
        <v>0</v>
      </c>
      <c r="F31" s="65">
        <f>SUM(F30:F30)</f>
        <v>0</v>
      </c>
    </row>
    <row r="32" spans="1:6" ht="18" customHeight="1" x14ac:dyDescent="0.3">
      <c r="A32" s="61"/>
      <c r="C32" s="64"/>
      <c r="D32" s="54"/>
      <c r="E32" s="64"/>
      <c r="F32" s="64"/>
    </row>
    <row r="33" spans="1:6" ht="18" customHeight="1" x14ac:dyDescent="0.3">
      <c r="A33" s="51" t="s">
        <v>35</v>
      </c>
      <c r="C33" s="64"/>
      <c r="D33" s="54"/>
      <c r="E33" s="64"/>
      <c r="F33" s="64"/>
    </row>
    <row r="34" spans="1:6" ht="18" customHeight="1" x14ac:dyDescent="0.3">
      <c r="A34" s="91" t="s">
        <v>172</v>
      </c>
      <c r="B34" s="54">
        <v>5</v>
      </c>
      <c r="C34" s="64">
        <v>74214.5</v>
      </c>
      <c r="D34" s="54">
        <v>124856.7</v>
      </c>
      <c r="E34" s="64">
        <f>C34-D34</f>
        <v>-50642.2</v>
      </c>
      <c r="F34" s="64">
        <v>1357853.16</v>
      </c>
    </row>
    <row r="35" spans="1:6" ht="18" customHeight="1" x14ac:dyDescent="0.3">
      <c r="A35" s="91" t="s">
        <v>137</v>
      </c>
      <c r="B35" s="54">
        <v>6</v>
      </c>
      <c r="C35" s="64">
        <v>4502160.6100000003</v>
      </c>
      <c r="D35" s="54">
        <v>1300307.8400000001</v>
      </c>
      <c r="E35" s="64">
        <f t="shared" ref="E35:E36" si="2">C35-D35</f>
        <v>3201852.7700000005</v>
      </c>
      <c r="F35" s="64">
        <v>3311253.79</v>
      </c>
    </row>
    <row r="36" spans="1:6" ht="18" customHeight="1" x14ac:dyDescent="0.3">
      <c r="A36" s="91" t="s">
        <v>138</v>
      </c>
      <c r="C36" s="64">
        <v>0</v>
      </c>
      <c r="D36" s="54">
        <v>0</v>
      </c>
      <c r="E36" s="64">
        <f t="shared" si="2"/>
        <v>0</v>
      </c>
      <c r="F36" s="64">
        <v>1659.1</v>
      </c>
    </row>
    <row r="37" spans="1:6" ht="18" customHeight="1" x14ac:dyDescent="0.3">
      <c r="A37" s="39" t="s">
        <v>1</v>
      </c>
      <c r="C37" s="65">
        <f>SUM(C34:C36)</f>
        <v>4576375.1100000003</v>
      </c>
      <c r="D37" s="65">
        <f t="shared" ref="D37:F37" si="3">SUM(D34:D36)</f>
        <v>1425164.54</v>
      </c>
      <c r="E37" s="65">
        <f t="shared" si="3"/>
        <v>3151210.5700000003</v>
      </c>
      <c r="F37" s="65">
        <f t="shared" si="3"/>
        <v>4670766.05</v>
      </c>
    </row>
    <row r="38" spans="1:6" ht="18" customHeight="1" x14ac:dyDescent="0.3">
      <c r="A38" s="63"/>
      <c r="C38" s="64"/>
      <c r="D38" s="54"/>
      <c r="E38" s="64"/>
      <c r="F38" s="64"/>
    </row>
    <row r="39" spans="1:6" ht="18" customHeight="1" thickBot="1" x14ac:dyDescent="0.35">
      <c r="A39" s="63" t="s">
        <v>36</v>
      </c>
      <c r="C39" s="68">
        <f>C27+C37</f>
        <v>4576375.1100000003</v>
      </c>
      <c r="D39" s="68">
        <f t="shared" ref="D39:F39" si="4">D27+D37</f>
        <v>1425164.54</v>
      </c>
      <c r="E39" s="68">
        <f t="shared" si="4"/>
        <v>3151210.5700000003</v>
      </c>
      <c r="F39" s="68">
        <f t="shared" si="4"/>
        <v>4670766.05</v>
      </c>
    </row>
    <row r="40" spans="1:6" ht="18" customHeight="1" thickTop="1" x14ac:dyDescent="0.3">
      <c r="A40" s="59"/>
    </row>
    <row r="41" spans="1:6" ht="18" customHeight="1" x14ac:dyDescent="0.3">
      <c r="A41" s="59"/>
    </row>
    <row r="42" spans="1:6" ht="18" customHeight="1" x14ac:dyDescent="0.3">
      <c r="A42" s="59"/>
    </row>
    <row r="43" spans="1:6" ht="18" customHeight="1" x14ac:dyDescent="0.3">
      <c r="A43" s="38"/>
    </row>
    <row r="44" spans="1:6" ht="18" customHeight="1" x14ac:dyDescent="0.3">
      <c r="A44" s="38"/>
    </row>
    <row r="45" spans="1:6" ht="18" customHeight="1" x14ac:dyDescent="0.3">
      <c r="A45" s="38"/>
    </row>
    <row r="46" spans="1:6" ht="18" customHeight="1" x14ac:dyDescent="0.3">
      <c r="A46" s="38"/>
    </row>
    <row r="47" spans="1:6" ht="18" customHeight="1" x14ac:dyDescent="0.3">
      <c r="A47" s="59"/>
    </row>
    <row r="48" spans="1:6" ht="18" customHeight="1" x14ac:dyDescent="0.3">
      <c r="A48" s="59"/>
    </row>
    <row r="49" spans="1:1" ht="18" customHeight="1" x14ac:dyDescent="0.3">
      <c r="A49" s="59"/>
    </row>
    <row r="50" spans="1:1" ht="18" customHeight="1" x14ac:dyDescent="0.3">
      <c r="A50" s="59"/>
    </row>
    <row r="51" spans="1:1" ht="18" customHeight="1" x14ac:dyDescent="0.3">
      <c r="A51" s="59"/>
    </row>
    <row r="52" spans="1:1" ht="18" customHeight="1" x14ac:dyDescent="0.3">
      <c r="A52" s="35"/>
    </row>
    <row r="53" spans="1:1" ht="18" customHeight="1" x14ac:dyDescent="0.3">
      <c r="A53" s="62"/>
    </row>
    <row r="54" spans="1:1" ht="18" customHeight="1" x14ac:dyDescent="0.3">
      <c r="A54" s="62"/>
    </row>
    <row r="55" spans="1:1" ht="18" customHeight="1" x14ac:dyDescent="0.3">
      <c r="A55" s="62"/>
    </row>
    <row r="56" spans="1:1" ht="18" customHeight="1" x14ac:dyDescent="0.3">
      <c r="A56" s="62"/>
    </row>
    <row r="57" spans="1:1" ht="18" customHeight="1" x14ac:dyDescent="0.3">
      <c r="A57" s="62"/>
    </row>
    <row r="58" spans="1:1" ht="18" customHeight="1" x14ac:dyDescent="0.3">
      <c r="A58" s="62"/>
    </row>
    <row r="59" spans="1:1" ht="18" customHeight="1" x14ac:dyDescent="0.3">
      <c r="A59" s="62"/>
    </row>
    <row r="60" spans="1:1" ht="18" customHeight="1" x14ac:dyDescent="0.3">
      <c r="A60" s="62"/>
    </row>
    <row r="61" spans="1:1" ht="18" customHeight="1" x14ac:dyDescent="0.3">
      <c r="A61" s="62"/>
    </row>
    <row r="62" spans="1:1" ht="18" customHeight="1" x14ac:dyDescent="0.3">
      <c r="A62" s="62"/>
    </row>
    <row r="63" spans="1:1" ht="18" customHeight="1" x14ac:dyDescent="0.3">
      <c r="A63" s="62"/>
    </row>
    <row r="64" spans="1:1" ht="18" customHeight="1" x14ac:dyDescent="0.3">
      <c r="A64" s="62"/>
    </row>
    <row r="65" spans="1:1" ht="18" customHeight="1" x14ac:dyDescent="0.3">
      <c r="A65" s="34"/>
    </row>
    <row r="66" spans="1:1" ht="18" customHeight="1" x14ac:dyDescent="0.3">
      <c r="A66" s="34"/>
    </row>
    <row r="67" spans="1:1" ht="18" customHeight="1" x14ac:dyDescent="0.3">
      <c r="A67" s="34"/>
    </row>
    <row r="68" spans="1:1" ht="18" customHeight="1" x14ac:dyDescent="0.3">
      <c r="A68" s="34"/>
    </row>
    <row r="147" spans="1:1" ht="18" customHeight="1" x14ac:dyDescent="0.3">
      <c r="A147" s="33"/>
    </row>
    <row r="148" spans="1:1" ht="18" customHeight="1" x14ac:dyDescent="0.3">
      <c r="A148" s="33"/>
    </row>
    <row r="149" spans="1:1" ht="18" customHeight="1" x14ac:dyDescent="0.3">
      <c r="A149" s="33"/>
    </row>
    <row r="150" spans="1:1" ht="18" customHeight="1" x14ac:dyDescent="0.3">
      <c r="A150" s="33"/>
    </row>
    <row r="151" spans="1:1" ht="18" customHeight="1" x14ac:dyDescent="0.3">
      <c r="A151" s="33"/>
    </row>
    <row r="152" spans="1:1" ht="18" customHeight="1" x14ac:dyDescent="0.3">
      <c r="A152" s="33"/>
    </row>
    <row r="153" spans="1:1" ht="18" customHeight="1" x14ac:dyDescent="0.3">
      <c r="A153" s="30"/>
    </row>
    <row r="190" spans="1:1" ht="18" customHeight="1" x14ac:dyDescent="0.3">
      <c r="A190" s="40"/>
    </row>
    <row r="191" spans="1:1" ht="18" customHeight="1" x14ac:dyDescent="0.3">
      <c r="A191" s="41"/>
    </row>
    <row r="192" spans="1:1" ht="18" customHeight="1" x14ac:dyDescent="0.3">
      <c r="A192" s="41"/>
    </row>
    <row r="193" spans="1:1" ht="18" customHeight="1" x14ac:dyDescent="0.3">
      <c r="A193" s="52"/>
    </row>
    <row r="194" spans="1:1" ht="18" customHeight="1" x14ac:dyDescent="0.3">
      <c r="A194" s="33"/>
    </row>
    <row r="235" spans="1:1" ht="18" customHeight="1" x14ac:dyDescent="0.3">
      <c r="A235" s="53"/>
    </row>
    <row r="236" spans="1:1" ht="18" customHeight="1" x14ac:dyDescent="0.3">
      <c r="A236" s="52"/>
    </row>
    <row r="237" spans="1:1" ht="18" customHeight="1" x14ac:dyDescent="0.3">
      <c r="A237" s="33"/>
    </row>
    <row r="238" spans="1:1" ht="18" customHeight="1" x14ac:dyDescent="0.3">
      <c r="A238" s="33"/>
    </row>
    <row r="239" spans="1:1" ht="18" customHeight="1" x14ac:dyDescent="0.3">
      <c r="A239" s="37"/>
    </row>
    <row r="240" spans="1:1" ht="18" customHeight="1" x14ac:dyDescent="0.3">
      <c r="A240" s="27"/>
    </row>
    <row r="241" spans="1:1" ht="18" customHeight="1" x14ac:dyDescent="0.3">
      <c r="A241" s="36"/>
    </row>
    <row r="242" spans="1:1" ht="18" customHeight="1" x14ac:dyDescent="0.3">
      <c r="A242" s="36"/>
    </row>
    <row r="243" spans="1:1" ht="18" customHeight="1" x14ac:dyDescent="0.3">
      <c r="A243" s="36"/>
    </row>
    <row r="244" spans="1:1" ht="18" customHeight="1" x14ac:dyDescent="0.3">
      <c r="A244" s="42"/>
    </row>
    <row r="245" spans="1:1" ht="18" customHeight="1" x14ac:dyDescent="0.3">
      <c r="A245" s="36"/>
    </row>
    <row r="246" spans="1:1" ht="18" customHeight="1" x14ac:dyDescent="0.3">
      <c r="A246" s="36"/>
    </row>
    <row r="247" spans="1:1" ht="18" customHeight="1" x14ac:dyDescent="0.3">
      <c r="A247" s="36"/>
    </row>
    <row r="248" spans="1:1" ht="18" customHeight="1" x14ac:dyDescent="0.3">
      <c r="A248" s="43"/>
    </row>
    <row r="249" spans="1:1" ht="18" customHeight="1" x14ac:dyDescent="0.3">
      <c r="A249" s="43"/>
    </row>
    <row r="250" spans="1:1" ht="18" customHeight="1" x14ac:dyDescent="0.3">
      <c r="A250" s="36"/>
    </row>
    <row r="251" spans="1:1" ht="18" customHeight="1" x14ac:dyDescent="0.3">
      <c r="A251" s="36"/>
    </row>
    <row r="252" spans="1:1" ht="18" customHeight="1" x14ac:dyDescent="0.3">
      <c r="A252" s="36"/>
    </row>
    <row r="253" spans="1:1" ht="18" customHeight="1" x14ac:dyDescent="0.3">
      <c r="A253" s="36"/>
    </row>
    <row r="254" spans="1:1" ht="18" customHeight="1" x14ac:dyDescent="0.3">
      <c r="A254" s="36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M107"/>
  <sheetViews>
    <sheetView topLeftCell="A7" zoomScale="85" zoomScaleNormal="85" zoomScaleSheetLayoutView="100" workbookViewId="0">
      <selection activeCell="F21" sqref="F21"/>
    </sheetView>
  </sheetViews>
  <sheetFormatPr defaultColWidth="7.85546875" defaultRowHeight="18" customHeight="1" x14ac:dyDescent="0.3"/>
  <cols>
    <col min="1" max="1" width="46.7109375" style="9" customWidth="1"/>
    <col min="2" max="2" width="6.28515625" style="9" customWidth="1"/>
    <col min="3" max="3" width="16.7109375" style="75" customWidth="1"/>
    <col min="4" max="4" width="18.42578125" style="75" customWidth="1"/>
    <col min="5" max="5" width="16.85546875" style="75" customWidth="1"/>
    <col min="6" max="6" width="15.7109375" style="75" customWidth="1"/>
    <col min="7" max="7" width="19.7109375" style="75" customWidth="1"/>
    <col min="8" max="8" width="18.7109375" style="75" customWidth="1"/>
    <col min="9" max="9" width="20.140625" style="75" customWidth="1"/>
    <col min="10" max="10" width="18.42578125" style="75" customWidth="1"/>
    <col min="11" max="15" width="18.42578125" style="9" customWidth="1"/>
    <col min="16" max="16384" width="7.85546875" style="9"/>
  </cols>
  <sheetData>
    <row r="1" spans="1:10" ht="18" customHeight="1" x14ac:dyDescent="0.3">
      <c r="A1" s="26" t="s">
        <v>43</v>
      </c>
    </row>
    <row r="2" spans="1:10" ht="18" customHeight="1" x14ac:dyDescent="0.3">
      <c r="A2" s="26" t="s">
        <v>12</v>
      </c>
      <c r="B2" s="10"/>
    </row>
    <row r="3" spans="1:10" ht="18" customHeight="1" x14ac:dyDescent="0.3">
      <c r="A3" s="26" t="s">
        <v>13</v>
      </c>
      <c r="B3" s="10"/>
    </row>
    <row r="4" spans="1:10" ht="18" customHeight="1" x14ac:dyDescent="0.3">
      <c r="A4" s="10"/>
      <c r="B4" s="10"/>
    </row>
    <row r="5" spans="1:10" ht="18" customHeight="1" x14ac:dyDescent="0.3">
      <c r="A5" s="10"/>
      <c r="B5" s="10"/>
    </row>
    <row r="6" spans="1:10" ht="18" customHeight="1" x14ac:dyDescent="0.3">
      <c r="A6" s="10"/>
      <c r="B6" s="10"/>
      <c r="C6" s="76" t="s">
        <v>16</v>
      </c>
      <c r="D6" s="77"/>
      <c r="E6" s="78"/>
      <c r="F6" s="1"/>
      <c r="G6" s="2"/>
      <c r="H6" s="79"/>
      <c r="I6" s="2"/>
    </row>
    <row r="7" spans="1:10" ht="56.25" x14ac:dyDescent="0.3">
      <c r="C7" s="3" t="s">
        <v>9</v>
      </c>
      <c r="D7" s="4" t="s">
        <v>39</v>
      </c>
      <c r="E7" s="5" t="s">
        <v>40</v>
      </c>
      <c r="F7" s="3" t="s">
        <v>14</v>
      </c>
      <c r="G7" s="6" t="s">
        <v>10</v>
      </c>
      <c r="H7" s="7" t="s">
        <v>15</v>
      </c>
      <c r="I7" s="8" t="s">
        <v>41</v>
      </c>
    </row>
    <row r="8" spans="1:10" s="11" customFormat="1" ht="18" customHeight="1" x14ac:dyDescent="0.3">
      <c r="A8" s="12"/>
      <c r="B8" s="13" t="s">
        <v>0</v>
      </c>
      <c r="C8" s="23" t="s">
        <v>11</v>
      </c>
      <c r="D8" s="47" t="s">
        <v>11</v>
      </c>
      <c r="E8" s="25" t="s">
        <v>11</v>
      </c>
      <c r="F8" s="47" t="s">
        <v>11</v>
      </c>
      <c r="G8" s="48" t="s">
        <v>11</v>
      </c>
      <c r="H8" s="25" t="s">
        <v>11</v>
      </c>
      <c r="I8" s="47" t="s">
        <v>11</v>
      </c>
      <c r="J8" s="80"/>
    </row>
    <row r="9" spans="1:10" ht="18" customHeight="1" x14ac:dyDescent="0.3">
      <c r="A9" s="16" t="s">
        <v>23</v>
      </c>
      <c r="B9" s="15"/>
      <c r="C9" s="81"/>
      <c r="D9" s="82"/>
      <c r="E9" s="83"/>
      <c r="F9" s="82"/>
      <c r="G9" s="83"/>
      <c r="H9" s="82"/>
      <c r="I9" s="82"/>
    </row>
    <row r="10" spans="1:10" ht="18" customHeight="1" x14ac:dyDescent="0.3">
      <c r="A10" s="14" t="s">
        <v>44</v>
      </c>
      <c r="B10" s="15"/>
      <c r="C10" s="81">
        <v>8671.2999999999993</v>
      </c>
      <c r="D10" s="82">
        <v>8815.5666666666657</v>
      </c>
      <c r="E10" s="83">
        <f>C10-D10</f>
        <v>-144.26666666666642</v>
      </c>
      <c r="F10" s="82">
        <v>15637.4</v>
      </c>
      <c r="G10" s="83">
        <f>C10-F10</f>
        <v>-6966.1</v>
      </c>
      <c r="H10" s="82">
        <v>24400.2</v>
      </c>
      <c r="I10" s="82">
        <v>15171.3</v>
      </c>
    </row>
    <row r="11" spans="1:10" ht="18" customHeight="1" x14ac:dyDescent="0.3">
      <c r="A11" s="14"/>
      <c r="B11" s="15"/>
      <c r="C11" s="81"/>
      <c r="D11" s="82"/>
      <c r="E11" s="83"/>
      <c r="F11" s="82"/>
      <c r="G11" s="83"/>
      <c r="H11" s="82"/>
      <c r="I11" s="82"/>
    </row>
    <row r="12" spans="1:10" ht="18" customHeight="1" x14ac:dyDescent="0.3">
      <c r="A12" s="14" t="s">
        <v>45</v>
      </c>
      <c r="B12" s="15"/>
      <c r="C12" s="81"/>
      <c r="D12" s="82"/>
      <c r="E12" s="83"/>
      <c r="F12" s="82"/>
      <c r="G12" s="83"/>
      <c r="H12" s="82"/>
      <c r="I12" s="82"/>
    </row>
    <row r="13" spans="1:10" ht="18" customHeight="1" x14ac:dyDescent="0.3">
      <c r="A13" s="14" t="s">
        <v>46</v>
      </c>
      <c r="B13" s="15"/>
      <c r="C13" s="81"/>
      <c r="D13" s="82"/>
      <c r="E13" s="83"/>
      <c r="F13" s="82"/>
      <c r="G13" s="83"/>
      <c r="H13" s="82"/>
      <c r="I13" s="82"/>
    </row>
    <row r="14" spans="1:10" ht="18" customHeight="1" x14ac:dyDescent="0.3">
      <c r="A14" s="14" t="s">
        <v>47</v>
      </c>
      <c r="B14" s="15"/>
      <c r="C14" s="84">
        <v>4801.3999999999996</v>
      </c>
      <c r="D14" s="85">
        <v>3586.9166666666702</v>
      </c>
      <c r="E14" s="86">
        <f>C14-D14</f>
        <v>1214.4833333333295</v>
      </c>
      <c r="F14" s="85">
        <v>10066.14</v>
      </c>
      <c r="G14" s="86">
        <f>C14-F14</f>
        <v>-5264.74</v>
      </c>
      <c r="H14" s="85">
        <v>16038.53</v>
      </c>
      <c r="I14" s="85">
        <v>6801.4</v>
      </c>
    </row>
    <row r="15" spans="1:10" ht="18" customHeight="1" x14ac:dyDescent="0.3">
      <c r="A15" s="16" t="s">
        <v>2</v>
      </c>
      <c r="B15" s="15"/>
      <c r="C15" s="81">
        <f>C10-C14</f>
        <v>3869.8999999999996</v>
      </c>
      <c r="D15" s="81">
        <f t="shared" ref="D15:F15" si="0">D10-D14</f>
        <v>5228.649999999996</v>
      </c>
      <c r="E15" s="81">
        <f t="shared" si="0"/>
        <v>-1358.7499999999959</v>
      </c>
      <c r="F15" s="81">
        <f t="shared" si="0"/>
        <v>5571.26</v>
      </c>
      <c r="G15" s="81">
        <f t="shared" ref="G15" si="1">G10-G14</f>
        <v>-1701.3600000000006</v>
      </c>
      <c r="H15" s="81">
        <f t="shared" ref="H15:I15" si="2">H10-H14</f>
        <v>8361.67</v>
      </c>
      <c r="I15" s="82">
        <f>I10-I14</f>
        <v>8369.9</v>
      </c>
    </row>
    <row r="16" spans="1:10" ht="18" customHeight="1" x14ac:dyDescent="0.3">
      <c r="A16" s="14"/>
      <c r="B16" s="15"/>
      <c r="C16" s="81"/>
      <c r="D16" s="82"/>
      <c r="E16" s="83"/>
      <c r="F16" s="82"/>
      <c r="G16" s="83"/>
      <c r="H16" s="82"/>
      <c r="I16" s="82"/>
    </row>
    <row r="17" spans="1:9" ht="18" customHeight="1" x14ac:dyDescent="0.3">
      <c r="A17" s="16" t="s">
        <v>54</v>
      </c>
      <c r="B17" s="15"/>
      <c r="C17" s="81"/>
      <c r="D17" s="82"/>
      <c r="E17" s="83"/>
      <c r="F17" s="82"/>
      <c r="G17" s="83"/>
      <c r="H17" s="82"/>
      <c r="I17" s="82"/>
    </row>
    <row r="18" spans="1:9" ht="18" customHeight="1" x14ac:dyDescent="0.3">
      <c r="A18" s="14" t="s">
        <v>48</v>
      </c>
      <c r="B18" s="15"/>
      <c r="C18" s="81">
        <v>5089431.42</v>
      </c>
      <c r="D18" s="82">
        <v>7058609.2372181769</v>
      </c>
      <c r="E18" s="83">
        <f t="shared" ref="E18:E21" si="3">C18-D18</f>
        <v>-1969177.817218177</v>
      </c>
      <c r="F18" s="82">
        <v>4215590.7300000004</v>
      </c>
      <c r="G18" s="83">
        <f t="shared" ref="G18:G21" si="4">C18-F18</f>
        <v>873840.68999999948</v>
      </c>
      <c r="H18" s="82">
        <v>8141581.5499999998</v>
      </c>
      <c r="I18" s="82">
        <v>11886718.296666659</v>
      </c>
    </row>
    <row r="19" spans="1:9" ht="18" customHeight="1" x14ac:dyDescent="0.3">
      <c r="A19" s="14" t="s">
        <v>49</v>
      </c>
      <c r="B19" s="15"/>
      <c r="C19" s="81">
        <v>3056089.25</v>
      </c>
      <c r="D19" s="82">
        <v>2817735.6375000002</v>
      </c>
      <c r="E19" s="83">
        <f t="shared" si="3"/>
        <v>238353.61249999981</v>
      </c>
      <c r="F19" s="82">
        <v>499242.6</v>
      </c>
      <c r="G19" s="83">
        <f t="shared" si="4"/>
        <v>2556846.65</v>
      </c>
      <c r="H19" s="82">
        <v>1229227.49</v>
      </c>
      <c r="I19" s="82">
        <v>4832392.12</v>
      </c>
    </row>
    <row r="20" spans="1:9" ht="18" customHeight="1" x14ac:dyDescent="0.3">
      <c r="A20" s="14" t="s">
        <v>50</v>
      </c>
      <c r="B20" s="15"/>
      <c r="C20" s="81">
        <v>272.39</v>
      </c>
      <c r="D20" s="82">
        <v>261.31000000000006</v>
      </c>
      <c r="E20" s="83">
        <f t="shared" si="3"/>
        <v>11.079999999999927</v>
      </c>
      <c r="F20" s="82">
        <v>331.97</v>
      </c>
      <c r="G20" s="83">
        <f t="shared" si="4"/>
        <v>-59.580000000000041</v>
      </c>
      <c r="H20" s="82">
        <v>551.39</v>
      </c>
      <c r="I20" s="82">
        <v>437.39</v>
      </c>
    </row>
    <row r="21" spans="1:9" ht="18" customHeight="1" x14ac:dyDescent="0.3">
      <c r="A21" s="14" t="s">
        <v>51</v>
      </c>
      <c r="B21" s="15">
        <v>1</v>
      </c>
      <c r="C21" s="84">
        <v>56548.47</v>
      </c>
      <c r="D21" s="85">
        <v>52749.60833333333</v>
      </c>
      <c r="E21" s="86">
        <f t="shared" si="3"/>
        <v>3798.8616666666712</v>
      </c>
      <c r="F21" s="85">
        <v>995.98</v>
      </c>
      <c r="G21" s="86">
        <f t="shared" si="4"/>
        <v>55552.49</v>
      </c>
      <c r="H21" s="85">
        <v>12861.4</v>
      </c>
      <c r="I21" s="85">
        <v>102548.47</v>
      </c>
    </row>
    <row r="22" spans="1:9" ht="18" customHeight="1" x14ac:dyDescent="0.3">
      <c r="A22" s="14" t="s">
        <v>52</v>
      </c>
      <c r="B22" s="15"/>
      <c r="C22" s="81">
        <f>SUM(C18:C21)</f>
        <v>8202341.5299999993</v>
      </c>
      <c r="D22" s="81">
        <f t="shared" ref="D22:I22" si="5">SUM(D18:D21)</f>
        <v>9929355.793051511</v>
      </c>
      <c r="E22" s="81">
        <f t="shared" si="5"/>
        <v>-1727014.2630515106</v>
      </c>
      <c r="F22" s="81">
        <f t="shared" si="5"/>
        <v>4716161.28</v>
      </c>
      <c r="G22" s="81">
        <f>SUM(G18:G21)</f>
        <v>3486180.2499999995</v>
      </c>
      <c r="H22" s="81">
        <f t="shared" si="5"/>
        <v>9384221.8300000001</v>
      </c>
      <c r="I22" s="82">
        <f t="shared" si="5"/>
        <v>16822096.27666666</v>
      </c>
    </row>
    <row r="23" spans="1:9" ht="18" customHeight="1" x14ac:dyDescent="0.3">
      <c r="A23" s="14" t="s">
        <v>53</v>
      </c>
      <c r="B23" s="15"/>
      <c r="C23" s="81">
        <f>C22+C15</f>
        <v>8206211.4299999997</v>
      </c>
      <c r="D23" s="81">
        <f t="shared" ref="D23:I23" si="6">D22+D15</f>
        <v>9934584.4430515114</v>
      </c>
      <c r="E23" s="81">
        <f t="shared" si="6"/>
        <v>-1728373.0130515106</v>
      </c>
      <c r="F23" s="81">
        <f t="shared" si="6"/>
        <v>4721732.54</v>
      </c>
      <c r="G23" s="81">
        <f>G22+G15</f>
        <v>3484478.8899999997</v>
      </c>
      <c r="H23" s="81">
        <f t="shared" si="6"/>
        <v>9392583.5</v>
      </c>
      <c r="I23" s="82">
        <f>I22+I15</f>
        <v>16830466.176666658</v>
      </c>
    </row>
    <row r="24" spans="1:9" ht="18" customHeight="1" x14ac:dyDescent="0.3">
      <c r="A24" s="72"/>
      <c r="B24" s="15"/>
      <c r="C24" s="81"/>
      <c r="D24" s="82"/>
      <c r="E24" s="83"/>
      <c r="F24" s="82"/>
      <c r="G24" s="83"/>
      <c r="H24" s="82"/>
      <c r="I24" s="82"/>
    </row>
    <row r="25" spans="1:9" ht="18" customHeight="1" x14ac:dyDescent="0.3">
      <c r="A25" s="74" t="s">
        <v>38</v>
      </c>
      <c r="B25" s="15"/>
      <c r="C25" s="81"/>
      <c r="D25" s="82"/>
      <c r="E25" s="83"/>
      <c r="F25" s="82"/>
      <c r="G25" s="83"/>
      <c r="H25" s="82"/>
      <c r="I25" s="82"/>
    </row>
    <row r="26" spans="1:9" ht="18" customHeight="1" x14ac:dyDescent="0.3">
      <c r="A26" s="17" t="s">
        <v>55</v>
      </c>
      <c r="B26" s="15"/>
      <c r="C26" s="81">
        <v>644478.77999999991</v>
      </c>
      <c r="D26" s="82">
        <v>700035</v>
      </c>
      <c r="E26" s="83">
        <f t="shared" ref="E26:E64" si="7">C26-D26</f>
        <v>-55556.220000000088</v>
      </c>
      <c r="F26" s="82">
        <v>588204.16</v>
      </c>
      <c r="G26" s="83">
        <f t="shared" ref="G26:G89" si="8">C26-F26</f>
        <v>56274.619999999879</v>
      </c>
      <c r="H26" s="82">
        <v>1008439.17</v>
      </c>
      <c r="I26" s="82">
        <v>1200060</v>
      </c>
    </row>
    <row r="27" spans="1:9" ht="18" customHeight="1" x14ac:dyDescent="0.3">
      <c r="A27" s="17" t="s">
        <v>56</v>
      </c>
      <c r="B27" s="15"/>
      <c r="C27" s="81">
        <v>4900</v>
      </c>
      <c r="D27" s="82">
        <v>4900</v>
      </c>
      <c r="E27" s="83">
        <f t="shared" si="7"/>
        <v>0</v>
      </c>
      <c r="F27" s="82">
        <v>3500</v>
      </c>
      <c r="G27" s="83">
        <f t="shared" si="8"/>
        <v>1400</v>
      </c>
      <c r="H27" s="82">
        <v>7000</v>
      </c>
      <c r="I27" s="82">
        <v>8400</v>
      </c>
    </row>
    <row r="28" spans="1:9" ht="18" customHeight="1" x14ac:dyDescent="0.3">
      <c r="A28" s="17" t="s">
        <v>57</v>
      </c>
      <c r="B28" s="15"/>
      <c r="C28" s="81">
        <v>65003.18</v>
      </c>
      <c r="D28" s="82">
        <v>116672.5</v>
      </c>
      <c r="E28" s="83">
        <f t="shared" si="7"/>
        <v>-51669.32</v>
      </c>
      <c r="F28" s="82">
        <v>58701.51</v>
      </c>
      <c r="G28" s="83">
        <f t="shared" si="8"/>
        <v>6301.6699999999983</v>
      </c>
      <c r="H28" s="82">
        <v>111250.26</v>
      </c>
      <c r="I28" s="82">
        <v>185376.00200000001</v>
      </c>
    </row>
    <row r="29" spans="1:9" ht="18" customHeight="1" x14ac:dyDescent="0.3">
      <c r="A29" s="17" t="s">
        <v>58</v>
      </c>
      <c r="B29" s="15"/>
      <c r="C29" s="81">
        <v>79238</v>
      </c>
      <c r="D29" s="82">
        <v>106171.97500000001</v>
      </c>
      <c r="E29" s="83">
        <f t="shared" si="7"/>
        <v>-26933.975000000006</v>
      </c>
      <c r="F29" s="82">
        <v>70382</v>
      </c>
      <c r="G29" s="83">
        <f t="shared" si="8"/>
        <v>8856</v>
      </c>
      <c r="H29" s="82">
        <v>122466</v>
      </c>
      <c r="I29" s="82">
        <v>182009.1</v>
      </c>
    </row>
    <row r="30" spans="1:9" ht="18" customHeight="1" x14ac:dyDescent="0.3">
      <c r="A30" s="17" t="s">
        <v>59</v>
      </c>
      <c r="B30" s="15"/>
      <c r="C30" s="81">
        <v>8537</v>
      </c>
      <c r="D30" s="82">
        <v>8750</v>
      </c>
      <c r="E30" s="83">
        <f t="shared" si="7"/>
        <v>-213</v>
      </c>
      <c r="F30" s="82">
        <v>6685.95</v>
      </c>
      <c r="G30" s="83">
        <f t="shared" si="8"/>
        <v>1851.0500000000002</v>
      </c>
      <c r="H30" s="82">
        <v>12165.25</v>
      </c>
      <c r="I30" s="82">
        <v>15851.9</v>
      </c>
    </row>
    <row r="31" spans="1:9" ht="18" customHeight="1" x14ac:dyDescent="0.3">
      <c r="A31" s="17" t="s">
        <v>60</v>
      </c>
      <c r="B31" s="15"/>
      <c r="C31" s="81">
        <v>1109</v>
      </c>
      <c r="D31" s="82">
        <v>4806.6666666666661</v>
      </c>
      <c r="E31" s="83">
        <f t="shared" si="7"/>
        <v>-3697.6666666666661</v>
      </c>
      <c r="F31" s="82">
        <v>1566.44</v>
      </c>
      <c r="G31" s="83">
        <f t="shared" si="8"/>
        <v>-457.44000000000005</v>
      </c>
      <c r="H31" s="82">
        <v>3532.68</v>
      </c>
      <c r="I31" s="82">
        <v>8240</v>
      </c>
    </row>
    <row r="32" spans="1:9" ht="18" customHeight="1" x14ac:dyDescent="0.3">
      <c r="A32" s="17" t="s">
        <v>61</v>
      </c>
      <c r="B32" s="15"/>
      <c r="C32" s="81">
        <v>1232.99</v>
      </c>
      <c r="D32" s="82">
        <v>1400</v>
      </c>
      <c r="E32" s="83">
        <f t="shared" si="7"/>
        <v>-167.01</v>
      </c>
      <c r="F32" s="82">
        <v>4124.46</v>
      </c>
      <c r="G32" s="83">
        <f t="shared" si="8"/>
        <v>-2891.4700000000003</v>
      </c>
      <c r="H32" s="82">
        <v>5390.44</v>
      </c>
      <c r="I32" s="82">
        <v>2400</v>
      </c>
    </row>
    <row r="33" spans="1:9" ht="18" customHeight="1" x14ac:dyDescent="0.3">
      <c r="A33" s="17" t="s">
        <v>62</v>
      </c>
      <c r="B33" s="15"/>
      <c r="C33" s="81">
        <v>41501.509999999995</v>
      </c>
      <c r="D33" s="82">
        <v>26250</v>
      </c>
      <c r="E33" s="83">
        <f t="shared" si="7"/>
        <v>15251.509999999995</v>
      </c>
      <c r="F33" s="82">
        <v>38034.589999999997</v>
      </c>
      <c r="G33" s="83">
        <f t="shared" si="8"/>
        <v>3466.9199999999983</v>
      </c>
      <c r="H33" s="82">
        <v>41752.620000000003</v>
      </c>
      <c r="I33" s="82">
        <v>45000</v>
      </c>
    </row>
    <row r="34" spans="1:9" ht="18" customHeight="1" x14ac:dyDescent="0.3">
      <c r="A34" s="17" t="s">
        <v>63</v>
      </c>
      <c r="B34" s="15"/>
      <c r="C34" s="81"/>
      <c r="D34" s="82">
        <v>11666.666666666668</v>
      </c>
      <c r="E34" s="83">
        <f t="shared" si="7"/>
        <v>-11666.666666666668</v>
      </c>
      <c r="F34" s="82">
        <v>0</v>
      </c>
      <c r="G34" s="83">
        <f t="shared" si="8"/>
        <v>0</v>
      </c>
      <c r="H34" s="82"/>
      <c r="I34" s="82">
        <v>20000</v>
      </c>
    </row>
    <row r="35" spans="1:9" ht="18" customHeight="1" x14ac:dyDescent="0.3">
      <c r="A35" s="17" t="s">
        <v>64</v>
      </c>
      <c r="B35" s="15"/>
      <c r="C35" s="81">
        <v>2466.9</v>
      </c>
      <c r="D35" s="82">
        <v>5833.3333333333339</v>
      </c>
      <c r="E35" s="83">
        <f t="shared" si="7"/>
        <v>-3366.4333333333338</v>
      </c>
      <c r="F35" s="82">
        <v>5240.5</v>
      </c>
      <c r="G35" s="83">
        <f t="shared" si="8"/>
        <v>-2773.6</v>
      </c>
      <c r="H35" s="82">
        <v>6563.35</v>
      </c>
      <c r="I35" s="82">
        <v>10000</v>
      </c>
    </row>
    <row r="36" spans="1:9" ht="18" customHeight="1" x14ac:dyDescent="0.3">
      <c r="A36" s="17" t="s">
        <v>65</v>
      </c>
      <c r="B36" s="15"/>
      <c r="C36" s="81">
        <v>7443.54</v>
      </c>
      <c r="D36" s="82">
        <v>12250</v>
      </c>
      <c r="E36" s="83">
        <f t="shared" si="7"/>
        <v>-4806.46</v>
      </c>
      <c r="F36" s="82">
        <v>9827.99</v>
      </c>
      <c r="G36" s="83">
        <f t="shared" si="8"/>
        <v>-2384.4499999999998</v>
      </c>
      <c r="H36" s="82">
        <v>16354.66</v>
      </c>
      <c r="I36" s="82">
        <v>21000.000000000004</v>
      </c>
    </row>
    <row r="37" spans="1:9" ht="18" customHeight="1" x14ac:dyDescent="0.3">
      <c r="A37" s="17" t="s">
        <v>66</v>
      </c>
      <c r="B37" s="15"/>
      <c r="C37" s="81">
        <v>4397.79</v>
      </c>
      <c r="D37" s="82">
        <v>61250</v>
      </c>
      <c r="E37" s="83">
        <f t="shared" si="7"/>
        <v>-56852.21</v>
      </c>
      <c r="F37" s="82">
        <v>5695.17</v>
      </c>
      <c r="G37" s="83">
        <f t="shared" si="8"/>
        <v>-1297.3800000000001</v>
      </c>
      <c r="H37" s="82">
        <v>20193.34</v>
      </c>
      <c r="I37" s="82">
        <v>104999.99999999999</v>
      </c>
    </row>
    <row r="38" spans="1:9" ht="18" customHeight="1" x14ac:dyDescent="0.3">
      <c r="A38" s="17" t="s">
        <v>67</v>
      </c>
      <c r="B38" s="15"/>
      <c r="C38" s="81">
        <v>4770</v>
      </c>
      <c r="D38" s="82">
        <v>14583.333333333334</v>
      </c>
      <c r="E38" s="83">
        <f t="shared" si="7"/>
        <v>-9813.3333333333339</v>
      </c>
      <c r="F38" s="82">
        <v>2700</v>
      </c>
      <c r="G38" s="83">
        <f t="shared" si="8"/>
        <v>2070</v>
      </c>
      <c r="H38" s="82">
        <v>2900</v>
      </c>
      <c r="I38" s="82">
        <v>25000</v>
      </c>
    </row>
    <row r="39" spans="1:9" ht="18" customHeight="1" x14ac:dyDescent="0.3">
      <c r="A39" s="17" t="s">
        <v>68</v>
      </c>
      <c r="B39" s="15"/>
      <c r="C39" s="81"/>
      <c r="D39" s="82">
        <v>2333.333333333333</v>
      </c>
      <c r="E39" s="83">
        <f t="shared" si="7"/>
        <v>-2333.333333333333</v>
      </c>
      <c r="F39" s="82"/>
      <c r="G39" s="83">
        <f t="shared" si="8"/>
        <v>0</v>
      </c>
      <c r="H39" s="82"/>
      <c r="I39" s="82">
        <v>4000</v>
      </c>
    </row>
    <row r="40" spans="1:9" ht="18" customHeight="1" x14ac:dyDescent="0.3">
      <c r="A40" s="17" t="s">
        <v>69</v>
      </c>
      <c r="B40" s="15"/>
      <c r="C40" s="81"/>
      <c r="D40" s="82">
        <v>3966.6666666666665</v>
      </c>
      <c r="E40" s="83">
        <f t="shared" si="7"/>
        <v>-3966.6666666666665</v>
      </c>
      <c r="F40" s="82"/>
      <c r="G40" s="83">
        <f t="shared" si="8"/>
        <v>0</v>
      </c>
      <c r="H40" s="82">
        <v>3609.9</v>
      </c>
      <c r="I40" s="82">
        <v>6800</v>
      </c>
    </row>
    <row r="41" spans="1:9" ht="18" customHeight="1" x14ac:dyDescent="0.3">
      <c r="A41" s="17" t="s">
        <v>70</v>
      </c>
      <c r="B41" s="15"/>
      <c r="C41" s="81"/>
      <c r="D41" s="82">
        <v>7000</v>
      </c>
      <c r="E41" s="83">
        <f t="shared" si="7"/>
        <v>-7000</v>
      </c>
      <c r="F41" s="82">
        <v>0</v>
      </c>
      <c r="G41" s="83">
        <f t="shared" si="8"/>
        <v>0</v>
      </c>
      <c r="H41" s="82"/>
      <c r="I41" s="82">
        <v>12000</v>
      </c>
    </row>
    <row r="42" spans="1:9" ht="18" customHeight="1" x14ac:dyDescent="0.3">
      <c r="A42" s="17" t="s">
        <v>71</v>
      </c>
      <c r="B42" s="15"/>
      <c r="C42" s="81">
        <v>24049.43</v>
      </c>
      <c r="D42" s="82">
        <v>24871</v>
      </c>
      <c r="E42" s="83">
        <f t="shared" si="7"/>
        <v>-821.56999999999971</v>
      </c>
      <c r="F42" s="82">
        <v>21495.98</v>
      </c>
      <c r="G42" s="83">
        <f t="shared" si="8"/>
        <v>2553.4500000000007</v>
      </c>
      <c r="H42" s="82">
        <v>40537.870000000003</v>
      </c>
      <c r="I42" s="82">
        <v>42636</v>
      </c>
    </row>
    <row r="43" spans="1:9" ht="18" customHeight="1" x14ac:dyDescent="0.3">
      <c r="A43" s="17" t="s">
        <v>72</v>
      </c>
      <c r="B43" s="15"/>
      <c r="C43" s="81">
        <v>7724.62</v>
      </c>
      <c r="D43" s="82">
        <v>11666.666666666668</v>
      </c>
      <c r="E43" s="83">
        <f t="shared" si="7"/>
        <v>-3942.046666666668</v>
      </c>
      <c r="F43" s="82">
        <v>11444.11</v>
      </c>
      <c r="G43" s="83">
        <f t="shared" si="8"/>
        <v>-3719.4900000000007</v>
      </c>
      <c r="H43" s="82">
        <v>18081.5</v>
      </c>
      <c r="I43" s="82">
        <v>20000</v>
      </c>
    </row>
    <row r="44" spans="1:9" ht="18" customHeight="1" x14ac:dyDescent="0.3">
      <c r="A44" s="17" t="s">
        <v>73</v>
      </c>
      <c r="B44" s="15"/>
      <c r="C44" s="81">
        <v>76492.87999999999</v>
      </c>
      <c r="D44" s="82">
        <v>79508.333333333343</v>
      </c>
      <c r="E44" s="83">
        <f t="shared" si="7"/>
        <v>-3015.4533333333529</v>
      </c>
      <c r="F44" s="82">
        <v>74674.880000000005</v>
      </c>
      <c r="G44" s="83">
        <f t="shared" si="8"/>
        <v>1817.9999999999854</v>
      </c>
      <c r="H44" s="82">
        <v>128014.08</v>
      </c>
      <c r="I44" s="82">
        <v>129832.07999999999</v>
      </c>
    </row>
    <row r="45" spans="1:9" ht="18" customHeight="1" x14ac:dyDescent="0.3">
      <c r="A45" s="17" t="s">
        <v>74</v>
      </c>
      <c r="B45" s="15"/>
      <c r="C45" s="81">
        <v>3659.41</v>
      </c>
      <c r="D45" s="82">
        <v>3500</v>
      </c>
      <c r="E45" s="83">
        <f t="shared" si="7"/>
        <v>159.40999999999985</v>
      </c>
      <c r="F45" s="82">
        <v>3841.2</v>
      </c>
      <c r="G45" s="83">
        <f t="shared" si="8"/>
        <v>-181.78999999999996</v>
      </c>
      <c r="H45" s="82">
        <v>6703.95</v>
      </c>
      <c r="I45" s="82">
        <v>6000</v>
      </c>
    </row>
    <row r="46" spans="1:9" ht="18" customHeight="1" x14ac:dyDescent="0.3">
      <c r="A46" s="17" t="s">
        <v>75</v>
      </c>
      <c r="B46" s="15"/>
      <c r="C46" s="81">
        <v>12416.43</v>
      </c>
      <c r="D46" s="82">
        <v>11666.666666666668</v>
      </c>
      <c r="E46" s="83">
        <f t="shared" si="7"/>
        <v>749.76333333333241</v>
      </c>
      <c r="F46" s="82">
        <v>12106.76</v>
      </c>
      <c r="G46" s="83">
        <f t="shared" si="8"/>
        <v>309.67000000000007</v>
      </c>
      <c r="H46" s="82">
        <v>19197.939999999999</v>
      </c>
      <c r="I46" s="82">
        <v>20000</v>
      </c>
    </row>
    <row r="47" spans="1:9" ht="18" customHeight="1" x14ac:dyDescent="0.3">
      <c r="A47" s="17" t="s">
        <v>76</v>
      </c>
      <c r="B47" s="15"/>
      <c r="C47" s="81">
        <v>400</v>
      </c>
      <c r="D47" s="82">
        <v>1166.6666666666665</v>
      </c>
      <c r="E47" s="83">
        <f t="shared" si="7"/>
        <v>-766.66666666666652</v>
      </c>
      <c r="F47" s="82">
        <v>836.2</v>
      </c>
      <c r="G47" s="83">
        <f t="shared" si="8"/>
        <v>-436.20000000000005</v>
      </c>
      <c r="H47" s="82">
        <v>1759.2</v>
      </c>
      <c r="I47" s="82">
        <v>2000</v>
      </c>
    </row>
    <row r="48" spans="1:9" ht="18" customHeight="1" x14ac:dyDescent="0.3">
      <c r="A48" s="17" t="s">
        <v>77</v>
      </c>
      <c r="B48" s="15"/>
      <c r="C48" s="81">
        <v>12443.19</v>
      </c>
      <c r="D48" s="82">
        <v>18083.333333333336</v>
      </c>
      <c r="E48" s="83">
        <f t="shared" si="7"/>
        <v>-5640.1433333333352</v>
      </c>
      <c r="F48" s="82">
        <v>10791.1</v>
      </c>
      <c r="G48" s="83">
        <f t="shared" si="8"/>
        <v>1652.0900000000001</v>
      </c>
      <c r="H48" s="82">
        <v>30605.11</v>
      </c>
      <c r="I48" s="82">
        <v>30052.04</v>
      </c>
    </row>
    <row r="49" spans="1:9" ht="18" customHeight="1" x14ac:dyDescent="0.3">
      <c r="A49" s="17" t="s">
        <v>78</v>
      </c>
      <c r="B49" s="15"/>
      <c r="C49" s="81">
        <v>846</v>
      </c>
      <c r="D49" s="82">
        <v>1225</v>
      </c>
      <c r="E49" s="83">
        <f t="shared" si="7"/>
        <v>-379</v>
      </c>
      <c r="F49" s="82">
        <v>681.85</v>
      </c>
      <c r="G49" s="83">
        <f t="shared" si="8"/>
        <v>164.14999999999998</v>
      </c>
      <c r="H49" s="82">
        <v>1755.4</v>
      </c>
      <c r="I49" s="82">
        <v>2100</v>
      </c>
    </row>
    <row r="50" spans="1:9" ht="18" customHeight="1" x14ac:dyDescent="0.3">
      <c r="A50" s="17" t="s">
        <v>79</v>
      </c>
      <c r="B50" s="15"/>
      <c r="C50" s="81">
        <v>122.5</v>
      </c>
      <c r="D50" s="82">
        <v>875</v>
      </c>
      <c r="E50" s="83">
        <f t="shared" si="7"/>
        <v>-752.5</v>
      </c>
      <c r="F50" s="82">
        <v>143.5</v>
      </c>
      <c r="G50" s="83">
        <f t="shared" si="8"/>
        <v>-21</v>
      </c>
      <c r="H50" s="82">
        <v>728</v>
      </c>
      <c r="I50" s="82">
        <v>1500</v>
      </c>
    </row>
    <row r="51" spans="1:9" ht="18" customHeight="1" x14ac:dyDescent="0.3">
      <c r="A51" s="17" t="s">
        <v>80</v>
      </c>
      <c r="B51" s="15"/>
      <c r="C51" s="81">
        <v>3066.55</v>
      </c>
      <c r="D51" s="82">
        <v>3208.333333333333</v>
      </c>
      <c r="E51" s="83">
        <f t="shared" si="7"/>
        <v>-141.78333333333285</v>
      </c>
      <c r="F51" s="82">
        <v>3837.46</v>
      </c>
      <c r="G51" s="83">
        <f t="shared" si="8"/>
        <v>-770.90999999999985</v>
      </c>
      <c r="H51" s="82">
        <v>4104.05</v>
      </c>
      <c r="I51" s="82">
        <v>5500</v>
      </c>
    </row>
    <row r="52" spans="1:9" ht="18" customHeight="1" x14ac:dyDescent="0.3">
      <c r="A52" s="17" t="s">
        <v>81</v>
      </c>
      <c r="B52" s="15"/>
      <c r="C52" s="81">
        <v>12964.169999999998</v>
      </c>
      <c r="D52" s="82">
        <v>18083.333333333336</v>
      </c>
      <c r="E52" s="83">
        <f t="shared" si="7"/>
        <v>-5119.1633333333375</v>
      </c>
      <c r="F52" s="82">
        <v>18829.5</v>
      </c>
      <c r="G52" s="83">
        <f t="shared" si="8"/>
        <v>-5865.3300000000017</v>
      </c>
      <c r="H52" s="82">
        <v>31067.48</v>
      </c>
      <c r="I52" s="82">
        <v>31000</v>
      </c>
    </row>
    <row r="53" spans="1:9" ht="18" customHeight="1" x14ac:dyDescent="0.3">
      <c r="A53" s="17" t="s">
        <v>82</v>
      </c>
      <c r="B53" s="15"/>
      <c r="C53" s="81"/>
      <c r="D53" s="82"/>
      <c r="E53" s="83">
        <f t="shared" si="7"/>
        <v>0</v>
      </c>
      <c r="F53" s="82"/>
      <c r="G53" s="83">
        <f t="shared" si="8"/>
        <v>0</v>
      </c>
      <c r="H53" s="82"/>
      <c r="I53" s="82">
        <v>0</v>
      </c>
    </row>
    <row r="54" spans="1:9" ht="18" customHeight="1" x14ac:dyDescent="0.3">
      <c r="A54" s="17" t="s">
        <v>83</v>
      </c>
      <c r="B54" s="15"/>
      <c r="C54" s="81">
        <v>0</v>
      </c>
      <c r="D54" s="82">
        <v>1750</v>
      </c>
      <c r="E54" s="83">
        <f t="shared" si="7"/>
        <v>-1750</v>
      </c>
      <c r="F54" s="82"/>
      <c r="G54" s="83">
        <f t="shared" si="8"/>
        <v>0</v>
      </c>
      <c r="H54" s="82">
        <v>1412</v>
      </c>
      <c r="I54" s="82">
        <v>3000</v>
      </c>
    </row>
    <row r="55" spans="1:9" ht="18" customHeight="1" x14ac:dyDescent="0.3">
      <c r="A55" s="17" t="s">
        <v>84</v>
      </c>
      <c r="B55" s="15"/>
      <c r="C55" s="81">
        <v>0</v>
      </c>
      <c r="D55" s="82">
        <v>7145.8333333333339</v>
      </c>
      <c r="E55" s="83">
        <f t="shared" si="7"/>
        <v>-7145.8333333333339</v>
      </c>
      <c r="F55" s="82"/>
      <c r="G55" s="83">
        <f t="shared" si="8"/>
        <v>0</v>
      </c>
      <c r="H55" s="82">
        <v>9850</v>
      </c>
      <c r="I55" s="82">
        <v>12250</v>
      </c>
    </row>
    <row r="56" spans="1:9" ht="18" customHeight="1" x14ac:dyDescent="0.3">
      <c r="A56" s="17" t="s">
        <v>85</v>
      </c>
      <c r="B56" s="15"/>
      <c r="C56" s="81"/>
      <c r="D56" s="82">
        <v>2916.666666666667</v>
      </c>
      <c r="E56" s="83">
        <f t="shared" si="7"/>
        <v>-2916.666666666667</v>
      </c>
      <c r="F56" s="82"/>
      <c r="G56" s="83">
        <f t="shared" si="8"/>
        <v>0</v>
      </c>
      <c r="H56" s="82">
        <v>5000</v>
      </c>
      <c r="I56" s="82">
        <v>5000</v>
      </c>
    </row>
    <row r="57" spans="1:9" ht="18" customHeight="1" x14ac:dyDescent="0.3">
      <c r="A57" s="17" t="s">
        <v>86</v>
      </c>
      <c r="B57" s="15"/>
      <c r="C57" s="81">
        <v>3140</v>
      </c>
      <c r="D57" s="82">
        <v>5775</v>
      </c>
      <c r="E57" s="83">
        <f t="shared" si="7"/>
        <v>-2635</v>
      </c>
      <c r="F57" s="82">
        <v>5212.8</v>
      </c>
      <c r="G57" s="83">
        <f t="shared" si="8"/>
        <v>-2072.8000000000002</v>
      </c>
      <c r="H57" s="82">
        <v>8194</v>
      </c>
      <c r="I57" s="82">
        <v>9900</v>
      </c>
    </row>
    <row r="58" spans="1:9" ht="18" customHeight="1" x14ac:dyDescent="0.3">
      <c r="A58" s="17" t="s">
        <v>87</v>
      </c>
      <c r="B58" s="15"/>
      <c r="C58" s="81">
        <v>1298.5</v>
      </c>
      <c r="D58" s="82">
        <v>1750</v>
      </c>
      <c r="E58" s="83">
        <f t="shared" si="7"/>
        <v>-451.5</v>
      </c>
      <c r="F58" s="82">
        <v>385.6</v>
      </c>
      <c r="G58" s="83">
        <f t="shared" si="8"/>
        <v>912.9</v>
      </c>
      <c r="H58" s="82">
        <v>2053.8000000000002</v>
      </c>
      <c r="I58" s="82">
        <v>2860.3666666666668</v>
      </c>
    </row>
    <row r="59" spans="1:9" ht="18" customHeight="1" x14ac:dyDescent="0.3">
      <c r="A59" s="17" t="s">
        <v>88</v>
      </c>
      <c r="B59" s="15"/>
      <c r="C59" s="81">
        <v>2989.2</v>
      </c>
      <c r="D59" s="82">
        <v>1750</v>
      </c>
      <c r="E59" s="83">
        <f t="shared" si="7"/>
        <v>1239.1999999999998</v>
      </c>
      <c r="F59" s="82"/>
      <c r="G59" s="83">
        <f t="shared" si="8"/>
        <v>2989.2</v>
      </c>
      <c r="H59" s="82">
        <v>3943.2</v>
      </c>
      <c r="I59" s="82">
        <v>3589.2</v>
      </c>
    </row>
    <row r="60" spans="1:9" ht="18" customHeight="1" x14ac:dyDescent="0.3">
      <c r="A60" s="17" t="s">
        <v>89</v>
      </c>
      <c r="B60" s="15"/>
      <c r="C60" s="81">
        <v>634.62</v>
      </c>
      <c r="D60" s="82">
        <v>583.33333333333326</v>
      </c>
      <c r="E60" s="83">
        <f t="shared" si="7"/>
        <v>51.286666666666747</v>
      </c>
      <c r="F60" s="82">
        <v>477.07</v>
      </c>
      <c r="G60" s="83">
        <f t="shared" si="8"/>
        <v>157.55000000000001</v>
      </c>
      <c r="H60" s="82">
        <v>756.03</v>
      </c>
      <c r="I60" s="82">
        <v>1000</v>
      </c>
    </row>
    <row r="61" spans="1:9" ht="18" customHeight="1" x14ac:dyDescent="0.3">
      <c r="A61" s="17" t="s">
        <v>90</v>
      </c>
      <c r="B61" s="15"/>
      <c r="C61" s="81">
        <v>50</v>
      </c>
      <c r="D61" s="82">
        <v>105</v>
      </c>
      <c r="E61" s="83">
        <f t="shared" si="7"/>
        <v>-55</v>
      </c>
      <c r="F61" s="82">
        <v>150</v>
      </c>
      <c r="G61" s="83">
        <f t="shared" si="8"/>
        <v>-100</v>
      </c>
      <c r="H61" s="82">
        <v>150</v>
      </c>
      <c r="I61" s="82">
        <v>50</v>
      </c>
    </row>
    <row r="62" spans="1:9" ht="18" customHeight="1" x14ac:dyDescent="0.3">
      <c r="A62" s="17" t="s">
        <v>91</v>
      </c>
      <c r="B62" s="15"/>
      <c r="C62" s="81">
        <v>302.52999999999997</v>
      </c>
      <c r="D62" s="82">
        <v>583.33333333333326</v>
      </c>
      <c r="E62" s="83">
        <f t="shared" si="7"/>
        <v>-280.80333333333328</v>
      </c>
      <c r="F62" s="82">
        <v>851.19</v>
      </c>
      <c r="G62" s="83">
        <f t="shared" si="8"/>
        <v>-548.66000000000008</v>
      </c>
      <c r="H62" s="82">
        <v>851.19</v>
      </c>
      <c r="I62" s="82">
        <v>1000</v>
      </c>
    </row>
    <row r="63" spans="1:9" ht="18" customHeight="1" x14ac:dyDescent="0.3">
      <c r="A63" s="17" t="s">
        <v>93</v>
      </c>
      <c r="B63" s="15"/>
      <c r="C63" s="81">
        <v>0</v>
      </c>
      <c r="D63" s="82">
        <v>583.33333333333326</v>
      </c>
      <c r="E63" s="83">
        <f>C63-D63</f>
        <v>-583.33333333333326</v>
      </c>
      <c r="F63" s="82">
        <v>0</v>
      </c>
      <c r="G63" s="83">
        <f t="shared" si="8"/>
        <v>0</v>
      </c>
      <c r="H63" s="82">
        <v>0</v>
      </c>
      <c r="I63" s="82">
        <v>1000</v>
      </c>
    </row>
    <row r="64" spans="1:9" ht="18" customHeight="1" x14ac:dyDescent="0.3">
      <c r="A64" s="17" t="s">
        <v>92</v>
      </c>
      <c r="B64" s="15"/>
      <c r="C64" s="81">
        <v>330</v>
      </c>
      <c r="D64" s="82">
        <v>192.5</v>
      </c>
      <c r="E64" s="83">
        <f t="shared" si="7"/>
        <v>137.5</v>
      </c>
      <c r="F64" s="82">
        <v>330</v>
      </c>
      <c r="G64" s="83">
        <f t="shared" si="8"/>
        <v>0</v>
      </c>
      <c r="H64" s="82">
        <v>330</v>
      </c>
      <c r="I64" s="82">
        <v>330</v>
      </c>
    </row>
    <row r="65" spans="1:9" ht="18" customHeight="1" x14ac:dyDescent="0.3">
      <c r="A65" s="17"/>
      <c r="B65" s="15"/>
      <c r="C65" s="81"/>
      <c r="D65" s="82"/>
      <c r="E65" s="83"/>
      <c r="F65" s="82">
        <f>SUM(F26:F63)</f>
        <v>960421.96999999962</v>
      </c>
      <c r="G65" s="83">
        <f t="shared" si="8"/>
        <v>-960421.96999999962</v>
      </c>
      <c r="H65" s="82"/>
      <c r="I65" s="82"/>
    </row>
    <row r="66" spans="1:9" ht="18" customHeight="1" x14ac:dyDescent="0.3">
      <c r="A66" s="74" t="s">
        <v>94</v>
      </c>
      <c r="B66" s="15"/>
      <c r="C66" s="81"/>
      <c r="D66" s="82"/>
      <c r="E66" s="83"/>
      <c r="F66" s="82"/>
      <c r="G66" s="83">
        <f t="shared" si="8"/>
        <v>0</v>
      </c>
      <c r="H66" s="82"/>
      <c r="I66" s="82"/>
    </row>
    <row r="67" spans="1:9" ht="18" customHeight="1" x14ac:dyDescent="0.3">
      <c r="A67" s="17" t="s">
        <v>95</v>
      </c>
      <c r="B67" s="15"/>
      <c r="C67" s="81">
        <v>186828.48</v>
      </c>
      <c r="D67" s="82">
        <v>496008.33333333331</v>
      </c>
      <c r="E67" s="83">
        <f t="shared" ref="E67:E93" si="9">C67-D67</f>
        <v>-309179.85333333327</v>
      </c>
      <c r="F67" s="82">
        <v>305855.18</v>
      </c>
      <c r="G67" s="83">
        <f t="shared" si="8"/>
        <v>-119026.69999999998</v>
      </c>
      <c r="H67" s="82">
        <v>1287691.4099999999</v>
      </c>
      <c r="I67" s="82">
        <v>850300</v>
      </c>
    </row>
    <row r="68" spans="1:9" ht="18" customHeight="1" x14ac:dyDescent="0.3">
      <c r="A68" s="17" t="s">
        <v>96</v>
      </c>
      <c r="B68" s="15"/>
      <c r="C68" s="81">
        <v>61130.74</v>
      </c>
      <c r="D68" s="82">
        <v>214841.66666666669</v>
      </c>
      <c r="E68" s="83">
        <f t="shared" si="9"/>
        <v>-153710.9266666667</v>
      </c>
      <c r="F68" s="82">
        <v>169954.48</v>
      </c>
      <c r="G68" s="83">
        <f t="shared" si="8"/>
        <v>-108823.74000000002</v>
      </c>
      <c r="H68" s="82">
        <v>230092.52</v>
      </c>
      <c r="I68" s="82">
        <v>289377.96000000002</v>
      </c>
    </row>
    <row r="69" spans="1:9" ht="18" customHeight="1" x14ac:dyDescent="0.3">
      <c r="A69" s="17" t="s">
        <v>97</v>
      </c>
      <c r="B69" s="15"/>
      <c r="C69" s="81">
        <v>0</v>
      </c>
      <c r="D69" s="82"/>
      <c r="E69" s="83">
        <f t="shared" si="9"/>
        <v>0</v>
      </c>
      <c r="F69" s="82"/>
      <c r="G69" s="83">
        <f t="shared" si="8"/>
        <v>0</v>
      </c>
      <c r="H69" s="82"/>
      <c r="I69" s="82">
        <v>0</v>
      </c>
    </row>
    <row r="70" spans="1:9" ht="18" customHeight="1" x14ac:dyDescent="0.3">
      <c r="A70" s="17" t="s">
        <v>98</v>
      </c>
      <c r="B70" s="15"/>
      <c r="C70" s="82">
        <v>81655.399999999994</v>
      </c>
      <c r="D70" s="82">
        <v>87500</v>
      </c>
      <c r="E70" s="83">
        <f t="shared" si="9"/>
        <v>-5844.6000000000058</v>
      </c>
      <c r="F70" s="82">
        <v>141827</v>
      </c>
      <c r="G70" s="83">
        <f t="shared" si="8"/>
        <v>-60171.600000000006</v>
      </c>
      <c r="H70" s="82">
        <v>249353.21</v>
      </c>
      <c r="I70" s="82">
        <v>150000</v>
      </c>
    </row>
    <row r="71" spans="1:9" ht="18" customHeight="1" x14ac:dyDescent="0.3">
      <c r="A71" s="17" t="s">
        <v>99</v>
      </c>
      <c r="B71" s="15"/>
      <c r="C71" s="82"/>
      <c r="D71" s="82"/>
      <c r="E71" s="83">
        <f t="shared" si="9"/>
        <v>0</v>
      </c>
      <c r="F71" s="82">
        <v>1226.8</v>
      </c>
      <c r="G71" s="83">
        <f t="shared" si="8"/>
        <v>-1226.8</v>
      </c>
      <c r="H71" s="82">
        <v>1226.8</v>
      </c>
      <c r="I71" s="82"/>
    </row>
    <row r="72" spans="1:9" ht="18" customHeight="1" x14ac:dyDescent="0.3">
      <c r="A72" s="17" t="s">
        <v>100</v>
      </c>
      <c r="B72" s="15"/>
      <c r="C72" s="82">
        <v>92.2</v>
      </c>
      <c r="D72" s="82">
        <v>3500</v>
      </c>
      <c r="E72" s="83">
        <f t="shared" si="9"/>
        <v>-3407.8</v>
      </c>
      <c r="F72" s="82">
        <v>699.6</v>
      </c>
      <c r="G72" s="83">
        <f t="shared" si="8"/>
        <v>-607.4</v>
      </c>
      <c r="H72" s="82">
        <v>784.4</v>
      </c>
      <c r="I72" s="82">
        <v>5999.9999999999991</v>
      </c>
    </row>
    <row r="73" spans="1:9" ht="18" customHeight="1" x14ac:dyDescent="0.3">
      <c r="A73" s="17" t="s">
        <v>101</v>
      </c>
      <c r="B73" s="15"/>
      <c r="C73" s="82">
        <v>15000</v>
      </c>
      <c r="D73" s="82">
        <v>17500</v>
      </c>
      <c r="E73" s="83">
        <f t="shared" si="9"/>
        <v>-2500</v>
      </c>
      <c r="F73" s="82">
        <v>14516</v>
      </c>
      <c r="G73" s="83">
        <f t="shared" si="8"/>
        <v>484</v>
      </c>
      <c r="H73" s="82">
        <v>29516</v>
      </c>
      <c r="I73" s="82">
        <v>30000</v>
      </c>
    </row>
    <row r="74" spans="1:9" ht="18" customHeight="1" x14ac:dyDescent="0.3">
      <c r="A74" s="17" t="s">
        <v>102</v>
      </c>
      <c r="B74" s="15"/>
      <c r="C74" s="82"/>
      <c r="D74" s="82"/>
      <c r="E74" s="83">
        <f t="shared" si="9"/>
        <v>0</v>
      </c>
      <c r="F74" s="82"/>
      <c r="G74" s="83">
        <f t="shared" si="8"/>
        <v>0</v>
      </c>
      <c r="H74" s="82">
        <v>42894.62</v>
      </c>
      <c r="I74" s="82">
        <v>35125.347999999998</v>
      </c>
    </row>
    <row r="75" spans="1:9" ht="18" customHeight="1" x14ac:dyDescent="0.3">
      <c r="A75" s="17" t="s">
        <v>122</v>
      </c>
      <c r="B75" s="15"/>
      <c r="C75" s="82"/>
      <c r="D75" s="82"/>
      <c r="E75" s="83">
        <f t="shared" si="9"/>
        <v>0</v>
      </c>
      <c r="F75" s="82">
        <v>4770</v>
      </c>
      <c r="G75" s="83">
        <f t="shared" si="8"/>
        <v>-4770</v>
      </c>
      <c r="H75" s="82">
        <v>4770</v>
      </c>
      <c r="I75" s="82"/>
    </row>
    <row r="76" spans="1:9" ht="18" customHeight="1" x14ac:dyDescent="0.3">
      <c r="A76" s="17" t="s">
        <v>103</v>
      </c>
      <c r="B76" s="15"/>
      <c r="C76" s="82">
        <v>316303.57</v>
      </c>
      <c r="D76" s="82">
        <v>1020833.3333333334</v>
      </c>
      <c r="E76" s="83">
        <f t="shared" si="9"/>
        <v>-704529.76333333342</v>
      </c>
      <c r="F76" s="82">
        <v>432385.25</v>
      </c>
      <c r="G76" s="83">
        <f t="shared" si="8"/>
        <v>-116081.68</v>
      </c>
      <c r="H76" s="82">
        <v>473187.29</v>
      </c>
      <c r="I76" s="82">
        <v>1296303.57</v>
      </c>
    </row>
    <row r="77" spans="1:9" ht="18" customHeight="1" x14ac:dyDescent="0.3">
      <c r="A77" s="17" t="s">
        <v>104</v>
      </c>
      <c r="B77" s="15"/>
      <c r="C77" s="82">
        <v>12625</v>
      </c>
      <c r="D77" s="82">
        <v>38500</v>
      </c>
      <c r="E77" s="83">
        <f t="shared" si="9"/>
        <v>-25875</v>
      </c>
      <c r="F77" s="82">
        <v>5189.5</v>
      </c>
      <c r="G77" s="83">
        <f t="shared" si="8"/>
        <v>7435.5</v>
      </c>
      <c r="H77" s="82">
        <v>33880.9</v>
      </c>
      <c r="I77" s="82">
        <v>66000</v>
      </c>
    </row>
    <row r="78" spans="1:9" ht="18" customHeight="1" x14ac:dyDescent="0.3">
      <c r="A78" s="17" t="s">
        <v>105</v>
      </c>
      <c r="B78" s="15"/>
      <c r="C78" s="82">
        <v>15932</v>
      </c>
      <c r="D78" s="82">
        <v>15750</v>
      </c>
      <c r="E78" s="83">
        <f t="shared" si="9"/>
        <v>182</v>
      </c>
      <c r="F78" s="82">
        <v>9381</v>
      </c>
      <c r="G78" s="83">
        <f t="shared" si="8"/>
        <v>6551</v>
      </c>
      <c r="H78" s="82">
        <v>10281</v>
      </c>
      <c r="I78" s="82">
        <v>29214.5</v>
      </c>
    </row>
    <row r="79" spans="1:9" ht="18" customHeight="1" x14ac:dyDescent="0.3">
      <c r="A79" s="17" t="s">
        <v>106</v>
      </c>
      <c r="B79" s="15"/>
      <c r="C79" s="81">
        <v>24380</v>
      </c>
      <c r="D79" s="82">
        <v>49466.666666666672</v>
      </c>
      <c r="E79" s="83">
        <f t="shared" si="9"/>
        <v>-25086.666666666672</v>
      </c>
      <c r="F79" s="82">
        <v>30422</v>
      </c>
      <c r="G79" s="83">
        <f t="shared" si="8"/>
        <v>-6042</v>
      </c>
      <c r="H79" s="82">
        <v>101214.39999999999</v>
      </c>
      <c r="I79" s="82">
        <v>84800</v>
      </c>
    </row>
    <row r="80" spans="1:9" ht="18" customHeight="1" x14ac:dyDescent="0.3">
      <c r="A80" s="17" t="s">
        <v>107</v>
      </c>
      <c r="B80" s="15"/>
      <c r="C80" s="81">
        <v>404966.36</v>
      </c>
      <c r="D80" s="82">
        <v>446250</v>
      </c>
      <c r="E80" s="83">
        <f t="shared" si="9"/>
        <v>-41283.640000000014</v>
      </c>
      <c r="F80" s="82">
        <v>26926.05</v>
      </c>
      <c r="G80" s="83">
        <f t="shared" si="8"/>
        <v>378040.31</v>
      </c>
      <c r="H80" s="82">
        <v>116821.02</v>
      </c>
      <c r="I80" s="82">
        <v>760793.94</v>
      </c>
    </row>
    <row r="81" spans="1:9" ht="18" customHeight="1" x14ac:dyDescent="0.3">
      <c r="A81" s="17" t="s">
        <v>108</v>
      </c>
      <c r="B81" s="15"/>
      <c r="C81" s="81">
        <v>184961.75</v>
      </c>
      <c r="D81" s="82">
        <v>746666.66666666674</v>
      </c>
      <c r="E81" s="83">
        <f t="shared" si="9"/>
        <v>-561704.91666666674</v>
      </c>
      <c r="F81" s="82">
        <v>159876.75</v>
      </c>
      <c r="G81" s="83">
        <f t="shared" si="8"/>
        <v>25085</v>
      </c>
      <c r="H81" s="82">
        <v>683996.76</v>
      </c>
      <c r="I81" s="82">
        <v>1301548.75</v>
      </c>
    </row>
    <row r="82" spans="1:9" ht="18" customHeight="1" x14ac:dyDescent="0.3">
      <c r="A82" s="17" t="s">
        <v>109</v>
      </c>
      <c r="B82" s="15"/>
      <c r="C82" s="81">
        <v>39856</v>
      </c>
      <c r="D82" s="82">
        <v>116666.66666666667</v>
      </c>
      <c r="E82" s="83">
        <f t="shared" si="9"/>
        <v>-76810.666666666672</v>
      </c>
      <c r="F82" s="82">
        <v>39856</v>
      </c>
      <c r="G82" s="83">
        <f t="shared" si="8"/>
        <v>0</v>
      </c>
      <c r="H82" s="82">
        <v>199280</v>
      </c>
      <c r="I82" s="82">
        <v>199280</v>
      </c>
    </row>
    <row r="83" spans="1:9" ht="18" customHeight="1" x14ac:dyDescent="0.3">
      <c r="A83" s="17" t="s">
        <v>110</v>
      </c>
      <c r="B83" s="15"/>
      <c r="C83" s="81">
        <v>16996.71</v>
      </c>
      <c r="D83" s="82">
        <v>49466.666666666672</v>
      </c>
      <c r="E83" s="83">
        <f t="shared" si="9"/>
        <v>-32469.956666666672</v>
      </c>
      <c r="F83" s="82">
        <v>27664.83</v>
      </c>
      <c r="G83" s="83">
        <f t="shared" si="8"/>
        <v>-10668.120000000003</v>
      </c>
      <c r="H83" s="82">
        <v>54828.24</v>
      </c>
      <c r="I83" s="82">
        <v>84800</v>
      </c>
    </row>
    <row r="84" spans="1:9" ht="18" customHeight="1" x14ac:dyDescent="0.3">
      <c r="A84" s="17" t="s">
        <v>111</v>
      </c>
      <c r="B84" s="15"/>
      <c r="C84" s="81">
        <v>2214963.5099999998</v>
      </c>
      <c r="D84" s="82">
        <v>1688166.6666666665</v>
      </c>
      <c r="E84" s="83">
        <f t="shared" si="9"/>
        <v>526796.84333333327</v>
      </c>
      <c r="F84" s="82">
        <v>2104618</v>
      </c>
      <c r="G84" s="83">
        <f t="shared" si="8"/>
        <v>110345.50999999978</v>
      </c>
      <c r="H84" s="82">
        <v>2455352.4000000004</v>
      </c>
      <c r="I84" s="82">
        <v>3544709.37</v>
      </c>
    </row>
    <row r="85" spans="1:9" ht="18" customHeight="1" x14ac:dyDescent="0.3">
      <c r="A85" s="17" t="s">
        <v>112</v>
      </c>
      <c r="B85" s="15"/>
      <c r="C85" s="81">
        <v>540120.59000000008</v>
      </c>
      <c r="D85" s="82">
        <v>621833.33333333326</v>
      </c>
      <c r="E85" s="83">
        <f t="shared" si="9"/>
        <v>-81712.743333333172</v>
      </c>
      <c r="F85" s="82">
        <v>277953.03999999998</v>
      </c>
      <c r="G85" s="83">
        <f t="shared" si="8"/>
        <v>262167.5500000001</v>
      </c>
      <c r="H85" s="82">
        <v>486476.75</v>
      </c>
      <c r="I85" s="82">
        <v>1056583.9300000002</v>
      </c>
    </row>
    <row r="86" spans="1:9" ht="18" customHeight="1" x14ac:dyDescent="0.3">
      <c r="A86" s="17" t="s">
        <v>113</v>
      </c>
      <c r="B86" s="15"/>
      <c r="C86" s="81">
        <v>6301.15</v>
      </c>
      <c r="D86" s="82">
        <v>17500</v>
      </c>
      <c r="E86" s="83">
        <f t="shared" si="9"/>
        <v>-11198.85</v>
      </c>
      <c r="F86" s="82">
        <v>7859.09</v>
      </c>
      <c r="G86" s="83">
        <f t="shared" si="8"/>
        <v>-1557.9400000000005</v>
      </c>
      <c r="H86" s="82">
        <v>21776.82</v>
      </c>
      <c r="I86" s="82">
        <v>30000</v>
      </c>
    </row>
    <row r="87" spans="1:9" ht="18" customHeight="1" x14ac:dyDescent="0.3">
      <c r="A87" s="17" t="s">
        <v>114</v>
      </c>
      <c r="B87" s="15"/>
      <c r="C87" s="81">
        <v>434578.18</v>
      </c>
      <c r="D87" s="82">
        <v>262500</v>
      </c>
      <c r="E87" s="83">
        <f t="shared" si="9"/>
        <v>172078.18</v>
      </c>
      <c r="F87" s="82">
        <v>0</v>
      </c>
      <c r="G87" s="83">
        <f t="shared" si="8"/>
        <v>434578.18</v>
      </c>
      <c r="H87" s="82">
        <v>0</v>
      </c>
      <c r="I87" s="82">
        <v>434578.18</v>
      </c>
    </row>
    <row r="88" spans="1:9" ht="18" customHeight="1" x14ac:dyDescent="0.3">
      <c r="A88" s="17" t="s">
        <v>115</v>
      </c>
      <c r="B88" s="15"/>
      <c r="C88" s="81">
        <v>560631.32000000007</v>
      </c>
      <c r="D88" s="82">
        <v>332500</v>
      </c>
      <c r="E88" s="83">
        <f t="shared" si="9"/>
        <v>228131.32000000007</v>
      </c>
      <c r="F88" s="82">
        <v>0</v>
      </c>
      <c r="G88" s="83">
        <f t="shared" si="8"/>
        <v>560631.32000000007</v>
      </c>
      <c r="H88" s="82">
        <v>460059.22</v>
      </c>
      <c r="I88" s="82">
        <v>560631.32000000007</v>
      </c>
    </row>
    <row r="89" spans="1:9" ht="18" customHeight="1" x14ac:dyDescent="0.3">
      <c r="A89" s="17" t="s">
        <v>116</v>
      </c>
      <c r="B89" s="15"/>
      <c r="C89" s="81">
        <v>1420975.23</v>
      </c>
      <c r="D89" s="82">
        <v>875000</v>
      </c>
      <c r="E89" s="83">
        <f t="shared" si="9"/>
        <v>545975.23</v>
      </c>
      <c r="F89" s="82">
        <v>0</v>
      </c>
      <c r="G89" s="83">
        <f t="shared" si="8"/>
        <v>1420975.23</v>
      </c>
      <c r="H89" s="82">
        <v>0</v>
      </c>
      <c r="I89" s="82">
        <v>1500000</v>
      </c>
    </row>
    <row r="90" spans="1:9" ht="18" customHeight="1" x14ac:dyDescent="0.3">
      <c r="A90" s="17" t="s">
        <v>117</v>
      </c>
      <c r="B90" s="15"/>
      <c r="C90" s="81">
        <v>174707.5</v>
      </c>
      <c r="D90" s="82">
        <v>466666.66666666669</v>
      </c>
      <c r="E90" s="83">
        <f t="shared" si="9"/>
        <v>-291959.16666666669</v>
      </c>
      <c r="F90" s="82">
        <v>0</v>
      </c>
      <c r="G90" s="83">
        <f t="shared" ref="G90:G93" si="10">C90-F90</f>
        <v>174707.5</v>
      </c>
      <c r="H90" s="82">
        <v>0</v>
      </c>
      <c r="I90" s="82">
        <v>800000</v>
      </c>
    </row>
    <row r="91" spans="1:9" ht="18" customHeight="1" x14ac:dyDescent="0.3">
      <c r="A91" s="17" t="s">
        <v>118</v>
      </c>
      <c r="B91" s="15"/>
      <c r="C91" s="81">
        <v>357281.45999999996</v>
      </c>
      <c r="D91" s="82">
        <v>1260000</v>
      </c>
      <c r="E91" s="83">
        <f t="shared" si="9"/>
        <v>-902718.54</v>
      </c>
      <c r="F91" s="82">
        <v>0</v>
      </c>
      <c r="G91" s="83">
        <f t="shared" si="10"/>
        <v>357281.45999999996</v>
      </c>
      <c r="H91" s="82">
        <v>61454.239999999998</v>
      </c>
      <c r="I91" s="82">
        <v>1029267.0599999999</v>
      </c>
    </row>
    <row r="92" spans="1:9" ht="18" customHeight="1" x14ac:dyDescent="0.3">
      <c r="A92" s="17" t="s">
        <v>119</v>
      </c>
      <c r="B92" s="15"/>
      <c r="C92" s="81">
        <v>0</v>
      </c>
      <c r="D92" s="82">
        <v>233333.33333333334</v>
      </c>
      <c r="E92" s="83">
        <f t="shared" si="9"/>
        <v>-233333.33333333334</v>
      </c>
      <c r="F92" s="82">
        <v>0</v>
      </c>
      <c r="G92" s="83">
        <f t="shared" si="10"/>
        <v>0</v>
      </c>
      <c r="H92" s="82">
        <v>368960.74</v>
      </c>
      <c r="I92" s="82">
        <v>400000</v>
      </c>
    </row>
    <row r="93" spans="1:9" ht="18" customHeight="1" x14ac:dyDescent="0.3">
      <c r="A93" s="17" t="s">
        <v>120</v>
      </c>
      <c r="B93" s="15"/>
      <c r="C93" s="84">
        <v>107915.56</v>
      </c>
      <c r="D93" s="85">
        <v>62950.743333333332</v>
      </c>
      <c r="E93" s="86">
        <f t="shared" si="9"/>
        <v>44964.816666666666</v>
      </c>
      <c r="F93" s="85">
        <v>0</v>
      </c>
      <c r="G93" s="86">
        <f t="shared" si="10"/>
        <v>107915.56</v>
      </c>
      <c r="H93" s="85">
        <v>338753.29</v>
      </c>
      <c r="I93" s="85">
        <v>107915.56</v>
      </c>
    </row>
    <row r="94" spans="1:9" ht="18" customHeight="1" x14ac:dyDescent="0.3">
      <c r="A94" s="74" t="s">
        <v>121</v>
      </c>
      <c r="B94" s="15"/>
      <c r="C94" s="81">
        <f>SUM(C26:C93)</f>
        <v>8206211.4299999997</v>
      </c>
      <c r="D94" s="81">
        <f>SUM(D26:D93)</f>
        <v>10408259.551666668</v>
      </c>
      <c r="E94" s="81">
        <f>SUM(E26:E93)</f>
        <v>-2202048.1216666666</v>
      </c>
      <c r="F94" s="81">
        <f>SUM(F26:F93)</f>
        <v>5682154.5099999988</v>
      </c>
      <c r="G94" s="81">
        <f>SUM(G26:G93)</f>
        <v>2524056.9200000004</v>
      </c>
      <c r="H94" s="81">
        <f>SUM(H26:H93)</f>
        <v>9389364.5</v>
      </c>
      <c r="I94" s="82">
        <f>SUM(I26:I93)</f>
        <v>16828966.17666667</v>
      </c>
    </row>
    <row r="95" spans="1:9" ht="18" customHeight="1" x14ac:dyDescent="0.3">
      <c r="A95" s="72"/>
      <c r="B95" s="15"/>
      <c r="C95" s="84"/>
      <c r="D95" s="85"/>
      <c r="E95" s="86"/>
      <c r="F95" s="85"/>
      <c r="G95" s="86"/>
      <c r="H95" s="85"/>
      <c r="I95" s="85"/>
    </row>
    <row r="96" spans="1:9" ht="18" customHeight="1" x14ac:dyDescent="0.3">
      <c r="A96" s="16" t="s">
        <v>25</v>
      </c>
      <c r="B96" s="15"/>
      <c r="C96" s="81">
        <f>C23-C94</f>
        <v>0</v>
      </c>
      <c r="D96" s="81">
        <f>D23-D94</f>
        <v>-473675.10861515626</v>
      </c>
      <c r="E96" s="81">
        <f t="shared" ref="D96:I96" si="11">E23-E94</f>
        <v>473675.10861515603</v>
      </c>
      <c r="F96" s="81">
        <f t="shared" si="11"/>
        <v>-960421.96999999881</v>
      </c>
      <c r="G96" s="81">
        <f>G23-G94</f>
        <v>960421.96999999927</v>
      </c>
      <c r="H96" s="81">
        <f t="shared" si="11"/>
        <v>3219</v>
      </c>
      <c r="I96" s="82">
        <f>I23-I94</f>
        <v>1499.9999999888241</v>
      </c>
    </row>
    <row r="97" spans="1:325" s="18" customFormat="1" ht="18" customHeight="1" x14ac:dyDescent="0.3">
      <c r="A97" s="19" t="s">
        <v>3</v>
      </c>
      <c r="B97" s="20"/>
      <c r="C97" s="84"/>
      <c r="D97" s="85"/>
      <c r="E97" s="86"/>
      <c r="F97" s="85"/>
      <c r="G97" s="86"/>
      <c r="H97" s="85"/>
      <c r="I97" s="85"/>
      <c r="J97" s="87"/>
    </row>
    <row r="98" spans="1:325" ht="18" customHeight="1" x14ac:dyDescent="0.3">
      <c r="A98" s="16" t="s">
        <v>24</v>
      </c>
      <c r="B98" s="20"/>
      <c r="C98" s="88">
        <f>C96-C97</f>
        <v>0</v>
      </c>
      <c r="D98" s="88">
        <f t="shared" ref="D98:I98" si="12">D96-D97</f>
        <v>-473675.10861515626</v>
      </c>
      <c r="E98" s="88">
        <f t="shared" si="12"/>
        <v>473675.10861515603</v>
      </c>
      <c r="F98" s="88">
        <f t="shared" si="12"/>
        <v>-960421.96999999881</v>
      </c>
      <c r="G98" s="88">
        <f t="shared" si="12"/>
        <v>960421.96999999927</v>
      </c>
      <c r="H98" s="88">
        <f t="shared" si="12"/>
        <v>3219</v>
      </c>
      <c r="I98" s="88">
        <f t="shared" si="12"/>
        <v>1499.9999999888241</v>
      </c>
      <c r="J98" s="87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18"/>
      <c r="BN98" s="18"/>
      <c r="BO98" s="18"/>
      <c r="BP98" s="18"/>
      <c r="BQ98" s="18"/>
      <c r="BR98" s="18"/>
      <c r="BS98" s="18"/>
      <c r="BT98" s="18"/>
      <c r="BU98" s="18"/>
      <c r="BV98" s="18"/>
      <c r="BW98" s="18"/>
      <c r="BX98" s="18"/>
      <c r="BY98" s="18"/>
      <c r="BZ98" s="18"/>
      <c r="CA98" s="18"/>
      <c r="CB98" s="18"/>
      <c r="CC98" s="18"/>
      <c r="CD98" s="18"/>
      <c r="CE98" s="18"/>
      <c r="CF98" s="18"/>
      <c r="CG98" s="18"/>
      <c r="CH98" s="18"/>
      <c r="CI98" s="18"/>
      <c r="CJ98" s="18"/>
      <c r="CK98" s="18"/>
      <c r="CL98" s="18"/>
      <c r="CM98" s="18"/>
      <c r="CN98" s="18"/>
      <c r="CO98" s="18"/>
      <c r="CP98" s="18"/>
      <c r="CQ98" s="18"/>
      <c r="CR98" s="18"/>
      <c r="CS98" s="18"/>
      <c r="CT98" s="18"/>
      <c r="CU98" s="18"/>
      <c r="CV98" s="18"/>
      <c r="CW98" s="18"/>
      <c r="CX98" s="18"/>
      <c r="CY98" s="18"/>
      <c r="CZ98" s="18"/>
      <c r="DA98" s="18"/>
      <c r="DB98" s="18"/>
      <c r="DC98" s="18"/>
      <c r="DD98" s="18"/>
      <c r="DE98" s="18"/>
      <c r="DF98" s="18"/>
      <c r="DG98" s="18"/>
      <c r="DH98" s="18"/>
      <c r="DI98" s="18"/>
      <c r="DJ98" s="18"/>
      <c r="DK98" s="18"/>
      <c r="DL98" s="18"/>
      <c r="DM98" s="18"/>
      <c r="DN98" s="18"/>
      <c r="DO98" s="18"/>
      <c r="DP98" s="18"/>
      <c r="DQ98" s="18"/>
      <c r="DR98" s="18"/>
      <c r="DS98" s="18"/>
      <c r="DT98" s="18"/>
      <c r="DU98" s="18"/>
      <c r="DV98" s="18"/>
      <c r="DW98" s="18"/>
      <c r="DX98" s="18"/>
      <c r="DY98" s="18"/>
      <c r="DZ98" s="18"/>
      <c r="EA98" s="18"/>
      <c r="EB98" s="18"/>
      <c r="EC98" s="18"/>
      <c r="ED98" s="18"/>
      <c r="EE98" s="18"/>
      <c r="EF98" s="18"/>
      <c r="EG98" s="18"/>
      <c r="EH98" s="18"/>
      <c r="EI98" s="18"/>
      <c r="EJ98" s="18"/>
      <c r="EK98" s="18"/>
      <c r="EL98" s="18"/>
      <c r="EM98" s="18"/>
      <c r="EN98" s="18"/>
      <c r="EO98" s="18"/>
      <c r="EP98" s="18"/>
      <c r="EQ98" s="18"/>
      <c r="ER98" s="18"/>
      <c r="ES98" s="18"/>
      <c r="ET98" s="18"/>
      <c r="EU98" s="18"/>
      <c r="EV98" s="18"/>
      <c r="EW98" s="18"/>
      <c r="EX98" s="18"/>
      <c r="EY98" s="18"/>
      <c r="EZ98" s="18"/>
      <c r="FA98" s="18"/>
      <c r="FB98" s="18"/>
      <c r="FC98" s="18"/>
      <c r="FD98" s="18"/>
      <c r="FE98" s="18"/>
      <c r="FF98" s="18"/>
      <c r="FG98" s="18"/>
      <c r="FH98" s="18"/>
      <c r="FI98" s="18"/>
      <c r="FJ98" s="18"/>
      <c r="FK98" s="18"/>
      <c r="FL98" s="18"/>
      <c r="FM98" s="18"/>
      <c r="FN98" s="18"/>
      <c r="FO98" s="18"/>
      <c r="FP98" s="18"/>
      <c r="FQ98" s="18"/>
      <c r="FR98" s="18"/>
      <c r="FS98" s="18"/>
      <c r="FT98" s="18"/>
      <c r="FU98" s="18"/>
      <c r="FV98" s="18"/>
      <c r="FW98" s="18"/>
      <c r="FX98" s="18"/>
      <c r="FY98" s="18"/>
      <c r="FZ98" s="18"/>
      <c r="GA98" s="18"/>
      <c r="GB98" s="18"/>
      <c r="GC98" s="18"/>
      <c r="GD98" s="18"/>
      <c r="GE98" s="18"/>
      <c r="GF98" s="18"/>
      <c r="GG98" s="18"/>
      <c r="GH98" s="18"/>
      <c r="GI98" s="18"/>
      <c r="GJ98" s="18"/>
      <c r="GK98" s="18"/>
      <c r="GL98" s="18"/>
      <c r="GM98" s="18"/>
      <c r="GN98" s="18"/>
      <c r="GO98" s="18"/>
      <c r="GP98" s="18"/>
      <c r="GQ98" s="18"/>
      <c r="GR98" s="18"/>
      <c r="GS98" s="18"/>
      <c r="GT98" s="18"/>
      <c r="GU98" s="18"/>
      <c r="GV98" s="18"/>
      <c r="GW98" s="18"/>
      <c r="GX98" s="18"/>
      <c r="GY98" s="18"/>
      <c r="GZ98" s="18"/>
      <c r="HA98" s="18"/>
      <c r="HB98" s="18"/>
      <c r="HC98" s="18"/>
      <c r="HD98" s="18"/>
      <c r="HE98" s="18"/>
      <c r="HF98" s="18"/>
      <c r="HG98" s="18"/>
      <c r="HH98" s="18"/>
      <c r="HI98" s="18"/>
      <c r="HJ98" s="18"/>
      <c r="HK98" s="18"/>
      <c r="HL98" s="18"/>
      <c r="HM98" s="18"/>
      <c r="HN98" s="18"/>
      <c r="HO98" s="18"/>
      <c r="HP98" s="18"/>
      <c r="HQ98" s="18"/>
      <c r="HR98" s="18"/>
      <c r="HS98" s="18"/>
      <c r="HT98" s="18"/>
      <c r="HU98" s="18"/>
      <c r="HV98" s="18"/>
      <c r="HW98" s="18"/>
      <c r="HX98" s="18"/>
      <c r="HY98" s="18"/>
      <c r="HZ98" s="18"/>
      <c r="IA98" s="18"/>
      <c r="IB98" s="18"/>
      <c r="IC98" s="18"/>
      <c r="ID98" s="18"/>
      <c r="IE98" s="18"/>
      <c r="IF98" s="18"/>
      <c r="IG98" s="18"/>
      <c r="IH98" s="18"/>
      <c r="II98" s="18"/>
      <c r="IJ98" s="18"/>
      <c r="IK98" s="18"/>
      <c r="IL98" s="18"/>
      <c r="IM98" s="18"/>
      <c r="IN98" s="18"/>
      <c r="IO98" s="18"/>
      <c r="IP98" s="18"/>
      <c r="IQ98" s="18"/>
      <c r="IR98" s="18"/>
      <c r="IS98" s="18"/>
      <c r="IT98" s="18"/>
      <c r="IU98" s="18"/>
      <c r="IV98" s="18"/>
      <c r="IW98" s="18"/>
      <c r="IX98" s="18"/>
      <c r="IY98" s="18"/>
      <c r="IZ98" s="18"/>
      <c r="JA98" s="18"/>
      <c r="JB98" s="18"/>
      <c r="JC98" s="18"/>
      <c r="JD98" s="18"/>
      <c r="JE98" s="18"/>
      <c r="JF98" s="18"/>
      <c r="JG98" s="18"/>
      <c r="JH98" s="18"/>
      <c r="JI98" s="18"/>
      <c r="JJ98" s="18"/>
      <c r="JK98" s="18"/>
      <c r="JL98" s="18"/>
      <c r="JM98" s="18"/>
      <c r="JN98" s="18"/>
      <c r="JO98" s="18"/>
      <c r="JP98" s="18"/>
      <c r="JQ98" s="18"/>
      <c r="JR98" s="18"/>
      <c r="JS98" s="18"/>
      <c r="JT98" s="18"/>
      <c r="JU98" s="18"/>
      <c r="JV98" s="18"/>
      <c r="JW98" s="18"/>
      <c r="JX98" s="18"/>
      <c r="JY98" s="18"/>
      <c r="JZ98" s="18"/>
      <c r="KA98" s="18"/>
      <c r="KB98" s="18"/>
      <c r="KC98" s="18"/>
      <c r="KD98" s="18"/>
      <c r="KE98" s="18"/>
      <c r="KF98" s="18"/>
      <c r="KG98" s="18"/>
      <c r="KH98" s="18"/>
      <c r="KI98" s="18"/>
      <c r="KJ98" s="18"/>
      <c r="KK98" s="18"/>
      <c r="KL98" s="18"/>
      <c r="KM98" s="18"/>
      <c r="KN98" s="18"/>
      <c r="KO98" s="18"/>
      <c r="KP98" s="18"/>
      <c r="KQ98" s="18"/>
      <c r="KR98" s="18"/>
      <c r="KS98" s="18"/>
      <c r="KT98" s="18"/>
      <c r="KU98" s="18"/>
      <c r="KV98" s="18"/>
      <c r="KW98" s="18"/>
      <c r="KX98" s="18"/>
      <c r="KY98" s="18"/>
      <c r="KZ98" s="18"/>
      <c r="LA98" s="18"/>
      <c r="LB98" s="18"/>
      <c r="LC98" s="18"/>
      <c r="LD98" s="18"/>
      <c r="LE98" s="18"/>
      <c r="LF98" s="18"/>
      <c r="LG98" s="18"/>
      <c r="LH98" s="18"/>
      <c r="LI98" s="18"/>
      <c r="LJ98" s="18"/>
      <c r="LK98" s="18"/>
      <c r="LL98" s="18"/>
      <c r="LM98" s="18"/>
    </row>
    <row r="99" spans="1:325" ht="18" customHeight="1" x14ac:dyDescent="0.3">
      <c r="A99" s="14" t="s">
        <v>4</v>
      </c>
      <c r="B99" s="15"/>
      <c r="C99" s="84">
        <v>0</v>
      </c>
      <c r="D99" s="84">
        <v>0</v>
      </c>
      <c r="E99" s="84">
        <v>0</v>
      </c>
      <c r="F99" s="84">
        <v>0</v>
      </c>
      <c r="G99" s="84">
        <v>0</v>
      </c>
      <c r="H99" s="84">
        <v>3219</v>
      </c>
      <c r="I99" s="85">
        <v>1499.9999999888241</v>
      </c>
    </row>
    <row r="100" spans="1:325" ht="18" customHeight="1" x14ac:dyDescent="0.3">
      <c r="A100" s="16" t="s">
        <v>26</v>
      </c>
      <c r="B100" s="15"/>
      <c r="C100" s="81">
        <f>C98-C99</f>
        <v>0</v>
      </c>
      <c r="D100" s="81">
        <f>D98-D99</f>
        <v>-473675.10861515626</v>
      </c>
      <c r="E100" s="81">
        <f t="shared" ref="D100:I100" si="13">E98-E99</f>
        <v>473675.10861515603</v>
      </c>
      <c r="F100" s="81">
        <f t="shared" si="13"/>
        <v>-960421.96999999881</v>
      </c>
      <c r="G100" s="81">
        <f t="shared" si="13"/>
        <v>960421.96999999927</v>
      </c>
      <c r="H100" s="81">
        <f t="shared" si="13"/>
        <v>0</v>
      </c>
      <c r="I100" s="82">
        <f t="shared" si="13"/>
        <v>0</v>
      </c>
    </row>
    <row r="101" spans="1:325" ht="18" customHeight="1" x14ac:dyDescent="0.3">
      <c r="A101" s="21" t="s">
        <v>5</v>
      </c>
      <c r="B101" s="22"/>
      <c r="C101" s="84">
        <v>-100003</v>
      </c>
      <c r="D101" s="84"/>
      <c r="E101" s="84"/>
      <c r="F101" s="84"/>
      <c r="G101" s="84"/>
      <c r="H101" s="84">
        <v>-100003</v>
      </c>
      <c r="I101" s="85"/>
    </row>
    <row r="102" spans="1:325" ht="18" customHeight="1" x14ac:dyDescent="0.3">
      <c r="A102" s="21"/>
      <c r="B102" s="22"/>
      <c r="C102" s="81"/>
      <c r="D102" s="82"/>
      <c r="E102" s="83"/>
      <c r="F102" s="82"/>
      <c r="G102" s="83"/>
      <c r="H102" s="82"/>
      <c r="I102" s="82"/>
    </row>
    <row r="103" spans="1:325" ht="18" customHeight="1" x14ac:dyDescent="0.3">
      <c r="A103" s="18" t="s">
        <v>6</v>
      </c>
      <c r="B103" s="22"/>
      <c r="C103" s="81">
        <v>0</v>
      </c>
      <c r="D103" s="81">
        <v>0</v>
      </c>
      <c r="E103" s="81">
        <v>0</v>
      </c>
      <c r="F103" s="81">
        <v>0</v>
      </c>
      <c r="G103" s="81">
        <v>0</v>
      </c>
      <c r="H103" s="81">
        <v>0</v>
      </c>
      <c r="I103" s="82">
        <v>0</v>
      </c>
    </row>
    <row r="104" spans="1:325" ht="18" customHeight="1" x14ac:dyDescent="0.3">
      <c r="A104" s="18" t="s">
        <v>7</v>
      </c>
      <c r="B104" s="22"/>
      <c r="C104" s="81">
        <v>0</v>
      </c>
      <c r="D104" s="81">
        <v>0</v>
      </c>
      <c r="E104" s="81">
        <v>0</v>
      </c>
      <c r="F104" s="81">
        <v>0</v>
      </c>
      <c r="G104" s="81">
        <v>0</v>
      </c>
      <c r="H104" s="81">
        <v>0</v>
      </c>
      <c r="I104" s="82">
        <v>0</v>
      </c>
    </row>
    <row r="105" spans="1:325" ht="18" customHeight="1" x14ac:dyDescent="0.3">
      <c r="A105" s="21" t="s">
        <v>8</v>
      </c>
      <c r="B105" s="22"/>
      <c r="C105" s="89">
        <f>C100+C101-C103-C104</f>
        <v>-100003</v>
      </c>
      <c r="D105" s="89">
        <f t="shared" ref="D105:I105" si="14">D100+D101-D103-D104</f>
        <v>-473675.10861515626</v>
      </c>
      <c r="E105" s="89">
        <f t="shared" si="14"/>
        <v>473675.10861515603</v>
      </c>
      <c r="F105" s="89">
        <f t="shared" si="14"/>
        <v>-960421.96999999881</v>
      </c>
      <c r="G105" s="89">
        <f t="shared" si="14"/>
        <v>960421.96999999927</v>
      </c>
      <c r="H105" s="89">
        <f t="shared" si="14"/>
        <v>-100003</v>
      </c>
      <c r="I105" s="90">
        <f t="shared" si="14"/>
        <v>0</v>
      </c>
    </row>
    <row r="107" spans="1:325" ht="18" customHeight="1" x14ac:dyDescent="0.3">
      <c r="C107" s="75">
        <f>SUM(C67:C93)</f>
        <v>7178202.709999999</v>
      </c>
      <c r="D107" s="75">
        <f>SUM(D67:D93)</f>
        <v>9123400.7433333341</v>
      </c>
      <c r="E107" s="75">
        <f>SUM(E67:E93)</f>
        <v>-1945198.0333333337</v>
      </c>
      <c r="F107" s="75">
        <f>SUM(F67:F93)</f>
        <v>3760980.5700000003</v>
      </c>
    </row>
  </sheetData>
  <mergeCells count="1">
    <mergeCell ref="C6:E6"/>
  </mergeCells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70" fitToWidth="2" orientation="portrait" r:id="rId1"/>
  <headerFooter alignWithMargins="0">
    <oddFooter>&amp;L&amp;D&amp;T&amp;C&amp;F&amp;R&amp;A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"/>
  <sheetViews>
    <sheetView topLeftCell="A66" zoomScaleNormal="100" workbookViewId="0">
      <selection activeCell="C85" sqref="C85"/>
    </sheetView>
  </sheetViews>
  <sheetFormatPr defaultRowHeight="18.75" x14ac:dyDescent="0.3"/>
  <cols>
    <col min="1" max="1" width="7.28515625" style="93" customWidth="1"/>
    <col min="2" max="3" width="13.42578125" style="93" customWidth="1"/>
    <col min="4" max="4" width="16.5703125" style="93" customWidth="1"/>
    <col min="5" max="5" width="16" style="93" customWidth="1"/>
    <col min="6" max="6" width="17" style="107" customWidth="1"/>
    <col min="7" max="7" width="16.5703125" style="107" customWidth="1"/>
    <col min="8" max="8" width="1.42578125" style="93" customWidth="1"/>
    <col min="9" max="9" width="17.7109375" style="93" customWidth="1"/>
    <col min="10" max="10" width="10.42578125" style="93" bestFit="1" customWidth="1"/>
    <col min="11" max="16384" width="9.140625" style="93"/>
  </cols>
  <sheetData>
    <row r="1" spans="1:10" x14ac:dyDescent="0.3">
      <c r="A1" s="26" t="s">
        <v>43</v>
      </c>
    </row>
    <row r="2" spans="1:10" x14ac:dyDescent="0.3">
      <c r="A2" s="26" t="s">
        <v>139</v>
      </c>
    </row>
    <row r="3" spans="1:10" x14ac:dyDescent="0.3">
      <c r="A3" s="26"/>
    </row>
    <row r="4" spans="1:10" x14ac:dyDescent="0.3">
      <c r="A4" s="93" t="s">
        <v>140</v>
      </c>
      <c r="B4" s="93" t="s">
        <v>141</v>
      </c>
    </row>
    <row r="5" spans="1:10" x14ac:dyDescent="0.3">
      <c r="B5" s="93" t="s">
        <v>142</v>
      </c>
      <c r="H5" s="102"/>
    </row>
    <row r="6" spans="1:10" x14ac:dyDescent="0.3">
      <c r="H6" s="102"/>
    </row>
    <row r="7" spans="1:10" x14ac:dyDescent="0.3">
      <c r="D7" s="94" t="s">
        <v>143</v>
      </c>
      <c r="E7" s="94"/>
      <c r="F7" s="94"/>
      <c r="G7" s="94"/>
      <c r="H7" s="103"/>
    </row>
    <row r="8" spans="1:10" ht="56.25" x14ac:dyDescent="0.3">
      <c r="D8" s="95" t="s">
        <v>144</v>
      </c>
      <c r="E8" s="95" t="s">
        <v>145</v>
      </c>
      <c r="F8" s="108" t="s">
        <v>146</v>
      </c>
      <c r="G8" s="108" t="s">
        <v>147</v>
      </c>
      <c r="H8" s="104"/>
      <c r="I8" s="99" t="s">
        <v>148</v>
      </c>
      <c r="J8" s="95"/>
    </row>
    <row r="9" spans="1:10" x14ac:dyDescent="0.3">
      <c r="B9" s="93" t="s">
        <v>123</v>
      </c>
      <c r="D9" s="96">
        <v>82463.08</v>
      </c>
      <c r="E9" s="96">
        <v>10398.799999999999</v>
      </c>
      <c r="F9" s="109">
        <v>0</v>
      </c>
      <c r="G9" s="107">
        <f>D9+E9</f>
        <v>92861.88</v>
      </c>
      <c r="H9" s="105"/>
      <c r="I9" s="100">
        <f>6317.57240000001+E9</f>
        <v>16716.372400000007</v>
      </c>
    </row>
    <row r="10" spans="1:10" x14ac:dyDescent="0.3">
      <c r="B10" s="93" t="s">
        <v>124</v>
      </c>
      <c r="D10" s="96">
        <v>58448</v>
      </c>
      <c r="E10" s="96">
        <v>4006.8</v>
      </c>
      <c r="F10" s="109">
        <v>0</v>
      </c>
      <c r="G10" s="107">
        <f t="shared" ref="G10:G15" si="0">D10+E10</f>
        <v>62454.8</v>
      </c>
      <c r="H10" s="105"/>
      <c r="I10" s="100">
        <f>29786.2+E10</f>
        <v>33793</v>
      </c>
    </row>
    <row r="11" spans="1:10" x14ac:dyDescent="0.3">
      <c r="B11" s="93" t="s">
        <v>125</v>
      </c>
      <c r="D11" s="96">
        <v>158220.25</v>
      </c>
      <c r="E11" s="96">
        <v>0</v>
      </c>
      <c r="F11" s="109">
        <v>0</v>
      </c>
      <c r="G11" s="107">
        <f t="shared" si="0"/>
        <v>158220.25</v>
      </c>
      <c r="H11" s="105"/>
      <c r="I11" s="100">
        <v>95142.625</v>
      </c>
    </row>
    <row r="12" spans="1:10" x14ac:dyDescent="0.3">
      <c r="B12" s="93" t="s">
        <v>126</v>
      </c>
      <c r="D12" s="96">
        <v>12457.99</v>
      </c>
      <c r="E12" s="96">
        <v>0</v>
      </c>
      <c r="F12" s="109">
        <v>0</v>
      </c>
      <c r="G12" s="107">
        <f t="shared" si="0"/>
        <v>12457.99</v>
      </c>
      <c r="H12" s="105"/>
      <c r="I12" s="100">
        <v>1961.9960000000001</v>
      </c>
    </row>
    <row r="13" spans="1:10" x14ac:dyDescent="0.3">
      <c r="B13" s="93" t="s">
        <v>127</v>
      </c>
      <c r="D13" s="96">
        <v>58342.5</v>
      </c>
      <c r="E13" s="96">
        <v>0</v>
      </c>
      <c r="F13" s="109">
        <v>0</v>
      </c>
      <c r="G13" s="107">
        <f t="shared" si="0"/>
        <v>58342.5</v>
      </c>
      <c r="H13" s="105"/>
      <c r="I13" s="100">
        <v>2</v>
      </c>
    </row>
    <row r="14" spans="1:10" x14ac:dyDescent="0.3">
      <c r="B14" s="93" t="s">
        <v>128</v>
      </c>
      <c r="D14" s="96">
        <v>181230.5</v>
      </c>
      <c r="E14" s="96">
        <v>0</v>
      </c>
      <c r="F14" s="109">
        <v>0</v>
      </c>
      <c r="G14" s="107">
        <f t="shared" si="0"/>
        <v>181230.5</v>
      </c>
      <c r="H14" s="105"/>
      <c r="I14" s="100">
        <v>4653.9999999999927</v>
      </c>
    </row>
    <row r="15" spans="1:10" x14ac:dyDescent="0.3">
      <c r="B15" s="93" t="s">
        <v>129</v>
      </c>
      <c r="D15" s="96">
        <v>136718</v>
      </c>
      <c r="E15" s="96">
        <v>0</v>
      </c>
      <c r="F15" s="109">
        <v>0</v>
      </c>
      <c r="G15" s="107">
        <f t="shared" si="0"/>
        <v>136718</v>
      </c>
      <c r="H15" s="105"/>
      <c r="I15" s="100">
        <v>2</v>
      </c>
    </row>
    <row r="16" spans="1:10" ht="19.5" thickBot="1" x14ac:dyDescent="0.35">
      <c r="D16" s="97">
        <f t="shared" ref="D16:I16" si="1">SUM(D9:D15)</f>
        <v>687880.32000000007</v>
      </c>
      <c r="E16" s="98">
        <f t="shared" si="1"/>
        <v>14405.599999999999</v>
      </c>
      <c r="F16" s="110">
        <f t="shared" si="1"/>
        <v>0</v>
      </c>
      <c r="G16" s="110">
        <f t="shared" si="1"/>
        <v>702285.91999999993</v>
      </c>
      <c r="H16" s="105"/>
      <c r="I16" s="101">
        <f t="shared" si="1"/>
        <v>152271.99340000001</v>
      </c>
    </row>
    <row r="17" spans="1:10" x14ac:dyDescent="0.3">
      <c r="H17" s="102"/>
    </row>
    <row r="19" spans="1:10" x14ac:dyDescent="0.3">
      <c r="A19" s="93" t="s">
        <v>149</v>
      </c>
      <c r="B19" s="93" t="s">
        <v>157</v>
      </c>
    </row>
    <row r="20" spans="1:10" x14ac:dyDescent="0.3">
      <c r="F20" s="111" t="s">
        <v>163</v>
      </c>
      <c r="G20" s="111" t="s">
        <v>164</v>
      </c>
    </row>
    <row r="21" spans="1:10" x14ac:dyDescent="0.3">
      <c r="B21" s="93" t="s">
        <v>150</v>
      </c>
      <c r="F21" s="109">
        <v>3000</v>
      </c>
      <c r="G21" s="109">
        <v>0</v>
      </c>
      <c r="I21" s="106"/>
      <c r="J21" s="106"/>
    </row>
    <row r="22" spans="1:10" x14ac:dyDescent="0.3">
      <c r="B22" s="93" t="s">
        <v>151</v>
      </c>
      <c r="F22" s="109">
        <v>1000</v>
      </c>
      <c r="G22" s="109">
        <v>0</v>
      </c>
      <c r="J22" s="106"/>
    </row>
    <row r="23" spans="1:10" x14ac:dyDescent="0.3">
      <c r="B23" s="93" t="s">
        <v>152</v>
      </c>
      <c r="F23" s="109">
        <v>5000</v>
      </c>
      <c r="G23" s="109">
        <v>0</v>
      </c>
      <c r="I23" s="106"/>
      <c r="J23" s="106"/>
    </row>
    <row r="24" spans="1:10" x14ac:dyDescent="0.3">
      <c r="B24" s="93" t="s">
        <v>153</v>
      </c>
      <c r="F24" s="109">
        <v>2000</v>
      </c>
      <c r="G24" s="109">
        <v>0</v>
      </c>
      <c r="H24" s="106"/>
      <c r="J24" s="106"/>
    </row>
    <row r="25" spans="1:10" x14ac:dyDescent="0.3">
      <c r="B25" s="93" t="s">
        <v>154</v>
      </c>
      <c r="F25" s="109">
        <v>2000</v>
      </c>
      <c r="G25" s="109">
        <v>0</v>
      </c>
      <c r="I25" s="106"/>
      <c r="J25" s="106"/>
    </row>
    <row r="26" spans="1:10" x14ac:dyDescent="0.3">
      <c r="B26" s="93" t="s">
        <v>155</v>
      </c>
      <c r="F26" s="109">
        <v>5000</v>
      </c>
      <c r="G26" s="109">
        <v>0</v>
      </c>
      <c r="I26" s="106"/>
      <c r="J26" s="106"/>
    </row>
    <row r="27" spans="1:10" ht="19.5" thickBot="1" x14ac:dyDescent="0.35">
      <c r="F27" s="110">
        <f t="shared" ref="F27:G27" si="2">SUM(F21:F26)</f>
        <v>18000</v>
      </c>
      <c r="G27" s="112">
        <f t="shared" si="2"/>
        <v>0</v>
      </c>
    </row>
    <row r="28" spans="1:10" x14ac:dyDescent="0.3">
      <c r="G28" s="109"/>
    </row>
    <row r="29" spans="1:10" x14ac:dyDescent="0.3">
      <c r="B29" s="93" t="s">
        <v>158</v>
      </c>
      <c r="G29" s="109"/>
    </row>
    <row r="30" spans="1:10" x14ac:dyDescent="0.3">
      <c r="G30" s="109"/>
    </row>
    <row r="31" spans="1:10" x14ac:dyDescent="0.3">
      <c r="A31" s="93" t="s">
        <v>159</v>
      </c>
      <c r="B31" s="93" t="s">
        <v>160</v>
      </c>
      <c r="F31" s="109"/>
      <c r="G31" s="109"/>
    </row>
    <row r="32" spans="1:10" x14ac:dyDescent="0.3">
      <c r="F32" s="109"/>
      <c r="G32" s="109"/>
    </row>
    <row r="33" spans="1:7" x14ac:dyDescent="0.3">
      <c r="F33" s="111" t="s">
        <v>163</v>
      </c>
      <c r="G33" s="111" t="s">
        <v>164</v>
      </c>
    </row>
    <row r="34" spans="1:7" x14ac:dyDescent="0.3">
      <c r="B34" s="93" t="s">
        <v>161</v>
      </c>
      <c r="F34" s="109">
        <v>54012</v>
      </c>
      <c r="G34" s="109">
        <v>46012</v>
      </c>
    </row>
    <row r="35" spans="1:7" x14ac:dyDescent="0.3">
      <c r="B35" s="93" t="s">
        <v>162</v>
      </c>
      <c r="F35" s="109">
        <v>50443.3</v>
      </c>
      <c r="G35" s="109">
        <v>0</v>
      </c>
    </row>
    <row r="36" spans="1:7" ht="19.5" thickBot="1" x14ac:dyDescent="0.35">
      <c r="F36" s="112">
        <f>SUM(F34:F35)</f>
        <v>104455.3</v>
      </c>
      <c r="G36" s="112">
        <f>SUM(G34:G35)</f>
        <v>46012</v>
      </c>
    </row>
    <row r="37" spans="1:7" x14ac:dyDescent="0.3">
      <c r="F37" s="109"/>
      <c r="G37" s="109"/>
    </row>
    <row r="38" spans="1:7" x14ac:dyDescent="0.3">
      <c r="A38" s="93" t="s">
        <v>165</v>
      </c>
      <c r="B38" s="93" t="s">
        <v>166</v>
      </c>
    </row>
    <row r="39" spans="1:7" x14ac:dyDescent="0.3">
      <c r="F39" s="111" t="s">
        <v>163</v>
      </c>
      <c r="G39" s="111" t="s">
        <v>164</v>
      </c>
    </row>
    <row r="40" spans="1:7" x14ac:dyDescent="0.3">
      <c r="B40" s="93" t="s">
        <v>168</v>
      </c>
      <c r="F40" s="109">
        <v>692.29000000000008</v>
      </c>
      <c r="G40" s="109">
        <v>1035.6199999999999</v>
      </c>
    </row>
    <row r="41" spans="1:7" x14ac:dyDescent="0.3">
      <c r="B41" s="93" t="s">
        <v>167</v>
      </c>
      <c r="F41" s="109"/>
      <c r="G41" s="109"/>
    </row>
    <row r="42" spans="1:7" x14ac:dyDescent="0.3">
      <c r="B42" s="93" t="s">
        <v>169</v>
      </c>
      <c r="F42" s="109">
        <v>515142.49</v>
      </c>
      <c r="G42" s="109">
        <v>116399.44</v>
      </c>
    </row>
    <row r="43" spans="1:7" x14ac:dyDescent="0.3">
      <c r="B43" s="93" t="s">
        <v>170</v>
      </c>
      <c r="F43" s="109">
        <v>3785000</v>
      </c>
      <c r="G43" s="109">
        <v>1100000</v>
      </c>
    </row>
    <row r="44" spans="1:7" ht="19.5" thickBot="1" x14ac:dyDescent="0.35">
      <c r="F44" s="112">
        <f>SUM(F40:F43)</f>
        <v>4300834.78</v>
      </c>
      <c r="G44" s="112">
        <f>SUM(G40:G43)</f>
        <v>1217435.06</v>
      </c>
    </row>
    <row r="46" spans="1:7" x14ac:dyDescent="0.3">
      <c r="A46" s="93" t="s">
        <v>171</v>
      </c>
      <c r="B46" s="93" t="s">
        <v>173</v>
      </c>
    </row>
    <row r="47" spans="1:7" x14ac:dyDescent="0.3">
      <c r="F47" s="111" t="s">
        <v>163</v>
      </c>
      <c r="G47" s="111" t="s">
        <v>164</v>
      </c>
    </row>
    <row r="49" spans="1:7" x14ac:dyDescent="0.3">
      <c r="B49" s="93" t="s">
        <v>174</v>
      </c>
      <c r="F49" s="107">
        <v>1129.7</v>
      </c>
      <c r="G49" s="107">
        <v>1126.7</v>
      </c>
    </row>
    <row r="50" spans="1:7" x14ac:dyDescent="0.3">
      <c r="B50" s="93" t="s">
        <v>175</v>
      </c>
      <c r="F50" s="107">
        <v>73084.800000000003</v>
      </c>
      <c r="G50" s="107">
        <v>123730</v>
      </c>
    </row>
    <row r="51" spans="1:7" ht="19.5" thickBot="1" x14ac:dyDescent="0.35">
      <c r="F51" s="110">
        <f t="shared" ref="F51:G51" si="3">SUM(F49:F50)</f>
        <v>74214.5</v>
      </c>
      <c r="G51" s="110">
        <f t="shared" si="3"/>
        <v>124856.7</v>
      </c>
    </row>
    <row r="53" spans="1:7" x14ac:dyDescent="0.3">
      <c r="A53" s="93" t="s">
        <v>176</v>
      </c>
      <c r="B53" s="93" t="s">
        <v>177</v>
      </c>
    </row>
    <row r="54" spans="1:7" x14ac:dyDescent="0.3">
      <c r="F54" s="111" t="s">
        <v>163</v>
      </c>
      <c r="G54" s="111" t="s">
        <v>164</v>
      </c>
    </row>
    <row r="55" spans="1:7" x14ac:dyDescent="0.3">
      <c r="B55" s="93" t="s">
        <v>178</v>
      </c>
      <c r="F55" s="107">
        <v>3311254</v>
      </c>
      <c r="G55" s="107">
        <v>1515898.57</v>
      </c>
    </row>
    <row r="56" spans="1:7" x14ac:dyDescent="0.3">
      <c r="B56" s="93" t="s">
        <v>179</v>
      </c>
      <c r="F56" s="113">
        <v>9317251.5299999993</v>
      </c>
      <c r="G56" s="113">
        <v>4499242.5999999996</v>
      </c>
    </row>
    <row r="57" spans="1:7" x14ac:dyDescent="0.3">
      <c r="B57" s="93" t="s">
        <v>180</v>
      </c>
      <c r="F57" s="107">
        <f>SUM(F55:F56)</f>
        <v>12628505.529999999</v>
      </c>
      <c r="G57" s="107">
        <f>SUM(G55:G56)</f>
        <v>6015141.1699999999</v>
      </c>
    </row>
    <row r="59" spans="1:7" x14ac:dyDescent="0.3">
      <c r="B59" s="93" t="s">
        <v>181</v>
      </c>
      <c r="F59" s="113">
        <v>19175.96</v>
      </c>
      <c r="G59" s="113">
        <v>0</v>
      </c>
    </row>
    <row r="61" spans="1:7" x14ac:dyDescent="0.3">
      <c r="B61" s="93" t="s">
        <v>182</v>
      </c>
    </row>
    <row r="62" spans="1:7" x14ac:dyDescent="0.3">
      <c r="C62" s="93" t="s">
        <v>183</v>
      </c>
      <c r="F62" s="107">
        <v>56820.86</v>
      </c>
      <c r="G62" s="107">
        <v>1327.95</v>
      </c>
    </row>
    <row r="63" spans="1:7" x14ac:dyDescent="0.3">
      <c r="C63" s="93" t="s">
        <v>184</v>
      </c>
      <c r="F63" s="107">
        <v>0</v>
      </c>
      <c r="G63" s="107">
        <v>0</v>
      </c>
    </row>
    <row r="64" spans="1:7" x14ac:dyDescent="0.3">
      <c r="C64" s="93" t="s">
        <v>187</v>
      </c>
      <c r="F64" s="113">
        <v>8671.2999999999993</v>
      </c>
      <c r="G64" s="113">
        <v>15637.4</v>
      </c>
    </row>
    <row r="65" spans="1:7" x14ac:dyDescent="0.3">
      <c r="C65" s="93" t="s">
        <v>185</v>
      </c>
      <c r="F65" s="107">
        <f>SUM(F62:F64)</f>
        <v>65492.160000000003</v>
      </c>
      <c r="G65" s="107">
        <f>SUM(G62:G64)</f>
        <v>16965.349999999999</v>
      </c>
    </row>
    <row r="67" spans="1:7" x14ac:dyDescent="0.3">
      <c r="B67" s="93" t="s">
        <v>45</v>
      </c>
    </row>
    <row r="68" spans="1:7" x14ac:dyDescent="0.3">
      <c r="C68" s="93" t="s">
        <v>186</v>
      </c>
      <c r="F68" s="107">
        <v>-4801.3999999999996</v>
      </c>
      <c r="G68" s="107">
        <v>-10066.14</v>
      </c>
    </row>
    <row r="69" spans="1:7" x14ac:dyDescent="0.3">
      <c r="C69" s="93" t="s">
        <v>188</v>
      </c>
      <c r="F69" s="107">
        <v>-7178202.71</v>
      </c>
      <c r="G69" s="107">
        <v>-3760980.57</v>
      </c>
    </row>
    <row r="70" spans="1:7" x14ac:dyDescent="0.3">
      <c r="C70" s="93" t="s">
        <v>189</v>
      </c>
      <c r="F70" s="113">
        <v>-1028008.72</v>
      </c>
      <c r="G70" s="113">
        <v>-960421.97</v>
      </c>
    </row>
    <row r="71" spans="1:7" x14ac:dyDescent="0.3">
      <c r="C71" s="93" t="s">
        <v>190</v>
      </c>
      <c r="F71" s="107">
        <f t="shared" ref="F71:G71" si="4">SUM(F68:F70)</f>
        <v>-8211012.8300000001</v>
      </c>
      <c r="G71" s="107">
        <f t="shared" si="4"/>
        <v>-4731468.68</v>
      </c>
    </row>
    <row r="73" spans="1:7" x14ac:dyDescent="0.3">
      <c r="B73" s="93" t="s">
        <v>191</v>
      </c>
      <c r="F73" s="107">
        <v>-8145520.6699999999</v>
      </c>
      <c r="G73" s="107">
        <v>-4714833.33</v>
      </c>
    </row>
    <row r="74" spans="1:7" ht="19.5" thickBot="1" x14ac:dyDescent="0.35">
      <c r="B74" s="93" t="s">
        <v>192</v>
      </c>
      <c r="F74" s="110">
        <f>F57+F59+F73</f>
        <v>4502160.82</v>
      </c>
      <c r="G74" s="110">
        <f>G57+G59+G73</f>
        <v>1300307.8399999999</v>
      </c>
    </row>
    <row r="76" spans="1:7" x14ac:dyDescent="0.3">
      <c r="A76" s="93" t="s">
        <v>193</v>
      </c>
      <c r="B76" s="93" t="s">
        <v>194</v>
      </c>
    </row>
    <row r="78" spans="1:7" x14ac:dyDescent="0.3">
      <c r="B78" s="93" t="s">
        <v>195</v>
      </c>
      <c r="F78" s="107">
        <v>49331.1</v>
      </c>
      <c r="G78" s="107">
        <v>0</v>
      </c>
    </row>
    <row r="79" spans="1:7" x14ac:dyDescent="0.3">
      <c r="B79" s="93" t="s">
        <v>196</v>
      </c>
      <c r="F79" s="107">
        <v>6105.17</v>
      </c>
      <c r="G79" s="107">
        <v>995.98</v>
      </c>
    </row>
    <row r="80" spans="1:7" x14ac:dyDescent="0.3">
      <c r="B80" s="93" t="s">
        <v>197</v>
      </c>
      <c r="F80" s="113">
        <v>1112.2</v>
      </c>
      <c r="G80" s="113">
        <v>0</v>
      </c>
    </row>
    <row r="81" spans="6:7" ht="19.5" thickBot="1" x14ac:dyDescent="0.35">
      <c r="F81" s="110">
        <f>SUM(F78:F80)</f>
        <v>56548.469999999994</v>
      </c>
      <c r="G81" s="110">
        <f>SUM(G78:G80)</f>
        <v>995.98</v>
      </c>
    </row>
  </sheetData>
  <mergeCells count="1">
    <mergeCell ref="D7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'F10 -BS'!Print_Area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2017-08-03T02:24:14Z</cp:lastPrinted>
  <dcterms:created xsi:type="dcterms:W3CDTF">2010-03-24T00:51:31Z</dcterms:created>
  <dcterms:modified xsi:type="dcterms:W3CDTF">2017-08-13T10:36:23Z</dcterms:modified>
</cp:coreProperties>
</file>