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xr:revisionPtr revIDLastSave="0" documentId="13_ncr:1_{BB4A03C2-FF27-42EB-9301-24C47A18F31F}" xr6:coauthVersionLast="38" xr6:coauthVersionMax="38" xr10:uidLastSave="{00000000-0000-0000-0000-000000000000}"/>
  <bookViews>
    <workbookView xWindow="0" yWindow="0" windowWidth="20460" windowHeight="441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D96" i="4" l="1"/>
  <c r="E69" i="4"/>
  <c r="I102" i="4"/>
  <c r="I18" i="4"/>
  <c r="H98" i="4"/>
  <c r="H96" i="4" l="1"/>
  <c r="G9" i="5" l="1"/>
  <c r="G65" i="4" l="1"/>
  <c r="E65" i="4"/>
  <c r="G68" i="4" l="1"/>
  <c r="G91" i="4" l="1"/>
  <c r="F64" i="5" l="1"/>
  <c r="I22" i="4" l="1"/>
  <c r="I23" i="4" s="1"/>
  <c r="E91" i="4" l="1"/>
  <c r="C96" i="4"/>
  <c r="F20" i="3" l="1"/>
  <c r="D20" i="3"/>
  <c r="C20" i="3"/>
  <c r="L74" i="4" l="1"/>
  <c r="L73" i="4"/>
  <c r="L70" i="4"/>
  <c r="L71" i="4"/>
  <c r="L69" i="4"/>
  <c r="L86" i="4"/>
  <c r="L93" i="4"/>
  <c r="L82" i="4"/>
  <c r="L83" i="4"/>
  <c r="L84" i="4"/>
  <c r="L85" i="4"/>
  <c r="L80" i="4"/>
  <c r="L81" i="4"/>
  <c r="L77" i="4"/>
  <c r="L78" i="4"/>
  <c r="L79" i="4"/>
  <c r="L76" i="4"/>
  <c r="L62" i="4"/>
  <c r="L60" i="4"/>
  <c r="L58" i="4"/>
  <c r="L59" i="4"/>
  <c r="L57" i="4"/>
  <c r="L49" i="4"/>
  <c r="L50" i="4"/>
  <c r="L51" i="4"/>
  <c r="L52" i="4"/>
  <c r="L45" i="4"/>
  <c r="L46" i="4"/>
  <c r="L47" i="4"/>
  <c r="L48" i="4"/>
  <c r="L44" i="4"/>
  <c r="L43" i="4"/>
  <c r="L42" i="4"/>
  <c r="L40" i="4"/>
  <c r="L39" i="4"/>
  <c r="L38" i="4"/>
  <c r="L37" i="4"/>
  <c r="L36" i="4"/>
  <c r="L35" i="4"/>
  <c r="L32" i="4"/>
  <c r="L33" i="4"/>
  <c r="L27" i="4"/>
  <c r="L28" i="4"/>
  <c r="L29" i="4"/>
  <c r="L30" i="4"/>
  <c r="L31" i="4"/>
  <c r="L26" i="4"/>
  <c r="G74" i="5" l="1"/>
  <c r="F74" i="5"/>
  <c r="G64" i="5" l="1"/>
  <c r="G58" i="5"/>
  <c r="F58" i="5"/>
  <c r="G50" i="5"/>
  <c r="G67" i="5" s="1"/>
  <c r="F50" i="5"/>
  <c r="F67" i="5" s="1"/>
  <c r="F44" i="5" l="1"/>
  <c r="G44" i="5"/>
  <c r="G37" i="5"/>
  <c r="F37" i="5"/>
  <c r="G29" i="5"/>
  <c r="F29" i="5"/>
  <c r="F22" i="5"/>
  <c r="G22" i="5"/>
  <c r="G10" i="5"/>
  <c r="G11" i="5"/>
  <c r="G12" i="5"/>
  <c r="G13" i="5"/>
  <c r="G14" i="5"/>
  <c r="G15" i="5"/>
  <c r="D16" i="5"/>
  <c r="E16" i="5"/>
  <c r="F16" i="5"/>
  <c r="E35" i="3"/>
  <c r="E37" i="3"/>
  <c r="E34" i="3"/>
  <c r="E26" i="3"/>
  <c r="E25" i="3"/>
  <c r="E15" i="3"/>
  <c r="E16" i="3"/>
  <c r="E17" i="3"/>
  <c r="E18" i="3"/>
  <c r="E14" i="3"/>
  <c r="E10" i="3"/>
  <c r="E11" i="3" s="1"/>
  <c r="D38" i="3"/>
  <c r="F38" i="3"/>
  <c r="C38" i="3"/>
  <c r="D31" i="3"/>
  <c r="E31" i="3"/>
  <c r="F31" i="3"/>
  <c r="C31" i="3"/>
  <c r="D27" i="3"/>
  <c r="F27" i="3"/>
  <c r="C27" i="3"/>
  <c r="D11" i="3"/>
  <c r="D22" i="3" s="1"/>
  <c r="F11" i="3"/>
  <c r="C11" i="3"/>
  <c r="C22" i="3" s="1"/>
  <c r="E38" i="3" l="1"/>
  <c r="E20" i="3"/>
  <c r="E22" i="3" s="1"/>
  <c r="E27" i="3"/>
  <c r="F22" i="3"/>
  <c r="G16" i="5"/>
  <c r="I16" i="5"/>
  <c r="C40" i="3"/>
  <c r="D40" i="3"/>
  <c r="F40" i="3"/>
  <c r="E40" i="3" l="1"/>
  <c r="I15" i="4"/>
  <c r="I96" i="4"/>
  <c r="I98" i="4" s="1"/>
  <c r="G95" i="4"/>
  <c r="G94" i="4"/>
  <c r="G93" i="4"/>
  <c r="G92" i="4"/>
  <c r="G90" i="4"/>
  <c r="G89" i="4"/>
  <c r="G88" i="4"/>
  <c r="G86" i="4"/>
  <c r="G85" i="4"/>
  <c r="G84" i="4"/>
  <c r="G83" i="4"/>
  <c r="G82" i="4"/>
  <c r="G81" i="4"/>
  <c r="G80" i="4"/>
  <c r="G79" i="4"/>
  <c r="G78" i="4"/>
  <c r="G77" i="4"/>
  <c r="G76" i="4"/>
  <c r="G75" i="4"/>
  <c r="G66" i="4"/>
  <c r="G74" i="4"/>
  <c r="G73" i="4"/>
  <c r="G72" i="4"/>
  <c r="G71" i="4"/>
  <c r="G70" i="4"/>
  <c r="G69" i="4"/>
  <c r="G63" i="4"/>
  <c r="G64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1" i="4"/>
  <c r="G20" i="4"/>
  <c r="G19" i="4"/>
  <c r="G18" i="4"/>
  <c r="G14" i="4"/>
  <c r="G10" i="4"/>
  <c r="G22" i="4" l="1"/>
  <c r="G96" i="4"/>
  <c r="E80" i="4" l="1"/>
  <c r="E32" i="4"/>
  <c r="E28" i="4"/>
  <c r="D22" i="4"/>
  <c r="H22" i="4"/>
  <c r="C22" i="4"/>
  <c r="E14" i="4"/>
  <c r="G15" i="4"/>
  <c r="G23" i="4" s="1"/>
  <c r="H15" i="4"/>
  <c r="D15" i="4"/>
  <c r="C15" i="4"/>
  <c r="E95" i="4"/>
  <c r="E94" i="4"/>
  <c r="E93" i="4"/>
  <c r="E92" i="4"/>
  <c r="E90" i="4"/>
  <c r="E89" i="4"/>
  <c r="E88" i="4"/>
  <c r="E86" i="4"/>
  <c r="E85" i="4"/>
  <c r="E84" i="4"/>
  <c r="E83" i="4"/>
  <c r="E82" i="4"/>
  <c r="E81" i="4"/>
  <c r="E79" i="4"/>
  <c r="E78" i="4"/>
  <c r="E77" i="4"/>
  <c r="E76" i="4"/>
  <c r="E75" i="4"/>
  <c r="E66" i="4"/>
  <c r="E74" i="4"/>
  <c r="E73" i="4"/>
  <c r="E72" i="4"/>
  <c r="E71" i="4"/>
  <c r="E70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D23" i="4" l="1"/>
  <c r="D98" i="4" s="1"/>
  <c r="D100" i="4" s="1"/>
  <c r="D102" i="4" s="1"/>
  <c r="D107" i="4" s="1"/>
  <c r="F107" i="4"/>
  <c r="C23" i="4"/>
  <c r="I107" i="4"/>
  <c r="E15" i="4"/>
  <c r="H23" i="4"/>
  <c r="E96" i="4"/>
  <c r="E22" i="4"/>
  <c r="H100" i="4" l="1"/>
  <c r="H102" i="4" s="1"/>
  <c r="H107" i="4" s="1"/>
  <c r="E23" i="4"/>
  <c r="E98" i="4" s="1"/>
  <c r="G98" i="4"/>
  <c r="G100" i="4" s="1"/>
  <c r="G102" i="4" s="1"/>
  <c r="G107" i="4" s="1"/>
  <c r="E100" i="4" l="1"/>
  <c r="E102" i="4" s="1"/>
  <c r="E107" i="4" s="1"/>
  <c r="C98" i="4"/>
  <c r="C100" i="4" s="1"/>
  <c r="C102" i="4" s="1"/>
  <c r="C107" i="4" s="1"/>
</calcChain>
</file>

<file path=xl/sharedStrings.xml><?xml version="1.0" encoding="utf-8"?>
<sst xmlns="http://schemas.openxmlformats.org/spreadsheetml/2006/main" count="223" uniqueCount="198">
  <si>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</si>
  <si>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</si>
  <si>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</si>
  <si>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</si>
  <si>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</si>
  <si>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</si>
  <si>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</si>
  <si>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</si>
  <si>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</si>
  <si>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</si>
  <si>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</si>
  <si>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</si>
  <si>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</si>
  <si>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Audited              FYE 2016</t>
  </si>
  <si>
    <t>Variance</t>
  </si>
  <si>
    <t>YOY</t>
  </si>
  <si>
    <t>YE 2016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</si>
  <si>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</si>
  <si>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</si>
  <si>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</si>
  <si>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</si>
  <si>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</si>
  <si>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</si>
  <si>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</si>
  <si>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</si>
  <si>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</si>
  <si>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</si>
  <si>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</si>
  <si>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</si>
  <si>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</si>
  <si>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</si>
  <si>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</si>
  <si>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</si>
  <si>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</si>
  <si>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</si>
  <si>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</si>
  <si>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</si>
  <si>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</si>
  <si>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</si>
  <si>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</si>
  <si>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</si>
  <si>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</si>
  <si>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</si>
  <si>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</si>
  <si>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</si>
  <si>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</si>
  <si>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</si>
  <si>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</si>
  <si>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</si>
  <si>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</si>
  <si>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</si>
  <si>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</si>
  <si>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</si>
  <si>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</si>
  <si>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</si>
  <si>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</si>
  <si>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</si>
  <si>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</si>
  <si>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</si>
  <si>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</si>
  <si>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</si>
  <si>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</si>
  <si>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</si>
  <si>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</si>
  <si>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</si>
  <si>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</si>
  <si>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</si>
  <si>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</si>
  <si>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</si>
  <si>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</si>
  <si>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</si>
  <si>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</si>
  <si>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</si>
  <si>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</si>
  <si>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</si>
  <si>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</si>
  <si>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</si>
  <si>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</si>
  <si>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</si>
  <si>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</si>
  <si>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</si>
  <si>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</si>
  <si>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</si>
  <si>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</si>
  <si>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</si>
  <si>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</si>
  <si>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</si>
  <si>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</si>
  <si>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</si>
  <si>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</si>
  <si>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</si>
  <si>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</si>
  <si>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</si>
  <si>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</si>
  <si>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</si>
  <si>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</si>
  <si>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</si>
  <si>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</si>
  <si>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</si>
  <si>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</si>
  <si>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</si>
  <si>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</si>
  <si>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</si>
  <si>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</si>
  <si>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</si>
  <si>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</si>
  <si>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</si>
  <si>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</si>
  <si>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</si>
  <si>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</si>
  <si>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</si>
  <si>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</si>
  <si>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</si>
  <si>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</si>
  <si>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</si>
  <si>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</si>
  <si>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</si>
  <si>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</si>
  <si>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</si>
  <si>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</si>
  <si>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</si>
  <si>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</si>
  <si>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</si>
  <si>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</si>
  <si>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</si>
  <si>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</si>
  <si>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</si>
  <si>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</si>
  <si>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</si>
  <si>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</si>
  <si>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</si>
  <si>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</si>
  <si>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</si>
  <si>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</si>
  <si>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</si>
  <si>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</si>
  <si>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</si>
  <si>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</si>
  <si>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</si>
  <si>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</si>
  <si>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</si>
  <si>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</si>
  <si>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</si>
  <si>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</si>
  <si>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Interest Receivables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</si>
  <si>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</si>
  <si>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</si>
  <si>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</si>
  <si>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</si>
  <si>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</si>
  <si>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</si>
  <si>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</si>
  <si>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</si>
  <si>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</si>
  <si>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</si>
  <si>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</si>
  <si>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</si>
  <si>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</si>
  <si>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</si>
  <si>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</si>
  <si>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</si>
  <si>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</si>
  <si>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</si>
  <si>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</si>
  <si>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</si>
  <si>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</si>
  <si>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</si>
  <si>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</si>
  <si>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</si>
  <si>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</si>
  <si>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7)</t>
  </si>
  <si>
    <t>Interest Received</t>
  </si>
  <si>
    <t xml:space="preserve">Interest from CIMB STMMD 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</si>
  <si>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</si>
  <si>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</si>
  <si>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</si>
  <si>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</si>
  <si>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</si>
  <si>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</si>
  <si>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</si>
  <si>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</si>
  <si>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</si>
  <si>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</si>
  <si>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AS AT OCT 31, 2017</t>
  </si>
  <si>
    <t>As at Oct 2017</t>
  </si>
  <si>
    <t>As at Oct 2016</t>
  </si>
  <si>
    <t>FOR THE FINANCIAL PERIOD ENDED OCT 31, 2017</t>
  </si>
  <si>
    <t>&lt;YTD Oct 2017&gt;</t>
  </si>
  <si>
    <t>Actual YTD                 Oct 2016</t>
  </si>
  <si>
    <t xml:space="preserve">APEC Meeting </t>
  </si>
  <si>
    <t>Balance as of 31 Oct 2017
(RM)</t>
  </si>
  <si>
    <t>Oct 2017</t>
  </si>
  <si>
    <t>Oct 2016</t>
  </si>
  <si>
    <t>Interest from RHB STMMD (Jan-Oct)</t>
  </si>
  <si>
    <t>Government grant received as at 30 Oct</t>
  </si>
  <si>
    <t>Balance as at 31 Oct 2017</t>
  </si>
  <si>
    <t>Portion of government grant utilised as at 31 Oct 2017</t>
  </si>
  <si>
    <t>Forecast   (10+2)              FYE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</si>
</sst>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5">
    <xf numFmtId="0" fontId="0" fillId="0" borderId="0" xfId="0"/>
    <xf numFmtId="164" fontId="5" fillId="2" borderId="2" xfId="1" applyNumberFormat="1" applyFont="1" applyFill="1" applyBorder="1"/>
    <xf numFmtId="164" fontId="5" fillId="2" borderId="6" xfId="1" applyNumberFormat="1" applyFont="1" applyFill="1" applyBorder="1"/>
    <xf numFmtId="164" fontId="4" fillId="2" borderId="3" xfId="1" applyNumberFormat="1" applyFont="1" applyFill="1" applyBorder="1" applyAlignment="1">
      <alignment horizontal="center" wrapText="1"/>
    </xf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5" fillId="2" borderId="5" xfId="1" applyNumberFormat="1" applyFont="1" applyFill="1" applyBorder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0" fontId="7" fillId="0" borderId="0" xfId="0" applyFont="1" applyAlignment="1">
      <alignment horizontal="center" vertical="center" wrapText="1"/>
    </xf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1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41" fontId="11" fillId="0" borderId="6" xfId="4" applyFont="1" applyFill="1" applyBorder="1"/>
    <xf numFmtId="164" fontId="6" fillId="0" borderId="14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5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14" sqref="A14"/>
    </sheetView>
  </sheetViews>
  <sheetFormatPr defaultColWidth="7.85546875" defaultRowHeight="18" customHeight="1" x14ac:dyDescent="0.3"/>
  <cols>
    <col min="1" max="1" width="42.140625" style="66" customWidth="1"/>
    <col min="2" max="2" width="6.7109375" style="65" customWidth="1"/>
    <col min="3" max="3" width="21.28515625" style="66" bestFit="1" customWidth="1"/>
    <col min="4" max="4" width="21.85546875" style="66" customWidth="1"/>
    <col min="5" max="5" width="17" style="66" customWidth="1"/>
    <col min="6" max="14" width="18.42578125" style="66" customWidth="1"/>
    <col min="15" max="16384" width="7.85546875" style="66"/>
  </cols>
  <sheetData>
    <row r="1" spans="1:6" ht="18" customHeight="1" x14ac:dyDescent="0.3">
      <c r="A1" s="64" t="s">
        <v>34</v>
      </c>
    </row>
    <row r="2" spans="1:6" ht="18" customHeight="1" x14ac:dyDescent="0.3">
      <c r="A2" s="64" t="s">
        <v>22</v>
      </c>
    </row>
    <row r="3" spans="1:6" ht="18" customHeight="1" x14ac:dyDescent="0.3">
      <c r="A3" s="114" t="s">
        <v>183</v>
      </c>
    </row>
    <row r="4" spans="1:6" ht="18" customHeight="1" x14ac:dyDescent="0.3">
      <c r="A4" s="64"/>
    </row>
    <row r="5" spans="1:6" ht="18" customHeight="1" x14ac:dyDescent="0.3">
      <c r="A5" s="67"/>
    </row>
    <row r="6" spans="1:6" ht="18" customHeight="1" x14ac:dyDescent="0.3">
      <c r="A6" s="67"/>
      <c r="B6" s="68"/>
      <c r="C6" s="69"/>
      <c r="D6" s="70"/>
      <c r="E6" s="71" t="s">
        <v>14</v>
      </c>
      <c r="F6" s="71" t="s">
        <v>17</v>
      </c>
    </row>
    <row r="7" spans="1:6" ht="18" customHeight="1" x14ac:dyDescent="0.3">
      <c r="A7" s="72"/>
      <c r="B7" s="73"/>
      <c r="C7" s="115" t="s">
        <v>184</v>
      </c>
      <c r="D7" s="23" t="s">
        <v>185</v>
      </c>
      <c r="E7" s="74" t="s">
        <v>15</v>
      </c>
      <c r="F7" s="75" t="s">
        <v>16</v>
      </c>
    </row>
    <row r="8" spans="1:6" s="77" customFormat="1" ht="18" customHeight="1" x14ac:dyDescent="0.3">
      <c r="A8" s="76"/>
      <c r="B8" s="73" t="s">
        <v>0</v>
      </c>
      <c r="C8" s="71" t="s">
        <v>11</v>
      </c>
      <c r="D8" s="71" t="s">
        <v>11</v>
      </c>
      <c r="E8" s="71" t="s">
        <v>11</v>
      </c>
      <c r="F8" s="71" t="s">
        <v>11</v>
      </c>
    </row>
    <row r="9" spans="1:6" ht="18" customHeight="1" x14ac:dyDescent="0.3">
      <c r="A9" s="78" t="s">
        <v>26</v>
      </c>
      <c r="C9" s="79"/>
      <c r="D9" s="65"/>
      <c r="E9" s="79"/>
      <c r="F9" s="79"/>
    </row>
    <row r="10" spans="1:6" ht="18" customHeight="1" x14ac:dyDescent="0.3">
      <c r="A10" s="80" t="s">
        <v>122</v>
      </c>
      <c r="B10" s="65">
        <v>1</v>
      </c>
      <c r="C10" s="79">
        <v>152271.01</v>
      </c>
      <c r="D10" s="65">
        <v>172261.03</v>
      </c>
      <c r="E10" s="79">
        <f>C10-D10</f>
        <v>-19990.01999999999</v>
      </c>
      <c r="F10" s="79">
        <v>137866.40999999997</v>
      </c>
    </row>
    <row r="11" spans="1:6" ht="18" customHeight="1" x14ac:dyDescent="0.3">
      <c r="A11" s="81"/>
      <c r="C11" s="82">
        <f>SUM(C10:C10)</f>
        <v>152271.01</v>
      </c>
      <c r="D11" s="82">
        <f>SUM(D10:D10)</f>
        <v>172261.03</v>
      </c>
      <c r="E11" s="82">
        <f>SUM(E10:E10)</f>
        <v>-19990.01999999999</v>
      </c>
      <c r="F11" s="82">
        <f>SUM(F10:F10)</f>
        <v>137866.40999999997</v>
      </c>
    </row>
    <row r="12" spans="1:6" ht="18" customHeight="1" x14ac:dyDescent="0.3">
      <c r="A12" s="81"/>
      <c r="C12" s="79"/>
      <c r="D12" s="65"/>
      <c r="E12" s="79"/>
      <c r="F12" s="79"/>
    </row>
    <row r="13" spans="1:6" ht="18" customHeight="1" x14ac:dyDescent="0.3">
      <c r="A13" s="83" t="s">
        <v>27</v>
      </c>
      <c r="C13" s="79"/>
      <c r="D13" s="65"/>
      <c r="E13" s="79"/>
      <c r="F13" s="79"/>
    </row>
    <row r="14" spans="1:6" ht="18" customHeight="1" x14ac:dyDescent="0.3">
      <c r="A14" s="84" t="s">
        <v>139</v>
      </c>
      <c r="B14" s="65">
        <v>2</v>
      </c>
      <c r="C14" s="79">
        <v>23413.48</v>
      </c>
      <c r="D14" s="65">
        <v>0</v>
      </c>
      <c r="E14" s="79">
        <f>C14-D14</f>
        <v>23413.48</v>
      </c>
      <c r="F14" s="79">
        <v>0</v>
      </c>
    </row>
    <row r="15" spans="1:6" ht="18" customHeight="1" x14ac:dyDescent="0.3">
      <c r="A15" s="84" t="s">
        <v>124</v>
      </c>
      <c r="B15" s="65">
        <v>3</v>
      </c>
      <c r="C15" s="79">
        <v>148035.35</v>
      </c>
      <c r="D15" s="65">
        <v>46012</v>
      </c>
      <c r="E15" s="79">
        <f t="shared" ref="E15:E18" si="0">C15-D15</f>
        <v>102023.35</v>
      </c>
      <c r="F15" s="79">
        <v>2112733.83</v>
      </c>
    </row>
    <row r="16" spans="1:6" ht="18" customHeight="1" x14ac:dyDescent="0.3">
      <c r="A16" s="84" t="s">
        <v>126</v>
      </c>
      <c r="C16" s="79">
        <v>1363.02</v>
      </c>
      <c r="D16" s="65">
        <v>1053.9000000000001</v>
      </c>
      <c r="E16" s="79">
        <f t="shared" si="0"/>
        <v>309.11999999999989</v>
      </c>
      <c r="F16" s="79">
        <v>0</v>
      </c>
    </row>
    <row r="17" spans="1:6" ht="18" hidden="1" customHeight="1" x14ac:dyDescent="0.3">
      <c r="A17" s="84" t="s">
        <v>125</v>
      </c>
      <c r="C17" s="79"/>
      <c r="D17" s="65"/>
      <c r="E17" s="79">
        <f t="shared" si="0"/>
        <v>0</v>
      </c>
      <c r="F17" s="79">
        <v>0</v>
      </c>
    </row>
    <row r="18" spans="1:6" ht="18" customHeight="1" x14ac:dyDescent="0.3">
      <c r="A18" s="84" t="s">
        <v>123</v>
      </c>
      <c r="B18" s="65">
        <v>4</v>
      </c>
      <c r="C18" s="79">
        <v>3996462.49</v>
      </c>
      <c r="D18" s="65">
        <v>1465729.6199999999</v>
      </c>
      <c r="E18" s="79">
        <f t="shared" si="0"/>
        <v>2530732.87</v>
      </c>
      <c r="F18" s="79">
        <v>2420165.81</v>
      </c>
    </row>
    <row r="19" spans="1:6" ht="18" customHeight="1" x14ac:dyDescent="0.3">
      <c r="A19" s="85"/>
      <c r="C19" s="79"/>
      <c r="D19" s="65"/>
      <c r="E19" s="79"/>
      <c r="F19" s="79">
        <v>0</v>
      </c>
    </row>
    <row r="20" spans="1:6" ht="18" customHeight="1" x14ac:dyDescent="0.3">
      <c r="A20" s="81" t="s">
        <v>23</v>
      </c>
      <c r="C20" s="82">
        <f>SUM(C14:C19)</f>
        <v>4169274.3400000003</v>
      </c>
      <c r="D20" s="82">
        <f>SUM(D14:D19)</f>
        <v>1512795.5199999998</v>
      </c>
      <c r="E20" s="82">
        <f>SUM(E14:E19)</f>
        <v>2656478.8200000003</v>
      </c>
      <c r="F20" s="82">
        <f>SUM(F14:F19)</f>
        <v>4532899.6400000006</v>
      </c>
    </row>
    <row r="21" spans="1:6" ht="18" customHeight="1" x14ac:dyDescent="0.3">
      <c r="A21" s="86"/>
      <c r="C21" s="79"/>
      <c r="D21" s="65"/>
      <c r="E21" s="79"/>
      <c r="F21" s="79"/>
    </row>
    <row r="22" spans="1:6" s="89" customFormat="1" ht="18" customHeight="1" thickBot="1" x14ac:dyDescent="0.35">
      <c r="A22" s="67" t="s">
        <v>32</v>
      </c>
      <c r="B22" s="87"/>
      <c r="C22" s="88">
        <f>C11+C20</f>
        <v>4321545.3500000006</v>
      </c>
      <c r="D22" s="88">
        <f>D11+D20</f>
        <v>1685056.5499999998</v>
      </c>
      <c r="E22" s="88">
        <f>E11+E20</f>
        <v>2636488.8000000003</v>
      </c>
      <c r="F22" s="88">
        <f>F11+F20</f>
        <v>4670766.0500000007</v>
      </c>
    </row>
    <row r="23" spans="1:6" s="89" customFormat="1" ht="18" customHeight="1" thickTop="1" x14ac:dyDescent="0.3">
      <c r="A23" s="67"/>
      <c r="B23" s="87"/>
      <c r="C23" s="90"/>
      <c r="D23" s="87"/>
      <c r="E23" s="90"/>
      <c r="F23" s="90"/>
    </row>
    <row r="24" spans="1:6" ht="18" customHeight="1" x14ac:dyDescent="0.3">
      <c r="A24" s="91" t="s">
        <v>28</v>
      </c>
      <c r="C24" s="79"/>
      <c r="D24" s="65"/>
      <c r="E24" s="79"/>
      <c r="F24" s="79"/>
    </row>
    <row r="25" spans="1:6" ht="18" customHeight="1" x14ac:dyDescent="0.3">
      <c r="A25" s="92" t="s">
        <v>120</v>
      </c>
      <c r="C25" s="79">
        <v>100003</v>
      </c>
      <c r="D25" s="65">
        <v>100003</v>
      </c>
      <c r="E25" s="79">
        <f>C25-D25</f>
        <v>0</v>
      </c>
      <c r="F25" s="79">
        <v>100003</v>
      </c>
    </row>
    <row r="26" spans="1:6" ht="18" customHeight="1" x14ac:dyDescent="0.3">
      <c r="A26" s="92" t="s">
        <v>121</v>
      </c>
      <c r="C26" s="79">
        <v>-100003</v>
      </c>
      <c r="D26" s="65">
        <v>-100003</v>
      </c>
      <c r="E26" s="79">
        <f>C26-D26</f>
        <v>0</v>
      </c>
      <c r="F26" s="79">
        <v>-100003</v>
      </c>
    </row>
    <row r="27" spans="1:6" ht="18" customHeight="1" x14ac:dyDescent="0.3">
      <c r="A27" s="92" t="s">
        <v>24</v>
      </c>
      <c r="C27" s="82">
        <f>SUM(C25:C26)</f>
        <v>0</v>
      </c>
      <c r="D27" s="82">
        <f t="shared" ref="D27:F27" si="1">SUM(D25:D26)</f>
        <v>0</v>
      </c>
      <c r="E27" s="82">
        <f t="shared" si="1"/>
        <v>0</v>
      </c>
      <c r="F27" s="82">
        <f t="shared" si="1"/>
        <v>0</v>
      </c>
    </row>
    <row r="28" spans="1:6" ht="18" customHeight="1" x14ac:dyDescent="0.3">
      <c r="A28" s="91"/>
      <c r="C28" s="79"/>
      <c r="D28" s="65"/>
      <c r="E28" s="79"/>
      <c r="F28" s="79"/>
    </row>
    <row r="29" spans="1:6" ht="18" customHeight="1" x14ac:dyDescent="0.3">
      <c r="A29" s="91" t="s">
        <v>29</v>
      </c>
      <c r="C29" s="79">
        <v>0</v>
      </c>
      <c r="D29" s="65">
        <v>0</v>
      </c>
      <c r="E29" s="79">
        <v>0</v>
      </c>
      <c r="F29" s="79">
        <v>0</v>
      </c>
    </row>
    <row r="30" spans="1:6" ht="18" customHeight="1" x14ac:dyDescent="0.3">
      <c r="A30" s="92"/>
      <c r="C30" s="79"/>
      <c r="D30" s="65"/>
      <c r="E30" s="79"/>
      <c r="F30" s="79"/>
    </row>
    <row r="31" spans="1:6" ht="18" customHeight="1" x14ac:dyDescent="0.3">
      <c r="A31" s="93" t="s">
        <v>25</v>
      </c>
      <c r="C31" s="82">
        <f>SUM(C30:C30)</f>
        <v>0</v>
      </c>
      <c r="D31" s="82">
        <f>SUM(D30:D30)</f>
        <v>0</v>
      </c>
      <c r="E31" s="82">
        <f>SUM(E30:E30)</f>
        <v>0</v>
      </c>
      <c r="F31" s="82">
        <f>SUM(F30:F30)</f>
        <v>0</v>
      </c>
    </row>
    <row r="32" spans="1:6" ht="18" customHeight="1" x14ac:dyDescent="0.3">
      <c r="A32" s="93"/>
      <c r="C32" s="117"/>
      <c r="D32" s="65"/>
      <c r="E32" s="79"/>
      <c r="F32" s="79"/>
    </row>
    <row r="33" spans="1:6" ht="18" customHeight="1" x14ac:dyDescent="0.3">
      <c r="A33" s="83" t="s">
        <v>30</v>
      </c>
      <c r="C33" s="79"/>
      <c r="D33" s="65"/>
      <c r="E33" s="79"/>
      <c r="F33" s="79"/>
    </row>
    <row r="34" spans="1:6" ht="18" customHeight="1" x14ac:dyDescent="0.3">
      <c r="A34" s="84" t="s">
        <v>152</v>
      </c>
      <c r="B34" s="65">
        <v>5</v>
      </c>
      <c r="C34" s="118">
        <v>64144.4</v>
      </c>
      <c r="D34" s="65">
        <v>111318</v>
      </c>
      <c r="E34" s="79">
        <f>C34-D34</f>
        <v>-47173.599999999999</v>
      </c>
      <c r="F34" s="79">
        <v>1357853.16</v>
      </c>
    </row>
    <row r="35" spans="1:6" ht="18" customHeight="1" x14ac:dyDescent="0.3">
      <c r="A35" s="84" t="s">
        <v>127</v>
      </c>
      <c r="B35" s="65">
        <v>6</v>
      </c>
      <c r="C35" s="79">
        <v>4257400.95</v>
      </c>
      <c r="D35" s="65">
        <v>1573738.55</v>
      </c>
      <c r="E35" s="79">
        <f t="shared" ref="E35:E37" si="2">C35-D35</f>
        <v>2683662.4000000004</v>
      </c>
      <c r="F35" s="79">
        <v>3311253.79</v>
      </c>
    </row>
    <row r="36" spans="1:6" ht="18" hidden="1" customHeight="1" x14ac:dyDescent="0.3">
      <c r="A36" s="112" t="s">
        <v>182</v>
      </c>
      <c r="C36" s="79"/>
      <c r="D36" s="65">
        <v>0</v>
      </c>
      <c r="E36" s="79"/>
      <c r="F36" s="79"/>
    </row>
    <row r="37" spans="1:6" ht="18" customHeight="1" x14ac:dyDescent="0.3">
      <c r="A37" s="84" t="s">
        <v>128</v>
      </c>
      <c r="C37" s="79">
        <v>0</v>
      </c>
      <c r="D37" s="65">
        <v>0</v>
      </c>
      <c r="E37" s="79">
        <f t="shared" si="2"/>
        <v>0</v>
      </c>
      <c r="F37" s="79">
        <v>1659.1</v>
      </c>
    </row>
    <row r="38" spans="1:6" ht="18" customHeight="1" x14ac:dyDescent="0.3">
      <c r="A38" s="94" t="s">
        <v>1</v>
      </c>
      <c r="C38" s="82">
        <f>SUM(C34:C37)</f>
        <v>4321545.3500000006</v>
      </c>
      <c r="D38" s="82">
        <f t="shared" ref="D38:F38" si="3">SUM(D34:D37)</f>
        <v>1685056.55</v>
      </c>
      <c r="E38" s="82">
        <f t="shared" si="3"/>
        <v>2636488.8000000003</v>
      </c>
      <c r="F38" s="82">
        <f t="shared" si="3"/>
        <v>4670766.05</v>
      </c>
    </row>
    <row r="39" spans="1:6" ht="18" customHeight="1" x14ac:dyDescent="0.3">
      <c r="A39" s="95"/>
      <c r="C39" s="79"/>
      <c r="D39" s="65"/>
      <c r="E39" s="79"/>
      <c r="F39" s="79"/>
    </row>
    <row r="40" spans="1:6" ht="18" customHeight="1" thickBot="1" x14ac:dyDescent="0.35">
      <c r="A40" s="95" t="s">
        <v>31</v>
      </c>
      <c r="C40" s="96">
        <f>C27+C38</f>
        <v>4321545.3500000006</v>
      </c>
      <c r="D40" s="96">
        <f t="shared" ref="D40:F40" si="4">D27+D38</f>
        <v>1685056.55</v>
      </c>
      <c r="E40" s="96">
        <f t="shared" si="4"/>
        <v>2636488.8000000003</v>
      </c>
      <c r="F40" s="96">
        <f t="shared" si="4"/>
        <v>4670766.05</v>
      </c>
    </row>
    <row r="41" spans="1:6" ht="18" customHeight="1" thickTop="1" x14ac:dyDescent="0.3">
      <c r="A41" s="81"/>
    </row>
    <row r="42" spans="1:6" ht="18" customHeight="1" x14ac:dyDescent="0.3">
      <c r="A42" s="81"/>
    </row>
    <row r="43" spans="1:6" ht="18" customHeight="1" x14ac:dyDescent="0.3">
      <c r="A43" s="81"/>
    </row>
    <row r="44" spans="1:6" ht="18" customHeight="1" x14ac:dyDescent="0.3">
      <c r="A44" s="97"/>
    </row>
    <row r="45" spans="1:6" ht="18" customHeight="1" x14ac:dyDescent="0.3">
      <c r="A45" s="97"/>
    </row>
    <row r="46" spans="1:6" ht="18" customHeight="1" x14ac:dyDescent="0.3">
      <c r="A46" s="97"/>
    </row>
    <row r="47" spans="1:6" ht="18" customHeight="1" x14ac:dyDescent="0.3">
      <c r="A47" s="97"/>
    </row>
    <row r="48" spans="1:6" ht="18" customHeight="1" x14ac:dyDescent="0.3">
      <c r="A48" s="81"/>
    </row>
    <row r="49" spans="1:1" ht="18" customHeight="1" x14ac:dyDescent="0.3">
      <c r="A49" s="81"/>
    </row>
    <row r="50" spans="1:1" ht="18" customHeight="1" x14ac:dyDescent="0.3">
      <c r="A50" s="81"/>
    </row>
    <row r="51" spans="1:1" ht="18" customHeight="1" x14ac:dyDescent="0.3">
      <c r="A51" s="81"/>
    </row>
    <row r="52" spans="1:1" ht="18" customHeight="1" x14ac:dyDescent="0.3">
      <c r="A52" s="81"/>
    </row>
    <row r="53" spans="1:1" ht="18" customHeight="1" x14ac:dyDescent="0.3">
      <c r="A53" s="92"/>
    </row>
    <row r="54" spans="1:1" ht="18" customHeight="1" x14ac:dyDescent="0.3">
      <c r="A54" s="98"/>
    </row>
    <row r="55" spans="1:1" ht="18" customHeight="1" x14ac:dyDescent="0.3">
      <c r="A55" s="98"/>
    </row>
    <row r="56" spans="1:1" ht="18" customHeight="1" x14ac:dyDescent="0.3">
      <c r="A56" s="98"/>
    </row>
    <row r="57" spans="1:1" ht="18" customHeight="1" x14ac:dyDescent="0.3">
      <c r="A57" s="98"/>
    </row>
    <row r="58" spans="1:1" ht="18" customHeight="1" x14ac:dyDescent="0.3">
      <c r="A58" s="98"/>
    </row>
    <row r="59" spans="1:1" ht="18" customHeight="1" x14ac:dyDescent="0.3">
      <c r="A59" s="98"/>
    </row>
    <row r="60" spans="1:1" ht="18" customHeight="1" x14ac:dyDescent="0.3">
      <c r="A60" s="98"/>
    </row>
    <row r="61" spans="1:1" ht="18" customHeight="1" x14ac:dyDescent="0.3">
      <c r="A61" s="98"/>
    </row>
    <row r="62" spans="1:1" ht="18" customHeight="1" x14ac:dyDescent="0.3">
      <c r="A62" s="98"/>
    </row>
    <row r="63" spans="1:1" ht="18" customHeight="1" x14ac:dyDescent="0.3">
      <c r="A63" s="98"/>
    </row>
    <row r="64" spans="1:1" ht="18" customHeight="1" x14ac:dyDescent="0.3">
      <c r="A64" s="98"/>
    </row>
    <row r="65" spans="1:1" ht="18" customHeight="1" x14ac:dyDescent="0.3">
      <c r="A65" s="98"/>
    </row>
    <row r="66" spans="1:1" ht="18" customHeight="1" x14ac:dyDescent="0.3">
      <c r="A66" s="99"/>
    </row>
    <row r="67" spans="1:1" ht="18" customHeight="1" x14ac:dyDescent="0.3">
      <c r="A67" s="99"/>
    </row>
    <row r="68" spans="1:1" ht="18" customHeight="1" x14ac:dyDescent="0.3">
      <c r="A68" s="99"/>
    </row>
    <row r="69" spans="1:1" ht="18" customHeight="1" x14ac:dyDescent="0.3">
      <c r="A69" s="99"/>
    </row>
    <row r="148" spans="1:1" ht="18" customHeight="1" x14ac:dyDescent="0.3">
      <c r="A148" s="100"/>
    </row>
    <row r="149" spans="1:1" ht="18" customHeight="1" x14ac:dyDescent="0.3">
      <c r="A149" s="100"/>
    </row>
    <row r="150" spans="1:1" ht="18" customHeight="1" x14ac:dyDescent="0.3">
      <c r="A150" s="100"/>
    </row>
    <row r="151" spans="1:1" ht="18" customHeight="1" x14ac:dyDescent="0.3">
      <c r="A151" s="100"/>
    </row>
    <row r="152" spans="1:1" ht="18" customHeight="1" x14ac:dyDescent="0.3">
      <c r="A152" s="100"/>
    </row>
    <row r="153" spans="1:1" ht="18" customHeight="1" x14ac:dyDescent="0.3">
      <c r="A153" s="100"/>
    </row>
    <row r="154" spans="1:1" ht="18" customHeight="1" x14ac:dyDescent="0.3">
      <c r="A154" s="101"/>
    </row>
    <row r="191" spans="1:1" ht="18" customHeight="1" x14ac:dyDescent="0.3">
      <c r="A191" s="102"/>
    </row>
    <row r="192" spans="1:1" ht="18" customHeight="1" x14ac:dyDescent="0.3">
      <c r="A192" s="103"/>
    </row>
    <row r="193" spans="1:1" ht="18" customHeight="1" x14ac:dyDescent="0.3">
      <c r="A193" s="103"/>
    </row>
    <row r="194" spans="1:1" ht="18" customHeight="1" x14ac:dyDescent="0.3">
      <c r="A194" s="104"/>
    </row>
    <row r="195" spans="1:1" ht="18" customHeight="1" x14ac:dyDescent="0.3">
      <c r="A195" s="100"/>
    </row>
    <row r="236" spans="1:1" ht="18" customHeight="1" x14ac:dyDescent="0.3">
      <c r="A236" s="103"/>
    </row>
    <row r="237" spans="1:1" ht="18" customHeight="1" x14ac:dyDescent="0.3">
      <c r="A237" s="104"/>
    </row>
    <row r="238" spans="1:1" ht="18" customHeight="1" x14ac:dyDescent="0.3">
      <c r="A238" s="100"/>
    </row>
    <row r="239" spans="1:1" ht="18" customHeight="1" x14ac:dyDescent="0.3">
      <c r="A239" s="100"/>
    </row>
    <row r="240" spans="1:1" ht="18" customHeight="1" x14ac:dyDescent="0.3">
      <c r="A240" s="105"/>
    </row>
    <row r="241" spans="1:1" ht="18" customHeight="1" x14ac:dyDescent="0.3">
      <c r="A241" s="106"/>
    </row>
    <row r="242" spans="1:1" ht="18" customHeight="1" x14ac:dyDescent="0.3">
      <c r="A242" s="107"/>
    </row>
    <row r="243" spans="1:1" ht="18" customHeight="1" x14ac:dyDescent="0.3">
      <c r="A243" s="107"/>
    </row>
    <row r="244" spans="1:1" ht="18" customHeight="1" x14ac:dyDescent="0.3">
      <c r="A244" s="107"/>
    </row>
    <row r="245" spans="1:1" ht="18" customHeight="1" x14ac:dyDescent="0.3">
      <c r="A245" s="108"/>
    </row>
    <row r="246" spans="1:1" ht="18" customHeight="1" x14ac:dyDescent="0.3">
      <c r="A246" s="107"/>
    </row>
    <row r="247" spans="1:1" ht="18" customHeight="1" x14ac:dyDescent="0.3">
      <c r="A247" s="107"/>
    </row>
    <row r="248" spans="1:1" ht="18" customHeight="1" x14ac:dyDescent="0.3">
      <c r="A248" s="107"/>
    </row>
    <row r="249" spans="1:1" ht="18" customHeight="1" x14ac:dyDescent="0.3">
      <c r="A249" s="109"/>
    </row>
    <row r="250" spans="1:1" ht="18" customHeight="1" x14ac:dyDescent="0.3">
      <c r="A250" s="109"/>
    </row>
    <row r="251" spans="1:1" ht="18" customHeight="1" x14ac:dyDescent="0.3">
      <c r="A251" s="107"/>
    </row>
    <row r="252" spans="1:1" ht="18" customHeight="1" x14ac:dyDescent="0.3">
      <c r="A252" s="107"/>
    </row>
    <row r="253" spans="1:1" ht="18" customHeight="1" x14ac:dyDescent="0.3">
      <c r="A253" s="107"/>
    </row>
    <row r="254" spans="1:1" ht="18" customHeight="1" x14ac:dyDescent="0.3">
      <c r="A254" s="107"/>
    </row>
    <row r="255" spans="1:1" ht="18" customHeight="1" x14ac:dyDescent="0.3">
      <c r="A255" s="10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09"/>
  <sheetViews>
    <sheetView zoomScale="85" zoomScaleNormal="85" zoomScaleSheetLayoutView="85" workbookViewId="0">
      <pane xSplit="2" ySplit="9" topLeftCell="C10" activePane="bottomRight" state="frozen"/>
      <selection activeCell="A14" sqref="A14"/>
      <selection pane="topRight" activeCell="A14" sqref="A14"/>
      <selection pane="bottomLeft" activeCell="A14" sqref="A14"/>
      <selection pane="bottomRight" activeCell="C95" sqref="C95"/>
    </sheetView>
  </sheetViews>
  <sheetFormatPr defaultColWidth="7.85546875" defaultRowHeight="18" customHeight="1" x14ac:dyDescent="0.3"/>
  <cols>
    <col min="1" max="1" width="46.7109375" style="9" customWidth="1"/>
    <col min="2" max="2" width="6.28515625" style="9" customWidth="1"/>
    <col min="3" max="3" width="16.7109375" style="30" customWidth="1"/>
    <col min="4" max="4" width="18.42578125" style="30" customWidth="1"/>
    <col min="5" max="5" width="16.85546875" style="30" customWidth="1"/>
    <col min="6" max="6" width="15.7109375" style="30" customWidth="1"/>
    <col min="7" max="7" width="19.7109375" style="30" customWidth="1"/>
    <col min="8" max="8" width="18.7109375" style="30" customWidth="1"/>
    <col min="9" max="9" width="24" style="30" customWidth="1"/>
    <col min="10" max="10" width="10.7109375" style="30" customWidth="1"/>
    <col min="11" max="12" width="18.42578125" style="59" hidden="1" customWidth="1"/>
    <col min="13" max="15" width="18.42578125" style="9" customWidth="1"/>
    <col min="16" max="16384" width="7.85546875" style="9"/>
  </cols>
  <sheetData>
    <row r="1" spans="1:12" ht="18" hidden="1" customHeight="1" x14ac:dyDescent="0.3">
      <c r="A1" s="25" t="s">
        <v>34</v>
      </c>
    </row>
    <row r="2" spans="1:12" ht="18" hidden="1" customHeight="1" x14ac:dyDescent="0.3">
      <c r="A2" s="25" t="s">
        <v>12</v>
      </c>
      <c r="B2" s="10"/>
    </row>
    <row r="3" spans="1:12" ht="18" hidden="1" customHeight="1" x14ac:dyDescent="0.3">
      <c r="A3" s="25" t="s">
        <v>186</v>
      </c>
      <c r="B3" s="10"/>
    </row>
    <row r="4" spans="1:12" ht="18" hidden="1" customHeight="1" x14ac:dyDescent="0.3">
      <c r="A4" s="10"/>
      <c r="B4" s="10"/>
    </row>
    <row r="5" spans="1:12" ht="18" customHeight="1" x14ac:dyDescent="0.3">
      <c r="A5" s="10"/>
      <c r="B5" s="10"/>
    </row>
    <row r="6" spans="1:12" ht="18" customHeight="1" x14ac:dyDescent="0.3">
      <c r="A6" s="10"/>
      <c r="B6" s="10"/>
      <c r="C6" s="121" t="s">
        <v>187</v>
      </c>
      <c r="D6" s="122"/>
      <c r="E6" s="123"/>
      <c r="F6" s="1"/>
      <c r="G6" s="2"/>
      <c r="H6" s="31"/>
      <c r="I6" s="2"/>
    </row>
    <row r="7" spans="1:12" ht="56.25" x14ac:dyDescent="0.3">
      <c r="C7" s="3" t="s">
        <v>9</v>
      </c>
      <c r="D7" s="4" t="s">
        <v>176</v>
      </c>
      <c r="E7" s="5" t="s">
        <v>177</v>
      </c>
      <c r="F7" s="3" t="s">
        <v>188</v>
      </c>
      <c r="G7" s="6" t="s">
        <v>10</v>
      </c>
      <c r="H7" s="7" t="s">
        <v>13</v>
      </c>
      <c r="I7" s="8" t="s">
        <v>197</v>
      </c>
      <c r="K7" s="59" t="s">
        <v>178</v>
      </c>
    </row>
    <row r="8" spans="1:12" s="11" customFormat="1" ht="18" customHeight="1" x14ac:dyDescent="0.3">
      <c r="A8" s="12"/>
      <c r="B8" s="13" t="s">
        <v>0</v>
      </c>
      <c r="C8" s="23" t="s">
        <v>11</v>
      </c>
      <c r="D8" s="26" t="s">
        <v>11</v>
      </c>
      <c r="E8" s="24" t="s">
        <v>11</v>
      </c>
      <c r="F8" s="26" t="s">
        <v>11</v>
      </c>
      <c r="G8" s="27" t="s">
        <v>11</v>
      </c>
      <c r="H8" s="24" t="s">
        <v>11</v>
      </c>
      <c r="I8" s="26" t="s">
        <v>11</v>
      </c>
      <c r="J8" s="32"/>
      <c r="K8" s="60"/>
      <c r="L8" s="60"/>
    </row>
    <row r="9" spans="1:12" ht="18" customHeight="1" x14ac:dyDescent="0.3">
      <c r="A9" s="16" t="s">
        <v>18</v>
      </c>
      <c r="B9" s="15"/>
      <c r="C9" s="33"/>
      <c r="D9" s="34"/>
      <c r="E9" s="35"/>
      <c r="F9" s="34"/>
      <c r="G9" s="35"/>
      <c r="H9" s="34"/>
      <c r="I9" s="34"/>
    </row>
    <row r="10" spans="1:12" ht="18" customHeight="1" x14ac:dyDescent="0.3">
      <c r="A10" s="14" t="s">
        <v>35</v>
      </c>
      <c r="B10" s="15"/>
      <c r="C10" s="33">
        <v>12394.999999999998</v>
      </c>
      <c r="D10" s="34">
        <v>12000</v>
      </c>
      <c r="E10" s="35">
        <f>C10-D10</f>
        <v>394.99999999999818</v>
      </c>
      <c r="F10" s="34">
        <v>20819</v>
      </c>
      <c r="G10" s="35">
        <f>C10-F10</f>
        <v>-8424.0000000000018</v>
      </c>
      <c r="H10" s="34">
        <v>24400.2</v>
      </c>
      <c r="I10" s="34">
        <v>14994.999999999998</v>
      </c>
    </row>
    <row r="11" spans="1:12" ht="18" customHeight="1" x14ac:dyDescent="0.3">
      <c r="A11" s="14"/>
      <c r="B11" s="15"/>
      <c r="C11" s="33"/>
      <c r="D11" s="34"/>
      <c r="E11" s="35"/>
      <c r="F11" s="34"/>
      <c r="G11" s="35"/>
      <c r="H11" s="34"/>
      <c r="I11" s="34"/>
    </row>
    <row r="12" spans="1:12" ht="18" customHeight="1" x14ac:dyDescent="0.3">
      <c r="A12" s="14" t="s">
        <v>36</v>
      </c>
      <c r="B12" s="15"/>
      <c r="C12" s="33"/>
      <c r="D12" s="34"/>
      <c r="E12" s="35"/>
      <c r="F12" s="34"/>
      <c r="G12" s="35"/>
      <c r="H12" s="34"/>
      <c r="I12" s="34"/>
    </row>
    <row r="13" spans="1:12" ht="18" customHeight="1" x14ac:dyDescent="0.3">
      <c r="A13" s="14" t="s">
        <v>37</v>
      </c>
      <c r="B13" s="15"/>
      <c r="C13" s="33"/>
      <c r="D13" s="34"/>
      <c r="E13" s="35"/>
      <c r="F13" s="34"/>
      <c r="G13" s="35"/>
      <c r="H13" s="34"/>
      <c r="I13" s="34"/>
    </row>
    <row r="14" spans="1:12" ht="18" customHeight="1" x14ac:dyDescent="0.3">
      <c r="A14" s="14" t="s">
        <v>38</v>
      </c>
      <c r="B14" s="15"/>
      <c r="C14" s="36">
        <v>6321.0999999999995</v>
      </c>
      <c r="D14" s="37">
        <v>5466.6666666666661</v>
      </c>
      <c r="E14" s="38">
        <f>C14-D14</f>
        <v>854.43333333333339</v>
      </c>
      <c r="F14" s="37">
        <v>13841.19</v>
      </c>
      <c r="G14" s="38">
        <f>C14-F14</f>
        <v>-7520.0900000000011</v>
      </c>
      <c r="H14" s="37">
        <v>16038.53</v>
      </c>
      <c r="I14" s="37">
        <v>7121.0999999999995</v>
      </c>
    </row>
    <row r="15" spans="1:12" ht="18" customHeight="1" x14ac:dyDescent="0.3">
      <c r="A15" s="16" t="s">
        <v>2</v>
      </c>
      <c r="B15" s="15"/>
      <c r="C15" s="33">
        <f>C10-C14</f>
        <v>6073.8999999999987</v>
      </c>
      <c r="D15" s="33">
        <f t="shared" ref="D15:E15" si="0">D10-D14</f>
        <v>6533.3333333333339</v>
      </c>
      <c r="E15" s="33">
        <f t="shared" si="0"/>
        <v>-459.43333333333521</v>
      </c>
      <c r="F15" s="33">
        <v>6977.8099999999995</v>
      </c>
      <c r="G15" s="33">
        <f t="shared" ref="G15" si="1">G10-G14</f>
        <v>-903.91000000000076</v>
      </c>
      <c r="H15" s="33">
        <f t="shared" ref="H15" si="2">H10-H14</f>
        <v>8361.67</v>
      </c>
      <c r="I15" s="34">
        <f>I10-I14</f>
        <v>7873.8999999999987</v>
      </c>
    </row>
    <row r="16" spans="1:12" ht="18" customHeight="1" x14ac:dyDescent="0.3">
      <c r="A16" s="14"/>
      <c r="B16" s="15"/>
      <c r="C16" s="33"/>
      <c r="D16" s="34"/>
      <c r="E16" s="35"/>
      <c r="F16" s="34"/>
      <c r="G16" s="35"/>
      <c r="H16" s="34"/>
      <c r="I16" s="34"/>
    </row>
    <row r="17" spans="1:13" ht="18" customHeight="1" x14ac:dyDescent="0.3">
      <c r="A17" s="16" t="s">
        <v>45</v>
      </c>
      <c r="B17" s="15"/>
      <c r="C17" s="33"/>
      <c r="D17" s="34"/>
      <c r="E17" s="35"/>
      <c r="F17" s="34"/>
      <c r="G17" s="35"/>
      <c r="H17" s="34"/>
      <c r="I17" s="34"/>
    </row>
    <row r="18" spans="1:13" ht="18" customHeight="1" x14ac:dyDescent="0.3">
      <c r="A18" s="14" t="s">
        <v>39</v>
      </c>
      <c r="B18" s="15"/>
      <c r="C18" s="33">
        <v>7216910.6500000004</v>
      </c>
      <c r="D18" s="34">
        <v>9873017.9749999996</v>
      </c>
      <c r="E18" s="35">
        <f t="shared" ref="E18:E21" si="3">C18-D18</f>
        <v>-2656107.3249999993</v>
      </c>
      <c r="F18" s="34">
        <v>6129296.8799999999</v>
      </c>
      <c r="G18" s="35">
        <f t="shared" ref="G18:G21" si="4">C18-F18</f>
        <v>1087613.7700000005</v>
      </c>
      <c r="H18" s="34">
        <v>8141581.5499999998</v>
      </c>
      <c r="I18" s="34">
        <f>10603083.4133333+2200</f>
        <v>10605283.413333301</v>
      </c>
      <c r="M18" s="110"/>
    </row>
    <row r="19" spans="1:13" ht="18" customHeight="1" x14ac:dyDescent="0.3">
      <c r="A19" s="14" t="s">
        <v>40</v>
      </c>
      <c r="B19" s="15"/>
      <c r="C19" s="33">
        <v>4589049.68</v>
      </c>
      <c r="D19" s="34">
        <v>6287915.5599999996</v>
      </c>
      <c r="E19" s="35">
        <f t="shared" si="3"/>
        <v>-1698865.88</v>
      </c>
      <c r="F19" s="34">
        <v>705785.74</v>
      </c>
      <c r="G19" s="35">
        <f t="shared" si="4"/>
        <v>3883263.9399999995</v>
      </c>
      <c r="H19" s="34">
        <v>1229227.49</v>
      </c>
      <c r="I19" s="34">
        <v>4721258.93</v>
      </c>
      <c r="M19" s="110"/>
    </row>
    <row r="20" spans="1:13" ht="18" customHeight="1" x14ac:dyDescent="0.3">
      <c r="A20" s="14" t="s">
        <v>41</v>
      </c>
      <c r="B20" s="15"/>
      <c r="C20" s="33">
        <v>339.00999999999993</v>
      </c>
      <c r="D20" s="34">
        <v>337.50833333333327</v>
      </c>
      <c r="E20" s="35">
        <f t="shared" si="3"/>
        <v>1.5016666666666652</v>
      </c>
      <c r="F20" s="34">
        <v>463.8</v>
      </c>
      <c r="G20" s="35">
        <f t="shared" si="4"/>
        <v>-124.79000000000008</v>
      </c>
      <c r="H20" s="34">
        <v>551.39</v>
      </c>
      <c r="I20" s="34">
        <v>405.00999999999993</v>
      </c>
      <c r="M20" s="110"/>
    </row>
    <row r="21" spans="1:13" ht="18" customHeight="1" x14ac:dyDescent="0.3">
      <c r="A21" s="14" t="s">
        <v>42</v>
      </c>
      <c r="B21" s="15">
        <v>7</v>
      </c>
      <c r="C21" s="36">
        <v>100128.51999999999</v>
      </c>
      <c r="D21" s="37">
        <v>95523.766666666648</v>
      </c>
      <c r="E21" s="38">
        <f t="shared" si="3"/>
        <v>4604.7533333333413</v>
      </c>
      <c r="F21" s="37">
        <v>5083.97</v>
      </c>
      <c r="G21" s="38">
        <f t="shared" si="4"/>
        <v>95044.549999999988</v>
      </c>
      <c r="H21" s="37">
        <v>12861.4</v>
      </c>
      <c r="I21" s="37">
        <v>114628.51999999999</v>
      </c>
      <c r="M21" s="110"/>
    </row>
    <row r="22" spans="1:13" ht="18" customHeight="1" x14ac:dyDescent="0.3">
      <c r="A22" s="14" t="s">
        <v>43</v>
      </c>
      <c r="B22" s="15"/>
      <c r="C22" s="33">
        <f>SUM(C18:C21)</f>
        <v>11906427.859999999</v>
      </c>
      <c r="D22" s="33">
        <f t="shared" ref="D22:I22" si="5">SUM(D18:D21)</f>
        <v>16256794.810000001</v>
      </c>
      <c r="E22" s="33">
        <f t="shared" si="5"/>
        <v>-4350366.9499999993</v>
      </c>
      <c r="F22" s="33">
        <v>6840630.3899999997</v>
      </c>
      <c r="G22" s="33">
        <f>SUM(G18:G21)</f>
        <v>5065797.47</v>
      </c>
      <c r="H22" s="33">
        <f t="shared" si="5"/>
        <v>9384221.8300000001</v>
      </c>
      <c r="I22" s="34">
        <f t="shared" si="5"/>
        <v>15441575.8733333</v>
      </c>
      <c r="M22" s="110"/>
    </row>
    <row r="23" spans="1:13" ht="18" customHeight="1" x14ac:dyDescent="0.3">
      <c r="A23" s="14" t="s">
        <v>44</v>
      </c>
      <c r="B23" s="15"/>
      <c r="C23" s="33">
        <f>C22+C15</f>
        <v>11912501.76</v>
      </c>
      <c r="D23" s="33">
        <f>D22+D15</f>
        <v>16263328.143333334</v>
      </c>
      <c r="E23" s="33">
        <f t="shared" ref="E23:H23" si="6">E22+E15</f>
        <v>-4350826.3833333328</v>
      </c>
      <c r="F23" s="33">
        <v>6847608.1999999993</v>
      </c>
      <c r="G23" s="33">
        <f>G22+G15</f>
        <v>5064893.5599999996</v>
      </c>
      <c r="H23" s="33">
        <f t="shared" si="6"/>
        <v>9392583.5</v>
      </c>
      <c r="I23" s="34">
        <f>I22+I15</f>
        <v>15449449.7733333</v>
      </c>
      <c r="M23" s="110"/>
    </row>
    <row r="24" spans="1:13" ht="18" customHeight="1" x14ac:dyDescent="0.3">
      <c r="A24" s="28"/>
      <c r="B24" s="15"/>
      <c r="C24" s="33"/>
      <c r="D24" s="34"/>
      <c r="E24" s="35"/>
      <c r="F24" s="34"/>
      <c r="G24" s="35"/>
      <c r="H24" s="34"/>
      <c r="I24" s="34"/>
      <c r="M24" s="110"/>
    </row>
    <row r="25" spans="1:13" ht="18" customHeight="1" x14ac:dyDescent="0.3">
      <c r="A25" s="29" t="s">
        <v>33</v>
      </c>
      <c r="B25" s="15"/>
      <c r="C25" s="33"/>
      <c r="D25" s="34"/>
      <c r="E25" s="35"/>
      <c r="F25" s="34"/>
      <c r="G25" s="35"/>
      <c r="H25" s="34"/>
      <c r="I25" s="34"/>
      <c r="M25" s="110"/>
    </row>
    <row r="26" spans="1:13" ht="18" customHeight="1" x14ac:dyDescent="0.3">
      <c r="A26" s="17" t="s">
        <v>46</v>
      </c>
      <c r="B26" s="15"/>
      <c r="C26" s="33">
        <v>914999.03999999992</v>
      </c>
      <c r="D26" s="34">
        <v>1000050</v>
      </c>
      <c r="E26" s="35">
        <f t="shared" ref="E26:E62" si="7">C26-D26</f>
        <v>-85050.960000000079</v>
      </c>
      <c r="F26" s="34">
        <v>837251.29</v>
      </c>
      <c r="G26" s="35">
        <f t="shared" ref="G26:G91" si="8">C26-F26</f>
        <v>77747.749999999884</v>
      </c>
      <c r="H26" s="34">
        <v>1008439.17</v>
      </c>
      <c r="I26" s="34">
        <v>1106999.04</v>
      </c>
      <c r="K26" s="59">
        <v>1200060</v>
      </c>
      <c r="L26" s="59">
        <f>K26/12*7</f>
        <v>700035</v>
      </c>
      <c r="M26" s="62"/>
    </row>
    <row r="27" spans="1:13" ht="18" customHeight="1" x14ac:dyDescent="0.3">
      <c r="A27" s="17" t="s">
        <v>47</v>
      </c>
      <c r="B27" s="15"/>
      <c r="C27" s="33">
        <v>7000</v>
      </c>
      <c r="D27" s="34">
        <v>7000</v>
      </c>
      <c r="E27" s="35">
        <f t="shared" si="7"/>
        <v>0</v>
      </c>
      <c r="F27" s="34">
        <v>5600</v>
      </c>
      <c r="G27" s="35">
        <f t="shared" si="8"/>
        <v>1400</v>
      </c>
      <c r="H27" s="34">
        <v>7000</v>
      </c>
      <c r="I27" s="34">
        <v>8400</v>
      </c>
      <c r="K27" s="59">
        <v>8400</v>
      </c>
      <c r="L27" s="59">
        <f t="shared" ref="L27:L33" si="9">K27/12*7</f>
        <v>4900</v>
      </c>
    </row>
    <row r="28" spans="1:13" ht="18" customHeight="1" x14ac:dyDescent="0.3">
      <c r="A28" s="17" t="s">
        <v>48</v>
      </c>
      <c r="B28" s="15"/>
      <c r="C28" s="33">
        <v>65003.18</v>
      </c>
      <c r="D28" s="34">
        <v>166675</v>
      </c>
      <c r="E28" s="35">
        <f t="shared" si="7"/>
        <v>-101671.82</v>
      </c>
      <c r="F28" s="34">
        <v>58701.51</v>
      </c>
      <c r="G28" s="35">
        <f t="shared" si="8"/>
        <v>6301.6699999999983</v>
      </c>
      <c r="H28" s="34">
        <v>111250.26</v>
      </c>
      <c r="I28" s="34">
        <v>185376.00200000001</v>
      </c>
      <c r="K28" s="59">
        <v>200010</v>
      </c>
      <c r="L28" s="59">
        <f t="shared" si="9"/>
        <v>116672.5</v>
      </c>
    </row>
    <row r="29" spans="1:13" ht="18" customHeight="1" x14ac:dyDescent="0.3">
      <c r="A29" s="17" t="s">
        <v>49</v>
      </c>
      <c r="B29" s="15"/>
      <c r="C29" s="33">
        <v>112470</v>
      </c>
      <c r="D29" s="34">
        <v>151674.25</v>
      </c>
      <c r="E29" s="35">
        <f t="shared" si="7"/>
        <v>-39204.25</v>
      </c>
      <c r="F29" s="34">
        <v>101649</v>
      </c>
      <c r="G29" s="35">
        <f t="shared" si="8"/>
        <v>10821</v>
      </c>
      <c r="H29" s="34">
        <v>122466</v>
      </c>
      <c r="I29" s="34">
        <v>155277.48499999999</v>
      </c>
      <c r="K29" s="59">
        <v>182009.1</v>
      </c>
      <c r="L29" s="59">
        <f t="shared" si="9"/>
        <v>106171.97500000001</v>
      </c>
    </row>
    <row r="30" spans="1:13" ht="18" customHeight="1" x14ac:dyDescent="0.3">
      <c r="A30" s="17" t="s">
        <v>50</v>
      </c>
      <c r="B30" s="15"/>
      <c r="C30" s="33">
        <v>12101.45</v>
      </c>
      <c r="D30" s="34">
        <v>12500</v>
      </c>
      <c r="E30" s="35">
        <f t="shared" si="7"/>
        <v>-398.54999999999927</v>
      </c>
      <c r="F30" s="34">
        <v>9920.6</v>
      </c>
      <c r="G30" s="35">
        <f t="shared" si="8"/>
        <v>2180.8500000000004</v>
      </c>
      <c r="H30" s="34">
        <v>12165.25</v>
      </c>
      <c r="I30" s="34">
        <v>15001.45</v>
      </c>
      <c r="K30" s="59">
        <v>15000</v>
      </c>
      <c r="L30" s="59">
        <f t="shared" si="9"/>
        <v>8750</v>
      </c>
    </row>
    <row r="31" spans="1:13" ht="18" customHeight="1" x14ac:dyDescent="0.3">
      <c r="A31" s="17" t="s">
        <v>51</v>
      </c>
      <c r="B31" s="15"/>
      <c r="C31" s="33">
        <v>1439</v>
      </c>
      <c r="D31" s="34">
        <v>6866.6666666666661</v>
      </c>
      <c r="E31" s="35">
        <f t="shared" si="7"/>
        <v>-5427.6666666666661</v>
      </c>
      <c r="F31" s="34">
        <v>2388.6799999999998</v>
      </c>
      <c r="G31" s="35">
        <f t="shared" si="8"/>
        <v>-949.67999999999984</v>
      </c>
      <c r="H31" s="34">
        <v>3532.68</v>
      </c>
      <c r="I31" s="34">
        <v>8240</v>
      </c>
      <c r="K31" s="59">
        <v>8240</v>
      </c>
      <c r="L31" s="59">
        <f t="shared" si="9"/>
        <v>4806.6666666666661</v>
      </c>
    </row>
    <row r="32" spans="1:13" ht="18" customHeight="1" x14ac:dyDescent="0.3">
      <c r="A32" s="17" t="s">
        <v>52</v>
      </c>
      <c r="B32" s="15"/>
      <c r="C32" s="33">
        <v>1682.99</v>
      </c>
      <c r="D32" s="34">
        <v>2000</v>
      </c>
      <c r="E32" s="35">
        <f t="shared" si="7"/>
        <v>-317.01</v>
      </c>
      <c r="F32" s="34">
        <v>5060.6899999999996</v>
      </c>
      <c r="G32" s="35">
        <f t="shared" si="8"/>
        <v>-3377.7</v>
      </c>
      <c r="H32" s="34">
        <v>5390.44</v>
      </c>
      <c r="I32" s="34">
        <v>2082.9899999999998</v>
      </c>
      <c r="K32" s="59">
        <v>2400</v>
      </c>
      <c r="L32" s="59">
        <f>K32/12*7</f>
        <v>1400</v>
      </c>
    </row>
    <row r="33" spans="1:12" ht="18" customHeight="1" x14ac:dyDescent="0.3">
      <c r="A33" s="17" t="s">
        <v>53</v>
      </c>
      <c r="B33" s="15"/>
      <c r="C33" s="33">
        <v>45202.689999999995</v>
      </c>
      <c r="D33" s="34">
        <v>37500</v>
      </c>
      <c r="E33" s="35">
        <f t="shared" si="7"/>
        <v>7702.6899999999951</v>
      </c>
      <c r="F33" s="34">
        <v>41462.76</v>
      </c>
      <c r="G33" s="35">
        <f t="shared" si="8"/>
        <v>3739.929999999993</v>
      </c>
      <c r="H33" s="34">
        <v>41752.620000000003</v>
      </c>
      <c r="I33" s="34">
        <v>45202.689999999995</v>
      </c>
      <c r="K33" s="59">
        <v>45000</v>
      </c>
      <c r="L33" s="59">
        <f t="shared" si="9"/>
        <v>26250</v>
      </c>
    </row>
    <row r="34" spans="1:12" ht="18" customHeight="1" x14ac:dyDescent="0.3">
      <c r="A34" s="17" t="s">
        <v>54</v>
      </c>
      <c r="B34" s="15"/>
      <c r="C34" s="33">
        <v>17843.13</v>
      </c>
      <c r="D34" s="34">
        <v>16666.666666666668</v>
      </c>
      <c r="E34" s="35">
        <f t="shared" si="7"/>
        <v>1176.4633333333331</v>
      </c>
      <c r="F34" s="34">
        <v>0</v>
      </c>
      <c r="G34" s="35">
        <f t="shared" si="8"/>
        <v>17843.13</v>
      </c>
      <c r="H34" s="34"/>
      <c r="I34" s="34">
        <v>17843.13</v>
      </c>
      <c r="K34" s="59">
        <v>20000</v>
      </c>
      <c r="L34" s="59">
        <v>0</v>
      </c>
    </row>
    <row r="35" spans="1:12" ht="18" customHeight="1" x14ac:dyDescent="0.3">
      <c r="A35" s="17" t="s">
        <v>55</v>
      </c>
      <c r="B35" s="15"/>
      <c r="C35" s="33">
        <v>2771.75</v>
      </c>
      <c r="D35" s="34">
        <v>8333.3333333333339</v>
      </c>
      <c r="E35" s="35">
        <f t="shared" si="7"/>
        <v>-5561.5833333333339</v>
      </c>
      <c r="F35" s="34">
        <v>5963.85</v>
      </c>
      <c r="G35" s="35">
        <f t="shared" si="8"/>
        <v>-3192.1000000000004</v>
      </c>
      <c r="H35" s="34">
        <v>6563.35</v>
      </c>
      <c r="I35" s="34">
        <v>5130.625</v>
      </c>
      <c r="K35" s="59">
        <v>10000</v>
      </c>
      <c r="L35" s="59">
        <f t="shared" ref="L35:L40" si="10">K35/12*7</f>
        <v>5833.3333333333339</v>
      </c>
    </row>
    <row r="36" spans="1:12" ht="18" customHeight="1" x14ac:dyDescent="0.3">
      <c r="A36" s="17" t="s">
        <v>56</v>
      </c>
      <c r="B36" s="15"/>
      <c r="C36" s="33">
        <v>11175.23</v>
      </c>
      <c r="D36" s="34">
        <v>17500</v>
      </c>
      <c r="E36" s="35">
        <f t="shared" si="7"/>
        <v>-6324.77</v>
      </c>
      <c r="F36" s="34">
        <v>13370.23</v>
      </c>
      <c r="G36" s="35">
        <f t="shared" si="8"/>
        <v>-2195</v>
      </c>
      <c r="H36" s="34">
        <v>16354.66</v>
      </c>
      <c r="I36" s="34">
        <v>16403.599999999999</v>
      </c>
      <c r="K36" s="59">
        <v>21000</v>
      </c>
      <c r="L36" s="59">
        <f t="shared" si="10"/>
        <v>12250</v>
      </c>
    </row>
    <row r="37" spans="1:12" ht="18" customHeight="1" x14ac:dyDescent="0.3">
      <c r="A37" s="17" t="s">
        <v>57</v>
      </c>
      <c r="B37" s="15"/>
      <c r="C37" s="33">
        <v>12171.630000000001</v>
      </c>
      <c r="D37" s="34">
        <v>87500</v>
      </c>
      <c r="E37" s="35">
        <f t="shared" si="7"/>
        <v>-75328.37</v>
      </c>
      <c r="F37" s="34">
        <v>14670.86</v>
      </c>
      <c r="G37" s="35">
        <f t="shared" si="8"/>
        <v>-2499.2299999999996</v>
      </c>
      <c r="H37" s="34">
        <v>20193.34</v>
      </c>
      <c r="I37" s="34">
        <v>46171.630000000005</v>
      </c>
      <c r="K37" s="59">
        <v>105000</v>
      </c>
      <c r="L37" s="59">
        <f t="shared" si="10"/>
        <v>61250</v>
      </c>
    </row>
    <row r="38" spans="1:12" ht="18" customHeight="1" x14ac:dyDescent="0.3">
      <c r="A38" s="17" t="s">
        <v>58</v>
      </c>
      <c r="B38" s="15"/>
      <c r="C38" s="33">
        <v>7102</v>
      </c>
      <c r="D38" s="34">
        <v>20833.333333333336</v>
      </c>
      <c r="E38" s="35">
        <f t="shared" si="7"/>
        <v>-13731.333333333336</v>
      </c>
      <c r="F38" s="34">
        <v>2900</v>
      </c>
      <c r="G38" s="35">
        <f t="shared" si="8"/>
        <v>4202</v>
      </c>
      <c r="H38" s="34">
        <v>2900</v>
      </c>
      <c r="I38" s="34">
        <v>13102</v>
      </c>
      <c r="K38" s="59">
        <v>25000</v>
      </c>
      <c r="L38" s="59">
        <f t="shared" si="10"/>
        <v>14583.333333333334</v>
      </c>
    </row>
    <row r="39" spans="1:12" ht="18" customHeight="1" x14ac:dyDescent="0.3">
      <c r="A39" s="17" t="s">
        <v>59</v>
      </c>
      <c r="B39" s="15"/>
      <c r="C39" s="33">
        <v>0</v>
      </c>
      <c r="D39" s="34">
        <v>3333.333333333333</v>
      </c>
      <c r="E39" s="35">
        <f t="shared" si="7"/>
        <v>-3333.333333333333</v>
      </c>
      <c r="F39" s="34"/>
      <c r="G39" s="35">
        <f t="shared" si="8"/>
        <v>0</v>
      </c>
      <c r="H39" s="34"/>
      <c r="I39" s="34">
        <v>4000</v>
      </c>
      <c r="K39" s="59">
        <v>4000</v>
      </c>
      <c r="L39" s="59">
        <f t="shared" si="10"/>
        <v>2333.333333333333</v>
      </c>
    </row>
    <row r="40" spans="1:12" ht="18" customHeight="1" x14ac:dyDescent="0.3">
      <c r="A40" s="17" t="s">
        <v>60</v>
      </c>
      <c r="B40" s="15"/>
      <c r="C40" s="33">
        <v>0</v>
      </c>
      <c r="D40" s="34">
        <v>5666.6666666666661</v>
      </c>
      <c r="E40" s="35">
        <f t="shared" si="7"/>
        <v>-5666.6666666666661</v>
      </c>
      <c r="F40" s="34"/>
      <c r="G40" s="35">
        <f t="shared" si="8"/>
        <v>0</v>
      </c>
      <c r="H40" s="34">
        <v>3609.9</v>
      </c>
      <c r="I40" s="34">
        <v>6800</v>
      </c>
      <c r="K40" s="59">
        <v>6800</v>
      </c>
      <c r="L40" s="59">
        <f t="shared" si="10"/>
        <v>3966.6666666666665</v>
      </c>
    </row>
    <row r="41" spans="1:12" ht="18" customHeight="1" x14ac:dyDescent="0.3">
      <c r="A41" s="17" t="s">
        <v>61</v>
      </c>
      <c r="B41" s="15"/>
      <c r="C41" s="33">
        <v>0</v>
      </c>
      <c r="D41" s="34">
        <v>10000</v>
      </c>
      <c r="E41" s="35">
        <f t="shared" si="7"/>
        <v>-10000</v>
      </c>
      <c r="F41" s="34"/>
      <c r="G41" s="35">
        <f t="shared" si="8"/>
        <v>0</v>
      </c>
      <c r="H41" s="34"/>
      <c r="I41" s="34">
        <v>12000</v>
      </c>
      <c r="K41" s="59">
        <v>12000</v>
      </c>
      <c r="L41" s="59">
        <v>0</v>
      </c>
    </row>
    <row r="42" spans="1:12" ht="18" customHeight="1" x14ac:dyDescent="0.3">
      <c r="A42" s="17" t="s">
        <v>62</v>
      </c>
      <c r="B42" s="15"/>
      <c r="C42" s="33">
        <v>34255.599999999999</v>
      </c>
      <c r="D42" s="34">
        <v>35530</v>
      </c>
      <c r="E42" s="35">
        <f t="shared" si="7"/>
        <v>-1274.4000000000015</v>
      </c>
      <c r="F42" s="34">
        <v>33655.74</v>
      </c>
      <c r="G42" s="35">
        <f t="shared" si="8"/>
        <v>599.86000000000058</v>
      </c>
      <c r="H42" s="34">
        <v>40537.870000000003</v>
      </c>
      <c r="I42" s="34">
        <v>42357.479999999996</v>
      </c>
      <c r="K42" s="59">
        <v>42636</v>
      </c>
      <c r="L42" s="59">
        <f>K42/12*7</f>
        <v>24871</v>
      </c>
    </row>
    <row r="43" spans="1:12" ht="18" customHeight="1" x14ac:dyDescent="0.3">
      <c r="A43" s="17" t="s">
        <v>63</v>
      </c>
      <c r="B43" s="15"/>
      <c r="C43" s="33">
        <v>14132.359999999999</v>
      </c>
      <c r="D43" s="34">
        <v>16666.666666666668</v>
      </c>
      <c r="E43" s="35">
        <f t="shared" si="7"/>
        <v>-2534.3066666666691</v>
      </c>
      <c r="F43" s="34">
        <v>15291.96</v>
      </c>
      <c r="G43" s="35">
        <f t="shared" si="8"/>
        <v>-1159.6000000000004</v>
      </c>
      <c r="H43" s="34">
        <v>18081.5</v>
      </c>
      <c r="I43" s="34">
        <v>20000</v>
      </c>
      <c r="K43" s="59">
        <v>20000</v>
      </c>
      <c r="L43" s="59">
        <f>K43/12*7</f>
        <v>11666.666666666668</v>
      </c>
    </row>
    <row r="44" spans="1:12" ht="18" customHeight="1" x14ac:dyDescent="0.3">
      <c r="A44" s="17" t="s">
        <v>64</v>
      </c>
      <c r="B44" s="15"/>
      <c r="C44" s="33">
        <v>108496.39999999998</v>
      </c>
      <c r="D44" s="34">
        <v>113583.33333333334</v>
      </c>
      <c r="E44" s="35">
        <f t="shared" si="7"/>
        <v>-5086.9333333333634</v>
      </c>
      <c r="F44" s="34">
        <v>106678.39999999999</v>
      </c>
      <c r="G44" s="35">
        <f t="shared" si="8"/>
        <v>1817.9999999999854</v>
      </c>
      <c r="H44" s="34">
        <v>128014.08</v>
      </c>
      <c r="I44" s="34">
        <v>129832.07999999999</v>
      </c>
      <c r="K44" s="59">
        <v>136300</v>
      </c>
      <c r="L44" s="59">
        <f>K44/12*7</f>
        <v>79508.333333333343</v>
      </c>
    </row>
    <row r="45" spans="1:12" ht="18" customHeight="1" x14ac:dyDescent="0.3">
      <c r="A45" s="17" t="s">
        <v>65</v>
      </c>
      <c r="B45" s="15"/>
      <c r="C45" s="33">
        <v>5114.5999999999995</v>
      </c>
      <c r="D45" s="34">
        <v>5000</v>
      </c>
      <c r="E45" s="35">
        <f t="shared" si="7"/>
        <v>114.59999999999945</v>
      </c>
      <c r="F45" s="34">
        <v>5441.05</v>
      </c>
      <c r="G45" s="35">
        <f t="shared" si="8"/>
        <v>-326.45000000000073</v>
      </c>
      <c r="H45" s="34">
        <v>6703.95</v>
      </c>
      <c r="I45" s="34">
        <v>6000</v>
      </c>
      <c r="K45" s="59">
        <v>6000</v>
      </c>
      <c r="L45" s="59">
        <f t="shared" ref="L45:L52" si="11">K45/12*7</f>
        <v>3500</v>
      </c>
    </row>
    <row r="46" spans="1:12" ht="18" customHeight="1" x14ac:dyDescent="0.3">
      <c r="A46" s="17" t="s">
        <v>66</v>
      </c>
      <c r="B46" s="15"/>
      <c r="C46" s="33">
        <v>16450.3</v>
      </c>
      <c r="D46" s="34">
        <v>16666.666666666668</v>
      </c>
      <c r="E46" s="35">
        <f t="shared" si="7"/>
        <v>-216.36666666666861</v>
      </c>
      <c r="F46" s="34">
        <v>17989.400000000001</v>
      </c>
      <c r="G46" s="35">
        <f t="shared" si="8"/>
        <v>-1539.1000000000022</v>
      </c>
      <c r="H46" s="34">
        <v>19197.939999999999</v>
      </c>
      <c r="I46" s="34">
        <v>20000</v>
      </c>
      <c r="K46" s="59">
        <v>20000</v>
      </c>
      <c r="L46" s="59">
        <f t="shared" si="11"/>
        <v>11666.666666666668</v>
      </c>
    </row>
    <row r="47" spans="1:12" ht="18" customHeight="1" x14ac:dyDescent="0.3">
      <c r="A47" s="17" t="s">
        <v>67</v>
      </c>
      <c r="B47" s="15"/>
      <c r="C47" s="33">
        <v>1607.7</v>
      </c>
      <c r="D47" s="34">
        <v>1666.6666666666665</v>
      </c>
      <c r="E47" s="35">
        <f t="shared" si="7"/>
        <v>-58.96666666666647</v>
      </c>
      <c r="F47" s="34">
        <v>845.8</v>
      </c>
      <c r="G47" s="35">
        <f t="shared" si="8"/>
        <v>761.90000000000009</v>
      </c>
      <c r="H47" s="34">
        <v>1759.2</v>
      </c>
      <c r="I47" s="34">
        <v>2000</v>
      </c>
      <c r="K47" s="59">
        <v>2000</v>
      </c>
      <c r="L47" s="59">
        <f t="shared" si="11"/>
        <v>1166.6666666666665</v>
      </c>
    </row>
    <row r="48" spans="1:12" ht="18" customHeight="1" x14ac:dyDescent="0.3">
      <c r="A48" s="17" t="s">
        <v>68</v>
      </c>
      <c r="B48" s="15"/>
      <c r="C48" s="33">
        <v>18620.690000000002</v>
      </c>
      <c r="D48" s="34">
        <v>25833.333333333336</v>
      </c>
      <c r="E48" s="35">
        <f t="shared" si="7"/>
        <v>-7212.6433333333334</v>
      </c>
      <c r="F48" s="34">
        <v>18228.95</v>
      </c>
      <c r="G48" s="35">
        <f t="shared" si="8"/>
        <v>391.7400000000016</v>
      </c>
      <c r="H48" s="34">
        <v>30605.11</v>
      </c>
      <c r="I48" s="34">
        <v>31000</v>
      </c>
      <c r="K48" s="59">
        <v>31000</v>
      </c>
      <c r="L48" s="59">
        <f t="shared" si="11"/>
        <v>18083.333333333336</v>
      </c>
    </row>
    <row r="49" spans="1:12" ht="18" customHeight="1" x14ac:dyDescent="0.3">
      <c r="A49" s="17" t="s">
        <v>69</v>
      </c>
      <c r="B49" s="15"/>
      <c r="C49" s="33">
        <v>1623.6499999999999</v>
      </c>
      <c r="D49" s="34">
        <v>1750</v>
      </c>
      <c r="E49" s="35">
        <f t="shared" si="7"/>
        <v>-126.35000000000014</v>
      </c>
      <c r="F49" s="34">
        <v>700.85</v>
      </c>
      <c r="G49" s="35">
        <f t="shared" si="8"/>
        <v>922.79999999999984</v>
      </c>
      <c r="H49" s="34">
        <v>1755.4</v>
      </c>
      <c r="I49" s="34">
        <v>2100</v>
      </c>
      <c r="K49" s="59">
        <v>2100</v>
      </c>
      <c r="L49" s="59">
        <f t="shared" si="11"/>
        <v>1225</v>
      </c>
    </row>
    <row r="50" spans="1:12" ht="18" customHeight="1" x14ac:dyDescent="0.3">
      <c r="A50" s="17" t="s">
        <v>70</v>
      </c>
      <c r="B50" s="15"/>
      <c r="C50" s="33">
        <v>173.5</v>
      </c>
      <c r="D50" s="34">
        <v>1250</v>
      </c>
      <c r="E50" s="35">
        <f t="shared" si="7"/>
        <v>-1076.5</v>
      </c>
      <c r="F50" s="34">
        <v>315</v>
      </c>
      <c r="G50" s="35">
        <f t="shared" si="8"/>
        <v>-141.5</v>
      </c>
      <c r="H50" s="34">
        <v>728</v>
      </c>
      <c r="I50" s="34">
        <v>1500</v>
      </c>
      <c r="K50" s="59">
        <v>1500</v>
      </c>
      <c r="L50" s="59">
        <f t="shared" si="11"/>
        <v>875</v>
      </c>
    </row>
    <row r="51" spans="1:12" ht="18" customHeight="1" x14ac:dyDescent="0.3">
      <c r="A51" s="17" t="s">
        <v>71</v>
      </c>
      <c r="B51" s="15"/>
      <c r="C51" s="33">
        <v>3735.75</v>
      </c>
      <c r="D51" s="34">
        <v>4583.333333333333</v>
      </c>
      <c r="E51" s="35">
        <f t="shared" si="7"/>
        <v>-847.58333333333303</v>
      </c>
      <c r="F51" s="34">
        <v>3865.76</v>
      </c>
      <c r="G51" s="35">
        <f t="shared" si="8"/>
        <v>-130.01000000000022</v>
      </c>
      <c r="H51" s="34">
        <v>4104.05</v>
      </c>
      <c r="I51" s="34">
        <v>5500</v>
      </c>
      <c r="K51" s="59">
        <v>5500</v>
      </c>
      <c r="L51" s="59">
        <f t="shared" si="11"/>
        <v>3208.333333333333</v>
      </c>
    </row>
    <row r="52" spans="1:12" ht="18" customHeight="1" x14ac:dyDescent="0.3">
      <c r="A52" s="17" t="s">
        <v>72</v>
      </c>
      <c r="B52" s="15"/>
      <c r="C52" s="33">
        <v>19387.719999999998</v>
      </c>
      <c r="D52" s="34">
        <v>25833.333333333336</v>
      </c>
      <c r="E52" s="35">
        <f t="shared" si="7"/>
        <v>-6445.6133333333382</v>
      </c>
      <c r="F52" s="34">
        <v>25335.599999999999</v>
      </c>
      <c r="G52" s="35">
        <f t="shared" si="8"/>
        <v>-5947.880000000001</v>
      </c>
      <c r="H52" s="34">
        <v>31067.48</v>
      </c>
      <c r="I52" s="34">
        <v>24587.719999999998</v>
      </c>
      <c r="K52" s="59">
        <v>31000</v>
      </c>
      <c r="L52" s="59">
        <f t="shared" si="11"/>
        <v>18083.333333333336</v>
      </c>
    </row>
    <row r="53" spans="1:12" ht="18" customHeight="1" x14ac:dyDescent="0.3">
      <c r="A53" s="17" t="s">
        <v>73</v>
      </c>
      <c r="B53" s="15"/>
      <c r="C53" s="33">
        <v>0</v>
      </c>
      <c r="D53" s="34">
        <v>4416.666666666667</v>
      </c>
      <c r="E53" s="35">
        <f t="shared" si="7"/>
        <v>-4416.666666666667</v>
      </c>
      <c r="F53" s="34"/>
      <c r="G53" s="35">
        <f t="shared" si="8"/>
        <v>0</v>
      </c>
      <c r="H53" s="34"/>
      <c r="I53" s="34">
        <v>5300</v>
      </c>
      <c r="K53" s="59">
        <v>5300</v>
      </c>
      <c r="L53" s="59">
        <v>0</v>
      </c>
    </row>
    <row r="54" spans="1:12" ht="18" customHeight="1" x14ac:dyDescent="0.3">
      <c r="A54" s="17" t="s">
        <v>74</v>
      </c>
      <c r="B54" s="15"/>
      <c r="C54" s="33">
        <v>0</v>
      </c>
      <c r="D54" s="34">
        <v>2500</v>
      </c>
      <c r="E54" s="35">
        <f t="shared" si="7"/>
        <v>-2500</v>
      </c>
      <c r="F54" s="34"/>
      <c r="G54" s="35">
        <f t="shared" si="8"/>
        <v>0</v>
      </c>
      <c r="H54" s="34">
        <v>1412</v>
      </c>
      <c r="I54" s="34">
        <v>3000</v>
      </c>
      <c r="K54" s="59">
        <v>3000</v>
      </c>
      <c r="L54" s="59">
        <v>0</v>
      </c>
    </row>
    <row r="55" spans="1:12" ht="18" customHeight="1" x14ac:dyDescent="0.3">
      <c r="A55" s="17" t="s">
        <v>75</v>
      </c>
      <c r="B55" s="15"/>
      <c r="C55" s="33">
        <v>0</v>
      </c>
      <c r="D55" s="34">
        <v>10208.333333333334</v>
      </c>
      <c r="E55" s="35">
        <f t="shared" si="7"/>
        <v>-10208.333333333334</v>
      </c>
      <c r="F55" s="34"/>
      <c r="G55" s="35">
        <f t="shared" si="8"/>
        <v>0</v>
      </c>
      <c r="H55" s="34">
        <v>9850</v>
      </c>
      <c r="I55" s="34">
        <v>12250</v>
      </c>
      <c r="K55" s="59">
        <v>12250</v>
      </c>
      <c r="L55" s="59">
        <v>0</v>
      </c>
    </row>
    <row r="56" spans="1:12" ht="18" customHeight="1" x14ac:dyDescent="0.3">
      <c r="A56" s="17" t="s">
        <v>76</v>
      </c>
      <c r="B56" s="15"/>
      <c r="C56" s="33">
        <v>0</v>
      </c>
      <c r="D56" s="34">
        <v>4166.666666666667</v>
      </c>
      <c r="E56" s="35">
        <f t="shared" si="7"/>
        <v>-4166.666666666667</v>
      </c>
      <c r="F56" s="34"/>
      <c r="G56" s="35">
        <f t="shared" si="8"/>
        <v>0</v>
      </c>
      <c r="H56" s="34">
        <v>5000</v>
      </c>
      <c r="I56" s="34">
        <v>5000</v>
      </c>
      <c r="K56" s="59">
        <v>5000</v>
      </c>
      <c r="L56" s="59">
        <v>0</v>
      </c>
    </row>
    <row r="57" spans="1:12" ht="18" customHeight="1" x14ac:dyDescent="0.3">
      <c r="A57" s="17" t="s">
        <v>77</v>
      </c>
      <c r="B57" s="15"/>
      <c r="C57" s="33">
        <v>8274.4</v>
      </c>
      <c r="D57" s="34">
        <v>8250</v>
      </c>
      <c r="E57" s="35">
        <f t="shared" si="7"/>
        <v>24.399999999999636</v>
      </c>
      <c r="F57" s="34">
        <v>7814</v>
      </c>
      <c r="G57" s="35">
        <f t="shared" si="8"/>
        <v>460.39999999999964</v>
      </c>
      <c r="H57" s="34">
        <v>8194</v>
      </c>
      <c r="I57" s="34">
        <v>8274.4</v>
      </c>
      <c r="K57" s="59">
        <v>9900</v>
      </c>
      <c r="L57" s="59">
        <f>K57/12*7</f>
        <v>5775</v>
      </c>
    </row>
    <row r="58" spans="1:12" ht="18" customHeight="1" x14ac:dyDescent="0.3">
      <c r="A58" s="17" t="s">
        <v>78</v>
      </c>
      <c r="B58" s="15"/>
      <c r="C58" s="33">
        <v>1939.8</v>
      </c>
      <c r="D58" s="34">
        <v>2500</v>
      </c>
      <c r="E58" s="35">
        <f t="shared" si="7"/>
        <v>-560.20000000000005</v>
      </c>
      <c r="F58" s="34">
        <v>1417.8</v>
      </c>
      <c r="G58" s="35">
        <f t="shared" si="8"/>
        <v>522</v>
      </c>
      <c r="H58" s="34">
        <v>2053.8000000000002</v>
      </c>
      <c r="I58" s="34">
        <v>2581.1</v>
      </c>
      <c r="K58" s="59">
        <v>3000</v>
      </c>
      <c r="L58" s="59">
        <f t="shared" ref="L58:L59" si="12">K58/12*7</f>
        <v>1750</v>
      </c>
    </row>
    <row r="59" spans="1:12" ht="18" customHeight="1" x14ac:dyDescent="0.3">
      <c r="A59" s="17" t="s">
        <v>79</v>
      </c>
      <c r="B59" s="15"/>
      <c r="C59" s="33">
        <v>3572.2</v>
      </c>
      <c r="D59" s="34">
        <v>2500</v>
      </c>
      <c r="E59" s="35">
        <f t="shared" si="7"/>
        <v>1072.1999999999998</v>
      </c>
      <c r="F59" s="34"/>
      <c r="G59" s="35">
        <f t="shared" si="8"/>
        <v>3572.2</v>
      </c>
      <c r="H59" s="34">
        <v>3943.2</v>
      </c>
      <c r="I59" s="34">
        <v>4172.2</v>
      </c>
      <c r="K59" s="59">
        <v>3000</v>
      </c>
      <c r="L59" s="59">
        <f t="shared" si="12"/>
        <v>1750</v>
      </c>
    </row>
    <row r="60" spans="1:12" ht="18" customHeight="1" x14ac:dyDescent="0.3">
      <c r="A60" s="17" t="s">
        <v>80</v>
      </c>
      <c r="B60" s="15"/>
      <c r="C60" s="33">
        <v>859.94</v>
      </c>
      <c r="D60" s="34">
        <v>833.33333333333326</v>
      </c>
      <c r="E60" s="35">
        <f t="shared" si="7"/>
        <v>26.606666666666797</v>
      </c>
      <c r="F60" s="34">
        <v>621.61</v>
      </c>
      <c r="G60" s="35">
        <f t="shared" si="8"/>
        <v>238.33000000000004</v>
      </c>
      <c r="H60" s="34">
        <v>756.03</v>
      </c>
      <c r="I60" s="34">
        <v>1000</v>
      </c>
      <c r="K60" s="59">
        <v>1000</v>
      </c>
      <c r="L60" s="59">
        <f>K60/12*7</f>
        <v>583.33333333333326</v>
      </c>
    </row>
    <row r="61" spans="1:12" ht="18" customHeight="1" x14ac:dyDescent="0.3">
      <c r="A61" s="17" t="s">
        <v>81</v>
      </c>
      <c r="B61" s="15"/>
      <c r="C61" s="33">
        <v>150</v>
      </c>
      <c r="D61" s="34">
        <v>150</v>
      </c>
      <c r="E61" s="35">
        <f t="shared" si="7"/>
        <v>0</v>
      </c>
      <c r="F61" s="34">
        <v>150</v>
      </c>
      <c r="G61" s="35">
        <f t="shared" si="8"/>
        <v>0</v>
      </c>
      <c r="H61" s="34">
        <v>150</v>
      </c>
      <c r="I61" s="34">
        <v>150</v>
      </c>
      <c r="K61" s="59">
        <v>180</v>
      </c>
      <c r="L61" s="59">
        <v>180</v>
      </c>
    </row>
    <row r="62" spans="1:12" ht="18" customHeight="1" x14ac:dyDescent="0.3">
      <c r="A62" s="17" t="s">
        <v>82</v>
      </c>
      <c r="B62" s="15"/>
      <c r="C62" s="33">
        <v>302.52999999999997</v>
      </c>
      <c r="D62" s="34">
        <v>833.33333333333326</v>
      </c>
      <c r="E62" s="35">
        <f t="shared" si="7"/>
        <v>-530.80333333333328</v>
      </c>
      <c r="F62" s="34">
        <v>851.19</v>
      </c>
      <c r="G62" s="35">
        <f t="shared" si="8"/>
        <v>-548.66000000000008</v>
      </c>
      <c r="H62" s="34">
        <v>851.19</v>
      </c>
      <c r="I62" s="34">
        <v>1000</v>
      </c>
      <c r="K62" s="59">
        <v>1000</v>
      </c>
      <c r="L62" s="59">
        <f t="shared" ref="L62" si="13">K62/12*7</f>
        <v>583.33333333333326</v>
      </c>
    </row>
    <row r="63" spans="1:12" ht="18" customHeight="1" x14ac:dyDescent="0.3">
      <c r="A63" s="17" t="s">
        <v>83</v>
      </c>
      <c r="B63" s="15"/>
      <c r="C63" s="33">
        <v>330</v>
      </c>
      <c r="D63" s="34">
        <v>275</v>
      </c>
      <c r="E63" s="35">
        <f>C63-D63</f>
        <v>55</v>
      </c>
      <c r="F63" s="34">
        <v>330</v>
      </c>
      <c r="G63" s="35">
        <f>C63-F63</f>
        <v>0</v>
      </c>
      <c r="H63" s="34">
        <v>330</v>
      </c>
      <c r="I63" s="34">
        <v>330</v>
      </c>
      <c r="K63" s="59">
        <v>330</v>
      </c>
      <c r="L63" s="59">
        <v>330</v>
      </c>
    </row>
    <row r="64" spans="1:12" ht="18" customHeight="1" x14ac:dyDescent="0.3">
      <c r="A64" s="17" t="s">
        <v>84</v>
      </c>
      <c r="B64" s="15"/>
      <c r="C64" s="33">
        <v>0</v>
      </c>
      <c r="D64" s="34">
        <v>833.33333333333326</v>
      </c>
      <c r="E64" s="35">
        <f>C64-D64</f>
        <v>-833.33333333333326</v>
      </c>
      <c r="F64" s="34"/>
      <c r="G64" s="35">
        <f t="shared" si="8"/>
        <v>0</v>
      </c>
      <c r="H64" s="34">
        <v>0</v>
      </c>
      <c r="I64" s="34">
        <v>1000</v>
      </c>
      <c r="K64" s="59">
        <v>1000</v>
      </c>
      <c r="L64" s="59">
        <v>0</v>
      </c>
    </row>
    <row r="65" spans="1:13" ht="18" customHeight="1" x14ac:dyDescent="0.3">
      <c r="A65" s="17" t="s">
        <v>181</v>
      </c>
      <c r="B65" s="15"/>
      <c r="C65" s="33">
        <v>1</v>
      </c>
      <c r="D65" s="34">
        <v>0</v>
      </c>
      <c r="E65" s="35">
        <f>C65-D65</f>
        <v>1</v>
      </c>
      <c r="F65" s="34"/>
      <c r="G65" s="35">
        <f t="shared" si="8"/>
        <v>1</v>
      </c>
      <c r="H65" s="34">
        <v>0</v>
      </c>
      <c r="I65" s="34">
        <v>1</v>
      </c>
    </row>
    <row r="66" spans="1:13" ht="18" customHeight="1" x14ac:dyDescent="0.3">
      <c r="A66" s="17" t="s">
        <v>92</v>
      </c>
      <c r="B66" s="15"/>
      <c r="C66" s="34">
        <v>0</v>
      </c>
      <c r="D66" s="34">
        <v>0</v>
      </c>
      <c r="E66" s="35">
        <f>C66-D66</f>
        <v>0</v>
      </c>
      <c r="F66" s="34"/>
      <c r="G66" s="35">
        <f>C66-F66</f>
        <v>0</v>
      </c>
      <c r="H66" s="34">
        <v>42894.62</v>
      </c>
      <c r="I66" s="34">
        <v>35125.347999999998</v>
      </c>
      <c r="K66" s="59">
        <v>0</v>
      </c>
    </row>
    <row r="67" spans="1:13" ht="18" customHeight="1" x14ac:dyDescent="0.3">
      <c r="A67" s="17"/>
      <c r="B67" s="15"/>
      <c r="C67" s="33"/>
      <c r="D67" s="33"/>
      <c r="E67" s="33"/>
      <c r="F67" s="33"/>
      <c r="G67" s="33"/>
      <c r="H67" s="33"/>
      <c r="I67" s="34"/>
    </row>
    <row r="68" spans="1:13" ht="18" customHeight="1" x14ac:dyDescent="0.3">
      <c r="A68" s="29" t="s">
        <v>85</v>
      </c>
      <c r="B68" s="15"/>
      <c r="C68" s="33"/>
      <c r="D68" s="34"/>
      <c r="E68" s="35"/>
      <c r="F68" s="34"/>
      <c r="G68" s="35">
        <f t="shared" si="8"/>
        <v>0</v>
      </c>
      <c r="H68" s="34"/>
      <c r="I68" s="34"/>
    </row>
    <row r="69" spans="1:13" ht="18" customHeight="1" x14ac:dyDescent="0.3">
      <c r="A69" s="17" t="s">
        <v>86</v>
      </c>
      <c r="B69" s="15"/>
      <c r="C69" s="33">
        <v>391729.61</v>
      </c>
      <c r="D69" s="34">
        <v>704166.66666666674</v>
      </c>
      <c r="E69" s="35">
        <f>C69-D69</f>
        <v>-312437.05666666676</v>
      </c>
      <c r="F69" s="34">
        <v>842894.72</v>
      </c>
      <c r="G69" s="35">
        <f t="shared" si="8"/>
        <v>-451165.11</v>
      </c>
      <c r="H69" s="34">
        <v>1287691.4099999999</v>
      </c>
      <c r="I69" s="34">
        <v>589042.04333333333</v>
      </c>
      <c r="K69" s="59">
        <v>845000</v>
      </c>
      <c r="L69" s="59">
        <f>K69/12*7</f>
        <v>492916.66666666669</v>
      </c>
      <c r="M69" s="62"/>
    </row>
    <row r="70" spans="1:13" ht="18" customHeight="1" x14ac:dyDescent="0.3">
      <c r="A70" s="17" t="s">
        <v>87</v>
      </c>
      <c r="B70" s="15"/>
      <c r="C70" s="33">
        <v>90734.079999999987</v>
      </c>
      <c r="D70" s="34">
        <v>306916.66666666669</v>
      </c>
      <c r="E70" s="35">
        <f t="shared" ref="E70:E95" si="14">C70-D70</f>
        <v>-216182.5866666667</v>
      </c>
      <c r="F70" s="34">
        <v>218114.52</v>
      </c>
      <c r="G70" s="35">
        <f t="shared" si="8"/>
        <v>-127380.44</v>
      </c>
      <c r="H70" s="34">
        <v>230092.52</v>
      </c>
      <c r="I70" s="34">
        <v>278199.83333333331</v>
      </c>
      <c r="K70" s="59">
        <v>368300</v>
      </c>
      <c r="L70" s="59">
        <f t="shared" ref="L70:L74" si="15">K70/12*7</f>
        <v>214841.66666666669</v>
      </c>
    </row>
    <row r="71" spans="1:13" ht="18" customHeight="1" x14ac:dyDescent="0.3">
      <c r="A71" s="17" t="s">
        <v>88</v>
      </c>
      <c r="B71" s="15"/>
      <c r="C71" s="34">
        <v>103259.75</v>
      </c>
      <c r="D71" s="34">
        <v>125000</v>
      </c>
      <c r="E71" s="35">
        <f t="shared" si="14"/>
        <v>-21740.25</v>
      </c>
      <c r="F71" s="34">
        <v>158789.65</v>
      </c>
      <c r="G71" s="35">
        <f t="shared" si="8"/>
        <v>-55529.899999999994</v>
      </c>
      <c r="H71" s="34">
        <v>249353.21</v>
      </c>
      <c r="I71" s="34">
        <v>150000</v>
      </c>
      <c r="K71" s="59">
        <v>150000</v>
      </c>
      <c r="L71" s="59">
        <f t="shared" si="15"/>
        <v>87500</v>
      </c>
    </row>
    <row r="72" spans="1:13" ht="18" customHeight="1" x14ac:dyDescent="0.3">
      <c r="A72" s="17" t="s">
        <v>89</v>
      </c>
      <c r="B72" s="15"/>
      <c r="C72" s="34">
        <v>0</v>
      </c>
      <c r="D72" s="34">
        <v>0</v>
      </c>
      <c r="E72" s="35">
        <f t="shared" si="14"/>
        <v>0</v>
      </c>
      <c r="F72" s="34">
        <v>1226.8</v>
      </c>
      <c r="G72" s="35">
        <f t="shared" si="8"/>
        <v>-1226.8</v>
      </c>
      <c r="H72" s="34">
        <v>1226.8</v>
      </c>
      <c r="I72" s="34">
        <v>0</v>
      </c>
      <c r="K72" s="59">
        <v>0</v>
      </c>
    </row>
    <row r="73" spans="1:13" ht="18" customHeight="1" x14ac:dyDescent="0.3">
      <c r="A73" s="17" t="s">
        <v>90</v>
      </c>
      <c r="B73" s="15"/>
      <c r="C73" s="34">
        <v>261.8</v>
      </c>
      <c r="D73" s="34">
        <v>5000</v>
      </c>
      <c r="E73" s="35">
        <f t="shared" si="14"/>
        <v>-4738.2</v>
      </c>
      <c r="F73" s="34">
        <v>699.6</v>
      </c>
      <c r="G73" s="35">
        <f t="shared" si="8"/>
        <v>-437.8</v>
      </c>
      <c r="H73" s="34">
        <v>784.4</v>
      </c>
      <c r="I73" s="34">
        <v>4200.333333333333</v>
      </c>
      <c r="K73" s="59">
        <v>6000</v>
      </c>
      <c r="L73" s="59">
        <f t="shared" si="15"/>
        <v>3500</v>
      </c>
    </row>
    <row r="74" spans="1:13" ht="18" customHeight="1" x14ac:dyDescent="0.3">
      <c r="A74" s="17" t="s">
        <v>91</v>
      </c>
      <c r="B74" s="15"/>
      <c r="C74" s="34">
        <v>22500</v>
      </c>
      <c r="D74" s="34">
        <v>25000</v>
      </c>
      <c r="E74" s="35">
        <f t="shared" si="14"/>
        <v>-2500</v>
      </c>
      <c r="F74" s="34">
        <v>24516</v>
      </c>
      <c r="G74" s="35">
        <f t="shared" si="8"/>
        <v>-2016</v>
      </c>
      <c r="H74" s="34">
        <v>29516</v>
      </c>
      <c r="I74" s="34">
        <v>30000</v>
      </c>
      <c r="K74" s="59">
        <v>30000</v>
      </c>
      <c r="L74" s="59">
        <f t="shared" si="15"/>
        <v>17500</v>
      </c>
    </row>
    <row r="75" spans="1:13" ht="18" customHeight="1" x14ac:dyDescent="0.3">
      <c r="A75" s="17" t="s">
        <v>112</v>
      </c>
      <c r="B75" s="15"/>
      <c r="C75" s="34">
        <v>6360</v>
      </c>
      <c r="D75" s="34">
        <v>0</v>
      </c>
      <c r="E75" s="35">
        <f t="shared" si="14"/>
        <v>6360</v>
      </c>
      <c r="F75" s="34">
        <v>4770</v>
      </c>
      <c r="G75" s="35">
        <f t="shared" si="8"/>
        <v>1590</v>
      </c>
      <c r="H75" s="34">
        <v>4770</v>
      </c>
      <c r="I75" s="34">
        <v>6360</v>
      </c>
      <c r="K75" s="59">
        <v>0</v>
      </c>
    </row>
    <row r="76" spans="1:13" ht="18" customHeight="1" x14ac:dyDescent="0.3">
      <c r="A76" s="17" t="s">
        <v>93</v>
      </c>
      <c r="B76" s="15"/>
      <c r="C76" s="34">
        <v>423081.76</v>
      </c>
      <c r="D76" s="34">
        <v>1458333.3333333335</v>
      </c>
      <c r="E76" s="35">
        <f t="shared" si="14"/>
        <v>-1035251.5733333335</v>
      </c>
      <c r="F76" s="34">
        <v>473187.29</v>
      </c>
      <c r="G76" s="35">
        <f t="shared" si="8"/>
        <v>-50105.52999999997</v>
      </c>
      <c r="H76" s="34">
        <v>473187.29</v>
      </c>
      <c r="I76" s="34">
        <v>723081.76</v>
      </c>
      <c r="K76" s="59">
        <v>1750000</v>
      </c>
      <c r="L76" s="59">
        <f>K76/12*7</f>
        <v>1020833.3333333334</v>
      </c>
    </row>
    <row r="77" spans="1:13" ht="18" customHeight="1" x14ac:dyDescent="0.3">
      <c r="A77" s="17" t="s">
        <v>94</v>
      </c>
      <c r="B77" s="15"/>
      <c r="C77" s="34">
        <v>25215</v>
      </c>
      <c r="D77" s="34">
        <v>55000</v>
      </c>
      <c r="E77" s="35">
        <f t="shared" si="14"/>
        <v>-29785</v>
      </c>
      <c r="F77" s="34">
        <v>13080.9</v>
      </c>
      <c r="G77" s="35">
        <f t="shared" si="8"/>
        <v>12134.1</v>
      </c>
      <c r="H77" s="34">
        <v>33880.9</v>
      </c>
      <c r="I77" s="34">
        <v>63238.333333333328</v>
      </c>
      <c r="K77" s="59">
        <v>66000</v>
      </c>
      <c r="L77" s="59">
        <f t="shared" ref="L77:L86" si="16">K77/12*7</f>
        <v>38500</v>
      </c>
    </row>
    <row r="78" spans="1:13" ht="18" customHeight="1" x14ac:dyDescent="0.3">
      <c r="A78" s="17" t="s">
        <v>95</v>
      </c>
      <c r="B78" s="15"/>
      <c r="C78" s="34">
        <v>29629.9</v>
      </c>
      <c r="D78" s="34">
        <v>22500</v>
      </c>
      <c r="E78" s="35">
        <f t="shared" si="14"/>
        <v>7129.9000000000015</v>
      </c>
      <c r="F78" s="34">
        <v>9381</v>
      </c>
      <c r="G78" s="35">
        <f t="shared" si="8"/>
        <v>20248.900000000001</v>
      </c>
      <c r="H78" s="34">
        <v>10281</v>
      </c>
      <c r="I78" s="34">
        <v>29629.9</v>
      </c>
      <c r="K78" s="59">
        <v>27000</v>
      </c>
      <c r="L78" s="59">
        <f t="shared" si="16"/>
        <v>15750</v>
      </c>
    </row>
    <row r="79" spans="1:13" ht="18" customHeight="1" x14ac:dyDescent="0.3">
      <c r="A79" s="17" t="s">
        <v>96</v>
      </c>
      <c r="B79" s="15"/>
      <c r="C79" s="33">
        <v>24380</v>
      </c>
      <c r="D79" s="34">
        <v>70666.666666666672</v>
      </c>
      <c r="E79" s="35">
        <f t="shared" si="14"/>
        <v>-46286.666666666672</v>
      </c>
      <c r="F79" s="34">
        <v>66038</v>
      </c>
      <c r="G79" s="35">
        <f t="shared" si="8"/>
        <v>-41658</v>
      </c>
      <c r="H79" s="34">
        <v>101214.39999999999</v>
      </c>
      <c r="I79" s="34">
        <v>84800</v>
      </c>
      <c r="K79" s="59">
        <v>84800</v>
      </c>
      <c r="L79" s="59">
        <f t="shared" si="16"/>
        <v>49466.666666666672</v>
      </c>
    </row>
    <row r="80" spans="1:13" ht="18" customHeight="1" x14ac:dyDescent="0.3">
      <c r="A80" s="17" t="s">
        <v>97</v>
      </c>
      <c r="B80" s="15"/>
      <c r="C80" s="33">
        <v>513286.61</v>
      </c>
      <c r="D80" s="34">
        <v>637500</v>
      </c>
      <c r="E80" s="35">
        <f t="shared" si="14"/>
        <v>-124213.39000000001</v>
      </c>
      <c r="F80" s="34">
        <v>48151.95</v>
      </c>
      <c r="G80" s="35">
        <f t="shared" si="8"/>
        <v>465134.66</v>
      </c>
      <c r="H80" s="34">
        <v>116821.02</v>
      </c>
      <c r="I80" s="34">
        <v>695612.37</v>
      </c>
      <c r="K80" s="59">
        <v>765000</v>
      </c>
      <c r="L80" s="59">
        <f>K80/12*7</f>
        <v>446250</v>
      </c>
    </row>
    <row r="81" spans="1:13" ht="18" customHeight="1" x14ac:dyDescent="0.3">
      <c r="A81" s="17" t="s">
        <v>98</v>
      </c>
      <c r="B81" s="15"/>
      <c r="C81" s="33">
        <v>525674.54</v>
      </c>
      <c r="D81" s="34">
        <v>1066666.6666666667</v>
      </c>
      <c r="E81" s="35">
        <f t="shared" si="14"/>
        <v>-540992.12666666671</v>
      </c>
      <c r="F81" s="34">
        <v>235835.10000000003</v>
      </c>
      <c r="G81" s="35">
        <f t="shared" si="8"/>
        <v>289839.44</v>
      </c>
      <c r="H81" s="34">
        <v>683996.76</v>
      </c>
      <c r="I81" s="34">
        <v>1350996.2066666668</v>
      </c>
      <c r="K81" s="59">
        <v>1280000</v>
      </c>
      <c r="L81" s="59">
        <f t="shared" si="16"/>
        <v>746666.66666666674</v>
      </c>
    </row>
    <row r="82" spans="1:13" ht="18" customHeight="1" x14ac:dyDescent="0.3">
      <c r="A82" s="17" t="s">
        <v>99</v>
      </c>
      <c r="B82" s="15"/>
      <c r="C82" s="33">
        <v>79712</v>
      </c>
      <c r="D82" s="34">
        <v>166666.66666666669</v>
      </c>
      <c r="E82" s="35">
        <f t="shared" si="14"/>
        <v>-86954.666666666686</v>
      </c>
      <c r="F82" s="34">
        <v>79712</v>
      </c>
      <c r="G82" s="35">
        <f t="shared" si="8"/>
        <v>0</v>
      </c>
      <c r="H82" s="34">
        <v>199280</v>
      </c>
      <c r="I82" s="34">
        <v>199280</v>
      </c>
      <c r="K82" s="59">
        <v>200000</v>
      </c>
      <c r="L82" s="59">
        <f>K82/12*7</f>
        <v>116666.66666666667</v>
      </c>
    </row>
    <row r="83" spans="1:13" ht="18" customHeight="1" x14ac:dyDescent="0.3">
      <c r="A83" s="17" t="s">
        <v>100</v>
      </c>
      <c r="B83" s="15"/>
      <c r="C83" s="33">
        <v>44757.59</v>
      </c>
      <c r="D83" s="34">
        <v>70666.666666666672</v>
      </c>
      <c r="E83" s="35">
        <f t="shared" si="14"/>
        <v>-25909.076666666675</v>
      </c>
      <c r="F83" s="34">
        <v>48838.2</v>
      </c>
      <c r="G83" s="35">
        <f t="shared" si="8"/>
        <v>-4080.6100000000006</v>
      </c>
      <c r="H83" s="34">
        <v>54828.24</v>
      </c>
      <c r="I83" s="34">
        <v>74672.09</v>
      </c>
      <c r="K83" s="59">
        <v>84800</v>
      </c>
      <c r="L83" s="59">
        <f t="shared" si="16"/>
        <v>49466.666666666672</v>
      </c>
    </row>
    <row r="84" spans="1:13" ht="18" customHeight="1" x14ac:dyDescent="0.3">
      <c r="A84" s="17" t="s">
        <v>101</v>
      </c>
      <c r="B84" s="15"/>
      <c r="C84" s="33">
        <v>2886346.3999999994</v>
      </c>
      <c r="D84" s="34">
        <v>2411666.6666666665</v>
      </c>
      <c r="E84" s="35">
        <f t="shared" si="14"/>
        <v>474679.73333333293</v>
      </c>
      <c r="F84" s="34">
        <v>2126886.2599999998</v>
      </c>
      <c r="G84" s="35">
        <f t="shared" si="8"/>
        <v>759460.13999999966</v>
      </c>
      <c r="H84" s="34">
        <v>2455352.4000000004</v>
      </c>
      <c r="I84" s="34">
        <v>3494676.6899999995</v>
      </c>
      <c r="K84" s="59">
        <v>2894000</v>
      </c>
      <c r="L84" s="59">
        <f t="shared" si="16"/>
        <v>1688166.6666666665</v>
      </c>
    </row>
    <row r="85" spans="1:13" ht="18" customHeight="1" x14ac:dyDescent="0.3">
      <c r="A85" s="17" t="s">
        <v>102</v>
      </c>
      <c r="B85" s="15"/>
      <c r="C85" s="33">
        <v>688478.45000000007</v>
      </c>
      <c r="D85" s="34">
        <v>888333.33333333326</v>
      </c>
      <c r="E85" s="35">
        <f t="shared" si="14"/>
        <v>-199854.88333333319</v>
      </c>
      <c r="F85" s="34">
        <v>436075.62</v>
      </c>
      <c r="G85" s="35">
        <f t="shared" si="8"/>
        <v>252402.83000000007</v>
      </c>
      <c r="H85" s="34">
        <v>486476.75</v>
      </c>
      <c r="I85" s="34">
        <v>795721.07000000007</v>
      </c>
      <c r="K85" s="59">
        <v>1066000</v>
      </c>
      <c r="L85" s="59">
        <f t="shared" si="16"/>
        <v>621833.33333333326</v>
      </c>
    </row>
    <row r="86" spans="1:13" ht="18" customHeight="1" x14ac:dyDescent="0.3">
      <c r="A86" s="17" t="s">
        <v>103</v>
      </c>
      <c r="B86" s="15"/>
      <c r="C86" s="33">
        <v>12909.009999999998</v>
      </c>
      <c r="D86" s="34">
        <v>25000</v>
      </c>
      <c r="E86" s="35">
        <f t="shared" si="14"/>
        <v>-12090.990000000002</v>
      </c>
      <c r="F86" s="34">
        <v>15152.27</v>
      </c>
      <c r="G86" s="35">
        <f t="shared" si="8"/>
        <v>-2243.260000000002</v>
      </c>
      <c r="H86" s="34">
        <v>21776.82</v>
      </c>
      <c r="I86" s="34">
        <v>28708.243333333332</v>
      </c>
      <c r="K86" s="59">
        <v>30000</v>
      </c>
      <c r="L86" s="59">
        <f t="shared" si="16"/>
        <v>17500</v>
      </c>
    </row>
    <row r="87" spans="1:13" ht="18" customHeight="1" x14ac:dyDescent="0.3">
      <c r="A87" s="17" t="s">
        <v>189</v>
      </c>
      <c r="B87" s="15"/>
      <c r="C87" s="33">
        <v>5145.3500000000004</v>
      </c>
      <c r="D87" s="34">
        <v>96400</v>
      </c>
      <c r="E87" s="35"/>
      <c r="F87" s="34"/>
      <c r="G87" s="35"/>
      <c r="H87" s="34"/>
      <c r="I87" s="34">
        <v>115680</v>
      </c>
    </row>
    <row r="88" spans="1:13" ht="18" customHeight="1" x14ac:dyDescent="0.3">
      <c r="A88" s="17" t="s">
        <v>104</v>
      </c>
      <c r="B88" s="15"/>
      <c r="C88" s="33">
        <v>434578.18</v>
      </c>
      <c r="D88" s="34">
        <v>450000</v>
      </c>
      <c r="E88" s="35">
        <f t="shared" si="14"/>
        <v>-15421.820000000007</v>
      </c>
      <c r="F88" s="34">
        <v>0</v>
      </c>
      <c r="G88" s="35">
        <f t="shared" si="8"/>
        <v>434578.18</v>
      </c>
      <c r="H88" s="34">
        <v>0</v>
      </c>
      <c r="I88" s="34">
        <v>434578.18</v>
      </c>
      <c r="K88" s="59">
        <v>450000</v>
      </c>
      <c r="L88" s="59">
        <v>450000</v>
      </c>
      <c r="M88" s="62"/>
    </row>
    <row r="89" spans="1:13" ht="18" customHeight="1" x14ac:dyDescent="0.3">
      <c r="A89" s="17" t="s">
        <v>105</v>
      </c>
      <c r="B89" s="15"/>
      <c r="C89" s="33">
        <v>560631.32000000007</v>
      </c>
      <c r="D89" s="34">
        <v>570000</v>
      </c>
      <c r="E89" s="35">
        <f t="shared" si="14"/>
        <v>-9368.6799999999348</v>
      </c>
      <c r="F89" s="34">
        <v>460059.22</v>
      </c>
      <c r="G89" s="35">
        <f t="shared" si="8"/>
        <v>100572.10000000009</v>
      </c>
      <c r="H89" s="34">
        <v>460059.22</v>
      </c>
      <c r="I89" s="34">
        <v>560631.32000000007</v>
      </c>
      <c r="K89" s="59">
        <v>570000</v>
      </c>
      <c r="L89" s="59">
        <v>570000</v>
      </c>
    </row>
    <row r="90" spans="1:13" ht="18" customHeight="1" x14ac:dyDescent="0.3">
      <c r="A90" s="17" t="s">
        <v>106</v>
      </c>
      <c r="B90" s="15"/>
      <c r="C90" s="33">
        <v>1476819.07</v>
      </c>
      <c r="D90" s="34">
        <v>1500000</v>
      </c>
      <c r="E90" s="35">
        <f t="shared" si="14"/>
        <v>-23180.929999999935</v>
      </c>
      <c r="F90" s="34">
        <v>0</v>
      </c>
      <c r="G90" s="35">
        <f t="shared" si="8"/>
        <v>1476819.07</v>
      </c>
      <c r="H90" s="34">
        <v>0</v>
      </c>
      <c r="I90" s="34">
        <v>1499466.84</v>
      </c>
      <c r="K90" s="59">
        <v>1500000</v>
      </c>
      <c r="L90" s="59">
        <v>1500000</v>
      </c>
    </row>
    <row r="91" spans="1:13" ht="18" customHeight="1" x14ac:dyDescent="0.3">
      <c r="A91" s="17" t="s">
        <v>179</v>
      </c>
      <c r="B91" s="15"/>
      <c r="C91" s="33">
        <v>296800</v>
      </c>
      <c r="D91" s="34">
        <v>300000</v>
      </c>
      <c r="E91" s="35">
        <f t="shared" si="14"/>
        <v>-3200</v>
      </c>
      <c r="F91" s="34">
        <v>0</v>
      </c>
      <c r="G91" s="35">
        <f t="shared" si="8"/>
        <v>296800</v>
      </c>
      <c r="H91" s="34">
        <v>0</v>
      </c>
      <c r="I91" s="34">
        <v>296800</v>
      </c>
    </row>
    <row r="92" spans="1:13" ht="18" customHeight="1" x14ac:dyDescent="0.3">
      <c r="A92" s="17" t="s">
        <v>107</v>
      </c>
      <c r="B92" s="15"/>
      <c r="C92" s="33">
        <v>766664.82000000007</v>
      </c>
      <c r="D92" s="34">
        <v>800000</v>
      </c>
      <c r="E92" s="35">
        <f t="shared" si="14"/>
        <v>-33335.179999999935</v>
      </c>
      <c r="F92" s="34">
        <v>0</v>
      </c>
      <c r="G92" s="35">
        <f t="shared" ref="G92:G95" si="17">C92-F92</f>
        <v>766664.82000000007</v>
      </c>
      <c r="H92" s="34">
        <v>0</v>
      </c>
      <c r="I92" s="34">
        <v>766664.82000000007</v>
      </c>
      <c r="K92" s="59">
        <v>800000</v>
      </c>
      <c r="L92" s="59">
        <v>800000</v>
      </c>
    </row>
    <row r="93" spans="1:13" ht="18" customHeight="1" x14ac:dyDescent="0.3">
      <c r="A93" s="17" t="s">
        <v>108</v>
      </c>
      <c r="B93" s="15"/>
      <c r="C93" s="33">
        <v>643202.21</v>
      </c>
      <c r="D93" s="34">
        <v>2160000</v>
      </c>
      <c r="E93" s="35">
        <f t="shared" si="14"/>
        <v>-1516797.79</v>
      </c>
      <c r="F93" s="34">
        <v>61454.239999999998</v>
      </c>
      <c r="G93" s="35">
        <f t="shared" si="17"/>
        <v>581747.97</v>
      </c>
      <c r="H93" s="34">
        <v>61454.239999999998</v>
      </c>
      <c r="I93" s="34">
        <v>673202.21</v>
      </c>
      <c r="K93" s="59">
        <v>2160000</v>
      </c>
      <c r="L93" s="59">
        <f>K93/12*7</f>
        <v>1260000</v>
      </c>
    </row>
    <row r="94" spans="1:13" ht="18" customHeight="1" x14ac:dyDescent="0.3">
      <c r="A94" s="17" t="s">
        <v>109</v>
      </c>
      <c r="B94" s="15"/>
      <c r="C94" s="33">
        <v>302438.52</v>
      </c>
      <c r="D94" s="34">
        <v>400000</v>
      </c>
      <c r="E94" s="35">
        <f t="shared" si="14"/>
        <v>-97561.479999999981</v>
      </c>
      <c r="F94" s="34">
        <v>184272.28</v>
      </c>
      <c r="G94" s="35">
        <f t="shared" si="17"/>
        <v>118166.24000000002</v>
      </c>
      <c r="H94" s="34">
        <v>368960.74</v>
      </c>
      <c r="I94" s="34">
        <v>382000</v>
      </c>
      <c r="K94" s="59">
        <v>400000</v>
      </c>
      <c r="L94" s="59">
        <v>0</v>
      </c>
      <c r="M94" s="62"/>
    </row>
    <row r="95" spans="1:13" ht="18" customHeight="1" x14ac:dyDescent="0.3">
      <c r="A95" s="17" t="s">
        <v>110</v>
      </c>
      <c r="B95" s="15"/>
      <c r="C95" s="36">
        <v>107915.56</v>
      </c>
      <c r="D95" s="37">
        <v>107915.56</v>
      </c>
      <c r="E95" s="38">
        <f t="shared" si="14"/>
        <v>0</v>
      </c>
      <c r="F95" s="37">
        <v>0</v>
      </c>
      <c r="G95" s="38">
        <f t="shared" si="17"/>
        <v>107915.56</v>
      </c>
      <c r="H95" s="37">
        <v>338753.29</v>
      </c>
      <c r="I95" s="37">
        <v>107915.56</v>
      </c>
      <c r="K95" s="59">
        <v>107915.56</v>
      </c>
      <c r="L95" s="59">
        <v>107915.56</v>
      </c>
      <c r="M95" s="62"/>
    </row>
    <row r="96" spans="1:13" ht="18" customHeight="1" x14ac:dyDescent="0.3">
      <c r="A96" s="29" t="s">
        <v>111</v>
      </c>
      <c r="B96" s="15"/>
      <c r="C96" s="33">
        <f t="shared" ref="C96:I96" si="18">SUM(C26:C95)</f>
        <v>11912501.76</v>
      </c>
      <c r="D96" s="33">
        <f>SUM(D26:D95)</f>
        <v>16263328.143333334</v>
      </c>
      <c r="E96" s="33">
        <f t="shared" si="18"/>
        <v>-4259571.7333333343</v>
      </c>
      <c r="F96" s="33">
        <v>6847608.2000000002</v>
      </c>
      <c r="G96" s="33">
        <f t="shared" si="18"/>
        <v>5059748.209999999</v>
      </c>
      <c r="H96" s="33">
        <f>SUM(H26:H95)</f>
        <v>9389364.5</v>
      </c>
      <c r="I96" s="34">
        <f t="shared" si="18"/>
        <v>15447249.773333335</v>
      </c>
    </row>
    <row r="97" spans="1:325" ht="18" customHeight="1" x14ac:dyDescent="0.3">
      <c r="A97" s="28"/>
      <c r="B97" s="15"/>
      <c r="C97" s="36"/>
      <c r="D97" s="37"/>
      <c r="E97" s="38"/>
      <c r="F97" s="37"/>
      <c r="G97" s="38"/>
      <c r="H97" s="37"/>
      <c r="I97" s="37"/>
    </row>
    <row r="98" spans="1:325" ht="18" customHeight="1" x14ac:dyDescent="0.3">
      <c r="A98" s="16" t="s">
        <v>20</v>
      </c>
      <c r="B98" s="15"/>
      <c r="C98" s="33">
        <f t="shared" ref="C98:G98" si="19">C23-C96</f>
        <v>0</v>
      </c>
      <c r="D98" s="33">
        <f t="shared" si="19"/>
        <v>0</v>
      </c>
      <c r="E98" s="33">
        <f t="shared" si="19"/>
        <v>-91254.64999999851</v>
      </c>
      <c r="F98" s="33">
        <v>0</v>
      </c>
      <c r="G98" s="33">
        <f t="shared" si="19"/>
        <v>5145.3500000005588</v>
      </c>
      <c r="H98" s="33">
        <f>H23-H96</f>
        <v>3219</v>
      </c>
      <c r="I98" s="34">
        <f>I23-I96</f>
        <v>2199.9999999646097</v>
      </c>
    </row>
    <row r="99" spans="1:325" s="18" customFormat="1" ht="18" customHeight="1" x14ac:dyDescent="0.3">
      <c r="A99" s="19" t="s">
        <v>3</v>
      </c>
      <c r="B99" s="20"/>
      <c r="C99" s="36"/>
      <c r="D99" s="37"/>
      <c r="E99" s="38"/>
      <c r="F99" s="37"/>
      <c r="G99" s="38"/>
      <c r="H99" s="37"/>
      <c r="I99" s="37"/>
      <c r="J99" s="39"/>
      <c r="K99" s="61"/>
      <c r="L99" s="61"/>
    </row>
    <row r="100" spans="1:325" ht="18" customHeight="1" x14ac:dyDescent="0.3">
      <c r="A100" s="16" t="s">
        <v>19</v>
      </c>
      <c r="B100" s="20"/>
      <c r="C100" s="40">
        <f>C98-C99</f>
        <v>0</v>
      </c>
      <c r="D100" s="40">
        <f t="shared" ref="D100:H100" si="20">D98-D99</f>
        <v>0</v>
      </c>
      <c r="E100" s="40">
        <f t="shared" si="20"/>
        <v>-91254.64999999851</v>
      </c>
      <c r="F100" s="40">
        <v>0</v>
      </c>
      <c r="G100" s="40">
        <f t="shared" si="20"/>
        <v>5145.3500000005588</v>
      </c>
      <c r="H100" s="40">
        <f t="shared" si="20"/>
        <v>3219</v>
      </c>
      <c r="I100" s="40">
        <v>2199.9999999646097</v>
      </c>
      <c r="J100" s="39"/>
      <c r="K100" s="61"/>
      <c r="L100" s="61"/>
      <c r="M100" s="63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  <c r="FA100" s="18"/>
      <c r="FB100" s="18"/>
      <c r="FC100" s="18"/>
      <c r="FD100" s="18"/>
      <c r="FE100" s="18"/>
      <c r="FF100" s="18"/>
      <c r="FG100" s="18"/>
      <c r="FH100" s="18"/>
      <c r="FI100" s="18"/>
      <c r="FJ100" s="18"/>
      <c r="FK100" s="18"/>
      <c r="FL100" s="18"/>
      <c r="FM100" s="18"/>
      <c r="FN100" s="18"/>
      <c r="FO100" s="18"/>
      <c r="FP100" s="18"/>
      <c r="FQ100" s="18"/>
      <c r="FR100" s="18"/>
      <c r="FS100" s="18"/>
      <c r="FT100" s="18"/>
      <c r="FU100" s="18"/>
      <c r="FV100" s="18"/>
      <c r="FW100" s="18"/>
      <c r="FX100" s="18"/>
      <c r="FY100" s="18"/>
      <c r="FZ100" s="18"/>
      <c r="GA100" s="18"/>
      <c r="GB100" s="18"/>
      <c r="GC100" s="18"/>
      <c r="GD100" s="18"/>
      <c r="GE100" s="18"/>
      <c r="GF100" s="18"/>
      <c r="GG100" s="18"/>
      <c r="GH100" s="18"/>
      <c r="GI100" s="18"/>
      <c r="GJ100" s="18"/>
      <c r="GK100" s="18"/>
      <c r="GL100" s="18"/>
      <c r="GM100" s="18"/>
      <c r="GN100" s="18"/>
      <c r="GO100" s="18"/>
      <c r="GP100" s="18"/>
      <c r="GQ100" s="18"/>
      <c r="GR100" s="18"/>
      <c r="GS100" s="18"/>
      <c r="GT100" s="18"/>
      <c r="GU100" s="18"/>
      <c r="GV100" s="18"/>
      <c r="GW100" s="18"/>
      <c r="GX100" s="18"/>
      <c r="GY100" s="18"/>
      <c r="GZ100" s="18"/>
      <c r="HA100" s="18"/>
      <c r="HB100" s="18"/>
      <c r="HC100" s="18"/>
      <c r="HD100" s="18"/>
      <c r="HE100" s="18"/>
      <c r="HF100" s="18"/>
      <c r="HG100" s="18"/>
      <c r="HH100" s="18"/>
      <c r="HI100" s="18"/>
      <c r="HJ100" s="18"/>
      <c r="HK100" s="18"/>
      <c r="HL100" s="18"/>
      <c r="HM100" s="18"/>
      <c r="HN100" s="18"/>
      <c r="HO100" s="18"/>
      <c r="HP100" s="18"/>
      <c r="HQ100" s="18"/>
      <c r="HR100" s="18"/>
      <c r="HS100" s="18"/>
      <c r="HT100" s="18"/>
      <c r="HU100" s="18"/>
      <c r="HV100" s="18"/>
      <c r="HW100" s="18"/>
      <c r="HX100" s="18"/>
      <c r="HY100" s="18"/>
      <c r="HZ100" s="18"/>
      <c r="IA100" s="18"/>
      <c r="IB100" s="18"/>
      <c r="IC100" s="18"/>
      <c r="ID100" s="18"/>
      <c r="IE100" s="18"/>
      <c r="IF100" s="18"/>
      <c r="IG100" s="18"/>
      <c r="IH100" s="18"/>
      <c r="II100" s="18"/>
      <c r="IJ100" s="18"/>
      <c r="IK100" s="18"/>
      <c r="IL100" s="18"/>
      <c r="IM100" s="18"/>
      <c r="IN100" s="18"/>
      <c r="IO100" s="18"/>
      <c r="IP100" s="18"/>
      <c r="IQ100" s="18"/>
      <c r="IR100" s="18"/>
      <c r="IS100" s="18"/>
      <c r="IT100" s="18"/>
      <c r="IU100" s="18"/>
      <c r="IV100" s="18"/>
      <c r="IW100" s="18"/>
      <c r="IX100" s="18"/>
      <c r="IY100" s="18"/>
      <c r="IZ100" s="18"/>
      <c r="JA100" s="18"/>
      <c r="JB100" s="18"/>
      <c r="JC100" s="18"/>
      <c r="JD100" s="18"/>
      <c r="JE100" s="18"/>
      <c r="JF100" s="18"/>
      <c r="JG100" s="18"/>
      <c r="JH100" s="18"/>
      <c r="JI100" s="18"/>
      <c r="JJ100" s="18"/>
      <c r="JK100" s="18"/>
      <c r="JL100" s="18"/>
      <c r="JM100" s="18"/>
      <c r="JN100" s="18"/>
      <c r="JO100" s="18"/>
      <c r="JP100" s="18"/>
      <c r="JQ100" s="18"/>
      <c r="JR100" s="18"/>
      <c r="JS100" s="18"/>
      <c r="JT100" s="18"/>
      <c r="JU100" s="18"/>
      <c r="JV100" s="18"/>
      <c r="JW100" s="18"/>
      <c r="JX100" s="18"/>
      <c r="JY100" s="18"/>
      <c r="JZ100" s="18"/>
      <c r="KA100" s="18"/>
      <c r="KB100" s="18"/>
      <c r="KC100" s="18"/>
      <c r="KD100" s="18"/>
      <c r="KE100" s="18"/>
      <c r="KF100" s="18"/>
      <c r="KG100" s="18"/>
      <c r="KH100" s="18"/>
      <c r="KI100" s="18"/>
      <c r="KJ100" s="18"/>
      <c r="KK100" s="18"/>
      <c r="KL100" s="18"/>
      <c r="KM100" s="18"/>
      <c r="KN100" s="18"/>
      <c r="KO100" s="18"/>
      <c r="KP100" s="18"/>
      <c r="KQ100" s="18"/>
      <c r="KR100" s="18"/>
      <c r="KS100" s="18"/>
      <c r="KT100" s="18"/>
      <c r="KU100" s="18"/>
      <c r="KV100" s="18"/>
      <c r="KW100" s="18"/>
      <c r="KX100" s="18"/>
      <c r="KY100" s="18"/>
      <c r="KZ100" s="18"/>
      <c r="LA100" s="18"/>
      <c r="LB100" s="18"/>
      <c r="LC100" s="18"/>
      <c r="LD100" s="18"/>
      <c r="LE100" s="18"/>
      <c r="LF100" s="18"/>
      <c r="LG100" s="18"/>
      <c r="LH100" s="18"/>
      <c r="LI100" s="18"/>
      <c r="LJ100" s="18"/>
      <c r="LK100" s="18"/>
      <c r="LL100" s="18"/>
      <c r="LM100" s="18"/>
    </row>
    <row r="101" spans="1:325" ht="18" customHeight="1" x14ac:dyDescent="0.3">
      <c r="A101" s="14" t="s">
        <v>4</v>
      </c>
      <c r="B101" s="15"/>
      <c r="C101" s="36">
        <v>0</v>
      </c>
      <c r="D101" s="36">
        <v>0</v>
      </c>
      <c r="E101" s="36">
        <v>0</v>
      </c>
      <c r="F101" s="36">
        <v>0</v>
      </c>
      <c r="G101" s="36">
        <v>0</v>
      </c>
      <c r="H101" s="36">
        <v>3219</v>
      </c>
      <c r="I101" s="37">
        <v>2199.9999999646097</v>
      </c>
    </row>
    <row r="102" spans="1:325" ht="18" customHeight="1" x14ac:dyDescent="0.3">
      <c r="A102" s="16" t="s">
        <v>21</v>
      </c>
      <c r="B102" s="15"/>
      <c r="C102" s="33">
        <f>C100-C101</f>
        <v>0</v>
      </c>
      <c r="D102" s="33">
        <f>D100-D101</f>
        <v>0</v>
      </c>
      <c r="E102" s="33">
        <f t="shared" ref="E102:H102" si="21">E100-E101</f>
        <v>-91254.64999999851</v>
      </c>
      <c r="F102" s="33">
        <v>0</v>
      </c>
      <c r="G102" s="33">
        <f t="shared" si="21"/>
        <v>5145.3500000005588</v>
      </c>
      <c r="H102" s="33">
        <f t="shared" si="21"/>
        <v>0</v>
      </c>
      <c r="I102" s="111">
        <f>I100-I101</f>
        <v>0</v>
      </c>
    </row>
    <row r="103" spans="1:325" ht="18" customHeight="1" x14ac:dyDescent="0.3">
      <c r="A103" s="21" t="s">
        <v>5</v>
      </c>
      <c r="B103" s="22"/>
      <c r="C103" s="36">
        <v>-100003</v>
      </c>
      <c r="D103" s="36">
        <v>-100003</v>
      </c>
      <c r="E103" s="36"/>
      <c r="F103" s="36">
        <v>-100003</v>
      </c>
      <c r="G103" s="36"/>
      <c r="H103" s="36">
        <v>-100003</v>
      </c>
      <c r="I103" s="37">
        <v>-100003</v>
      </c>
    </row>
    <row r="104" spans="1:325" ht="18" customHeight="1" x14ac:dyDescent="0.3">
      <c r="A104" s="21"/>
      <c r="B104" s="22"/>
      <c r="C104" s="33"/>
      <c r="D104" s="34"/>
      <c r="E104" s="35"/>
      <c r="F104" s="34"/>
      <c r="G104" s="35"/>
      <c r="H104" s="34"/>
      <c r="I104" s="34"/>
    </row>
    <row r="105" spans="1:325" ht="18" customHeight="1" x14ac:dyDescent="0.3">
      <c r="A105" s="18" t="s">
        <v>6</v>
      </c>
      <c r="B105" s="22"/>
      <c r="C105" s="33">
        <v>0</v>
      </c>
      <c r="D105" s="33">
        <v>0</v>
      </c>
      <c r="E105" s="33">
        <v>0</v>
      </c>
      <c r="F105" s="33">
        <v>0</v>
      </c>
      <c r="G105" s="33">
        <v>0</v>
      </c>
      <c r="H105" s="33">
        <v>0</v>
      </c>
      <c r="I105" s="34">
        <v>0</v>
      </c>
    </row>
    <row r="106" spans="1:325" ht="18" customHeight="1" x14ac:dyDescent="0.3">
      <c r="A106" s="18" t="s">
        <v>7</v>
      </c>
      <c r="B106" s="22"/>
      <c r="C106" s="33">
        <v>0</v>
      </c>
      <c r="D106" s="33">
        <v>0</v>
      </c>
      <c r="E106" s="33">
        <v>0</v>
      </c>
      <c r="F106" s="33">
        <v>0</v>
      </c>
      <c r="G106" s="33">
        <v>0</v>
      </c>
      <c r="H106" s="33">
        <v>0</v>
      </c>
      <c r="I106" s="34">
        <v>0</v>
      </c>
    </row>
    <row r="107" spans="1:325" ht="18" customHeight="1" x14ac:dyDescent="0.3">
      <c r="A107" s="21" t="s">
        <v>8</v>
      </c>
      <c r="B107" s="22"/>
      <c r="C107" s="41">
        <f>C102+C103-C105-C106</f>
        <v>-100003</v>
      </c>
      <c r="D107" s="41">
        <f t="shared" ref="D107:I107" si="22">D102+D103-D105-D106</f>
        <v>-100003</v>
      </c>
      <c r="E107" s="41">
        <f t="shared" si="22"/>
        <v>-91254.64999999851</v>
      </c>
      <c r="F107" s="41">
        <f t="shared" si="22"/>
        <v>-100003</v>
      </c>
      <c r="G107" s="41">
        <f t="shared" si="22"/>
        <v>5145.3500000005588</v>
      </c>
      <c r="H107" s="41">
        <f t="shared" si="22"/>
        <v>-100003</v>
      </c>
      <c r="I107" s="42">
        <f t="shared" si="22"/>
        <v>-100003</v>
      </c>
    </row>
    <row r="109" spans="1:325" ht="18" customHeight="1" x14ac:dyDescent="0.3">
      <c r="K109" s="30"/>
      <c r="L109" s="30"/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74"/>
  <sheetViews>
    <sheetView view="pageBreakPreview" topLeftCell="A67" zoomScale="85" zoomScaleNormal="100" zoomScaleSheetLayoutView="85" workbookViewId="0">
      <selection activeCell="I71" sqref="I71"/>
    </sheetView>
  </sheetViews>
  <sheetFormatPr defaultRowHeight="18.75" x14ac:dyDescent="0.3"/>
  <cols>
    <col min="1" max="1" width="7.28515625" style="43" customWidth="1"/>
    <col min="2" max="3" width="13.42578125" style="43" customWidth="1"/>
    <col min="4" max="4" width="16.5703125" style="43" customWidth="1"/>
    <col min="5" max="5" width="16" style="43" customWidth="1"/>
    <col min="6" max="6" width="17" style="52" customWidth="1"/>
    <col min="7" max="7" width="16.5703125" style="52" customWidth="1"/>
    <col min="8" max="8" width="1.42578125" style="43" customWidth="1"/>
    <col min="9" max="9" width="17.7109375" style="43" customWidth="1"/>
    <col min="10" max="10" width="10.42578125" style="43" bestFit="1" customWidth="1"/>
    <col min="11" max="11" width="17.140625" style="45" bestFit="1" customWidth="1"/>
    <col min="12" max="12" width="13.7109375" style="43" bestFit="1" customWidth="1"/>
    <col min="13" max="13" width="11" style="43" bestFit="1" customWidth="1"/>
    <col min="14" max="16384" width="9.140625" style="43"/>
  </cols>
  <sheetData>
    <row r="1" spans="1:13" x14ac:dyDescent="0.3">
      <c r="A1" s="25" t="s">
        <v>34</v>
      </c>
    </row>
    <row r="2" spans="1:13" x14ac:dyDescent="0.3">
      <c r="A2" s="25" t="s">
        <v>129</v>
      </c>
    </row>
    <row r="3" spans="1:13" x14ac:dyDescent="0.3">
      <c r="A3" s="25"/>
    </row>
    <row r="4" spans="1:13" x14ac:dyDescent="0.3">
      <c r="A4" s="43" t="s">
        <v>130</v>
      </c>
      <c r="B4" s="43" t="s">
        <v>131</v>
      </c>
    </row>
    <row r="5" spans="1:13" x14ac:dyDescent="0.3">
      <c r="B5" s="43" t="s">
        <v>132</v>
      </c>
      <c r="H5" s="48"/>
    </row>
    <row r="6" spans="1:13" x14ac:dyDescent="0.3">
      <c r="H6" s="48"/>
    </row>
    <row r="7" spans="1:13" x14ac:dyDescent="0.3">
      <c r="D7" s="124" t="s">
        <v>133</v>
      </c>
      <c r="E7" s="124"/>
      <c r="F7" s="124"/>
      <c r="G7" s="124"/>
      <c r="H7" s="49"/>
    </row>
    <row r="8" spans="1:13" ht="56.25" x14ac:dyDescent="0.3">
      <c r="D8" s="44" t="s">
        <v>134</v>
      </c>
      <c r="E8" s="44" t="s">
        <v>135</v>
      </c>
      <c r="F8" s="53" t="s">
        <v>136</v>
      </c>
      <c r="G8" s="53" t="s">
        <v>137</v>
      </c>
      <c r="H8" s="50"/>
      <c r="I8" s="46" t="s">
        <v>190</v>
      </c>
      <c r="J8" s="44"/>
    </row>
    <row r="9" spans="1:13" x14ac:dyDescent="0.3">
      <c r="B9" s="43" t="s">
        <v>113</v>
      </c>
      <c r="D9" s="54">
        <v>82463.08</v>
      </c>
      <c r="E9" s="54">
        <v>10398.799999999999</v>
      </c>
      <c r="F9" s="54">
        <v>370</v>
      </c>
      <c r="G9" s="52">
        <f>D9+E9-F9</f>
        <v>92491.88</v>
      </c>
      <c r="H9" s="116"/>
      <c r="I9" s="119">
        <v>16715.37</v>
      </c>
      <c r="K9" s="47"/>
      <c r="L9" s="113"/>
      <c r="M9" s="113"/>
    </row>
    <row r="10" spans="1:13" x14ac:dyDescent="0.3">
      <c r="B10" s="43" t="s">
        <v>114</v>
      </c>
      <c r="D10" s="54">
        <v>58448</v>
      </c>
      <c r="E10" s="54">
        <v>4006.8</v>
      </c>
      <c r="F10" s="54">
        <v>0</v>
      </c>
      <c r="G10" s="52">
        <f t="shared" ref="G10:G15" si="0">D10+E10</f>
        <v>62454.8</v>
      </c>
      <c r="H10" s="116"/>
      <c r="I10" s="119">
        <v>33793</v>
      </c>
      <c r="K10" s="47"/>
      <c r="L10" s="113"/>
    </row>
    <row r="11" spans="1:13" x14ac:dyDescent="0.3">
      <c r="B11" s="43" t="s">
        <v>115</v>
      </c>
      <c r="D11" s="54">
        <v>158220.25</v>
      </c>
      <c r="E11" s="54">
        <v>0</v>
      </c>
      <c r="F11" s="54">
        <v>0</v>
      </c>
      <c r="G11" s="52">
        <f t="shared" si="0"/>
        <v>158220.25</v>
      </c>
      <c r="H11" s="116"/>
      <c r="I11" s="119">
        <v>95142.65</v>
      </c>
      <c r="K11" s="47"/>
    </row>
    <row r="12" spans="1:13" x14ac:dyDescent="0.3">
      <c r="B12" s="43" t="s">
        <v>116</v>
      </c>
      <c r="D12" s="54">
        <v>12457.99</v>
      </c>
      <c r="E12" s="54">
        <v>0</v>
      </c>
      <c r="F12" s="54">
        <v>0</v>
      </c>
      <c r="G12" s="52">
        <f t="shared" si="0"/>
        <v>12457.99</v>
      </c>
      <c r="H12" s="116"/>
      <c r="I12" s="119">
        <v>1961.99</v>
      </c>
      <c r="K12" s="47"/>
    </row>
    <row r="13" spans="1:13" x14ac:dyDescent="0.3">
      <c r="B13" s="43" t="s">
        <v>117</v>
      </c>
      <c r="D13" s="54">
        <v>58342.5</v>
      </c>
      <c r="E13" s="54">
        <v>0</v>
      </c>
      <c r="F13" s="54">
        <v>0</v>
      </c>
      <c r="G13" s="52">
        <f t="shared" si="0"/>
        <v>58342.5</v>
      </c>
      <c r="H13" s="116"/>
      <c r="I13" s="119">
        <v>2</v>
      </c>
      <c r="K13" s="47"/>
    </row>
    <row r="14" spans="1:13" x14ac:dyDescent="0.3">
      <c r="B14" s="43" t="s">
        <v>118</v>
      </c>
      <c r="D14" s="54">
        <v>181230.5</v>
      </c>
      <c r="E14" s="54">
        <v>0</v>
      </c>
      <c r="F14" s="54">
        <v>0</v>
      </c>
      <c r="G14" s="52">
        <f t="shared" si="0"/>
        <v>181230.5</v>
      </c>
      <c r="H14" s="116"/>
      <c r="I14" s="119">
        <v>4654</v>
      </c>
      <c r="K14" s="47"/>
    </row>
    <row r="15" spans="1:13" x14ac:dyDescent="0.3">
      <c r="B15" s="43" t="s">
        <v>119</v>
      </c>
      <c r="D15" s="54">
        <v>136718</v>
      </c>
      <c r="E15" s="54">
        <v>0</v>
      </c>
      <c r="F15" s="54">
        <v>0</v>
      </c>
      <c r="G15" s="52">
        <f t="shared" si="0"/>
        <v>136718</v>
      </c>
      <c r="H15" s="116"/>
      <c r="I15" s="119">
        <v>2</v>
      </c>
      <c r="K15" s="47"/>
    </row>
    <row r="16" spans="1:13" ht="19.5" thickBot="1" x14ac:dyDescent="0.35">
      <c r="D16" s="55">
        <f t="shared" ref="D16:I16" si="1">SUM(D9:D15)</f>
        <v>687880.32000000007</v>
      </c>
      <c r="E16" s="57">
        <f t="shared" si="1"/>
        <v>14405.599999999999</v>
      </c>
      <c r="F16" s="55">
        <f t="shared" si="1"/>
        <v>370</v>
      </c>
      <c r="G16" s="55">
        <f t="shared" si="1"/>
        <v>701915.91999999993</v>
      </c>
      <c r="H16" s="116"/>
      <c r="I16" s="120">
        <f t="shared" si="1"/>
        <v>152271.00999999998</v>
      </c>
    </row>
    <row r="17" spans="1:10" x14ac:dyDescent="0.3">
      <c r="H17" s="48"/>
    </row>
    <row r="19" spans="1:10" x14ac:dyDescent="0.3">
      <c r="A19" s="43" t="s">
        <v>138</v>
      </c>
      <c r="B19" s="43" t="s">
        <v>140</v>
      </c>
    </row>
    <row r="20" spans="1:10" x14ac:dyDescent="0.3">
      <c r="F20" s="56" t="s">
        <v>191</v>
      </c>
      <c r="G20" s="56" t="s">
        <v>192</v>
      </c>
    </row>
    <row r="21" spans="1:10" x14ac:dyDescent="0.3">
      <c r="B21" s="43" t="s">
        <v>180</v>
      </c>
      <c r="F21" s="54">
        <v>23413.48</v>
      </c>
      <c r="G21" s="54">
        <v>0</v>
      </c>
      <c r="I21" s="51"/>
      <c r="J21" s="51"/>
    </row>
    <row r="22" spans="1:10" ht="19.5" thickBot="1" x14ac:dyDescent="0.35">
      <c r="F22" s="55">
        <f>SUM(F21:F21)</f>
        <v>23413.48</v>
      </c>
      <c r="G22" s="57">
        <f>SUM(G21:G21)</f>
        <v>0</v>
      </c>
    </row>
    <row r="23" spans="1:10" x14ac:dyDescent="0.3">
      <c r="G23" s="54"/>
    </row>
    <row r="24" spans="1:10" x14ac:dyDescent="0.3">
      <c r="A24" s="43" t="s">
        <v>141</v>
      </c>
      <c r="B24" s="43" t="s">
        <v>142</v>
      </c>
      <c r="F24" s="54"/>
      <c r="G24" s="54"/>
    </row>
    <row r="25" spans="1:10" x14ac:dyDescent="0.3">
      <c r="F25" s="54"/>
      <c r="G25" s="54"/>
    </row>
    <row r="26" spans="1:10" x14ac:dyDescent="0.3">
      <c r="F26" s="56" t="s">
        <v>191</v>
      </c>
      <c r="G26" s="56" t="s">
        <v>192</v>
      </c>
    </row>
    <row r="27" spans="1:10" x14ac:dyDescent="0.3">
      <c r="B27" s="43" t="s">
        <v>143</v>
      </c>
      <c r="F27" s="54">
        <v>54012</v>
      </c>
      <c r="G27" s="54">
        <v>46012</v>
      </c>
    </row>
    <row r="28" spans="1:10" x14ac:dyDescent="0.3">
      <c r="B28" s="43" t="s">
        <v>144</v>
      </c>
      <c r="F28" s="54">
        <v>94023.35</v>
      </c>
      <c r="G28" s="54">
        <v>0</v>
      </c>
    </row>
    <row r="29" spans="1:10" ht="19.5" thickBot="1" x14ac:dyDescent="0.35">
      <c r="F29" s="57">
        <f>SUM(F27:F28)</f>
        <v>148035.35</v>
      </c>
      <c r="G29" s="57">
        <f>SUM(G27:G28)</f>
        <v>46012</v>
      </c>
    </row>
    <row r="30" spans="1:10" x14ac:dyDescent="0.3">
      <c r="F30" s="54"/>
      <c r="G30" s="54"/>
    </row>
    <row r="31" spans="1:10" x14ac:dyDescent="0.3">
      <c r="A31" s="43" t="s">
        <v>145</v>
      </c>
      <c r="B31" s="43" t="s">
        <v>146</v>
      </c>
    </row>
    <row r="32" spans="1:10" x14ac:dyDescent="0.3">
      <c r="F32" s="56" t="s">
        <v>191</v>
      </c>
      <c r="G32" s="56" t="s">
        <v>192</v>
      </c>
    </row>
    <row r="33" spans="1:7" x14ac:dyDescent="0.3">
      <c r="B33" s="43" t="s">
        <v>148</v>
      </c>
      <c r="F33" s="54">
        <v>1346.84</v>
      </c>
      <c r="G33" s="54">
        <v>793.43999999999994</v>
      </c>
    </row>
    <row r="34" spans="1:7" x14ac:dyDescent="0.3">
      <c r="B34" s="43" t="s">
        <v>147</v>
      </c>
      <c r="F34" s="54"/>
      <c r="G34" s="54"/>
    </row>
    <row r="35" spans="1:7" x14ac:dyDescent="0.3">
      <c r="B35" s="43" t="s">
        <v>149</v>
      </c>
      <c r="F35" s="54">
        <v>60115.65</v>
      </c>
      <c r="G35" s="54">
        <v>264936.18</v>
      </c>
    </row>
    <row r="36" spans="1:7" x14ac:dyDescent="0.3">
      <c r="B36" s="43" t="s">
        <v>150</v>
      </c>
      <c r="F36" s="54">
        <v>3935000</v>
      </c>
      <c r="G36" s="54">
        <v>1200000</v>
      </c>
    </row>
    <row r="37" spans="1:7" ht="19.5" thickBot="1" x14ac:dyDescent="0.35">
      <c r="F37" s="57">
        <f>SUM(F33:F36)</f>
        <v>3996462.49</v>
      </c>
      <c r="G37" s="57">
        <f>SUM(G33:G36)</f>
        <v>1465729.62</v>
      </c>
    </row>
    <row r="39" spans="1:7" x14ac:dyDescent="0.3">
      <c r="A39" s="43" t="s">
        <v>151</v>
      </c>
      <c r="B39" s="43" t="s">
        <v>153</v>
      </c>
    </row>
    <row r="40" spans="1:7" x14ac:dyDescent="0.3">
      <c r="F40" s="56" t="s">
        <v>191</v>
      </c>
      <c r="G40" s="56" t="s">
        <v>192</v>
      </c>
    </row>
    <row r="42" spans="1:7" x14ac:dyDescent="0.3">
      <c r="B42" s="43" t="s">
        <v>154</v>
      </c>
      <c r="F42" s="52">
        <v>909.6</v>
      </c>
      <c r="G42" s="52">
        <v>1268</v>
      </c>
    </row>
    <row r="43" spans="1:7" x14ac:dyDescent="0.3">
      <c r="B43" s="43" t="s">
        <v>155</v>
      </c>
      <c r="F43" s="52">
        <v>63234.8</v>
      </c>
      <c r="G43" s="52">
        <v>110050</v>
      </c>
    </row>
    <row r="44" spans="1:7" ht="19.5" thickBot="1" x14ac:dyDescent="0.35">
      <c r="F44" s="55">
        <f t="shared" ref="F44:G44" si="2">SUM(F42:F43)</f>
        <v>64144.4</v>
      </c>
      <c r="G44" s="55">
        <f t="shared" si="2"/>
        <v>111318</v>
      </c>
    </row>
    <row r="46" spans="1:7" x14ac:dyDescent="0.3">
      <c r="A46" s="43" t="s">
        <v>156</v>
      </c>
      <c r="B46" s="43" t="s">
        <v>157</v>
      </c>
    </row>
    <row r="47" spans="1:7" x14ac:dyDescent="0.3">
      <c r="F47" s="56" t="s">
        <v>191</v>
      </c>
      <c r="G47" s="56" t="s">
        <v>192</v>
      </c>
    </row>
    <row r="48" spans="1:7" x14ac:dyDescent="0.3">
      <c r="B48" s="43" t="s">
        <v>158</v>
      </c>
      <c r="F48" s="52">
        <v>3311253.79</v>
      </c>
      <c r="G48" s="52">
        <v>1515898.57</v>
      </c>
    </row>
    <row r="49" spans="2:7" x14ac:dyDescent="0.3">
      <c r="B49" s="43" t="s">
        <v>194</v>
      </c>
      <c r="F49" s="58">
        <v>12752107.49</v>
      </c>
      <c r="G49" s="58">
        <v>6892922.5999999996</v>
      </c>
    </row>
    <row r="50" spans="2:7" x14ac:dyDescent="0.3">
      <c r="B50" s="43" t="s">
        <v>159</v>
      </c>
      <c r="F50" s="52">
        <f>SUM(F48:F49)</f>
        <v>16063361.280000001</v>
      </c>
      <c r="G50" s="52">
        <f>SUM(G48:G49)</f>
        <v>8408821.1699999999</v>
      </c>
    </row>
    <row r="52" spans="2:7" x14ac:dyDescent="0.3">
      <c r="B52" s="43" t="s">
        <v>160</v>
      </c>
      <c r="F52" s="58">
        <v>0</v>
      </c>
      <c r="G52" s="58">
        <v>0</v>
      </c>
    </row>
    <row r="54" spans="2:7" x14ac:dyDescent="0.3">
      <c r="B54" s="43" t="s">
        <v>161</v>
      </c>
    </row>
    <row r="55" spans="2:7" x14ac:dyDescent="0.3">
      <c r="C55" s="43" t="s">
        <v>162</v>
      </c>
      <c r="F55" s="52">
        <v>100128.51999999999</v>
      </c>
      <c r="G55" s="52">
        <v>5083.97</v>
      </c>
    </row>
    <row r="56" spans="2:7" x14ac:dyDescent="0.3">
      <c r="C56" s="43" t="s">
        <v>163</v>
      </c>
      <c r="F56" s="52">
        <v>339.00999999999993</v>
      </c>
      <c r="G56" s="52">
        <v>463.8</v>
      </c>
    </row>
    <row r="57" spans="2:7" x14ac:dyDescent="0.3">
      <c r="C57" s="43" t="s">
        <v>166</v>
      </c>
      <c r="F57" s="58">
        <v>12394.999999999998</v>
      </c>
      <c r="G57" s="58">
        <v>20819</v>
      </c>
    </row>
    <row r="58" spans="2:7" x14ac:dyDescent="0.3">
      <c r="C58" s="43" t="s">
        <v>164</v>
      </c>
      <c r="F58" s="52">
        <f>SUM(F55:F57)</f>
        <v>112862.52999999998</v>
      </c>
      <c r="G58" s="52">
        <f>SUM(G55:G57)</f>
        <v>26366.77</v>
      </c>
    </row>
    <row r="60" spans="2:7" x14ac:dyDescent="0.3">
      <c r="B60" s="43" t="s">
        <v>36</v>
      </c>
    </row>
    <row r="61" spans="2:7" x14ac:dyDescent="0.3">
      <c r="C61" s="43" t="s">
        <v>165</v>
      </c>
      <c r="F61" s="52">
        <v>-6321.1</v>
      </c>
      <c r="G61" s="52">
        <v>-13841.19</v>
      </c>
    </row>
    <row r="62" spans="2:7" x14ac:dyDescent="0.3">
      <c r="C62" s="43" t="s">
        <v>167</v>
      </c>
      <c r="F62" s="52">
        <v>-1449990.23</v>
      </c>
      <c r="G62" s="52">
        <v>-5509135.6200000001</v>
      </c>
    </row>
    <row r="63" spans="2:7" x14ac:dyDescent="0.3">
      <c r="C63" s="43" t="s">
        <v>168</v>
      </c>
      <c r="F63" s="58">
        <v>-10462511.529999999</v>
      </c>
      <c r="G63" s="58">
        <v>-1338472.58</v>
      </c>
    </row>
    <row r="64" spans="2:7" x14ac:dyDescent="0.3">
      <c r="C64" s="43" t="s">
        <v>169</v>
      </c>
      <c r="F64" s="52">
        <f t="shared" ref="F64:G64" si="3">SUM(F61:F63)</f>
        <v>-11918822.859999999</v>
      </c>
      <c r="G64" s="52">
        <f t="shared" si="3"/>
        <v>-6861449.3900000006</v>
      </c>
    </row>
    <row r="66" spans="1:7" x14ac:dyDescent="0.3">
      <c r="B66" s="43" t="s">
        <v>196</v>
      </c>
      <c r="F66" s="52">
        <v>-11805960.33</v>
      </c>
      <c r="G66" s="52">
        <v>-6835082.6200000001</v>
      </c>
    </row>
    <row r="67" spans="1:7" ht="19.5" thickBot="1" x14ac:dyDescent="0.35">
      <c r="B67" s="43" t="s">
        <v>195</v>
      </c>
      <c r="F67" s="55">
        <f>F50+F52+F66</f>
        <v>4257400.9500000011</v>
      </c>
      <c r="G67" s="55">
        <f>G50+G52+G66</f>
        <v>1573738.5499999998</v>
      </c>
    </row>
    <row r="69" spans="1:7" x14ac:dyDescent="0.3">
      <c r="A69" s="43" t="s">
        <v>170</v>
      </c>
      <c r="B69" s="43" t="s">
        <v>171</v>
      </c>
      <c r="F69" s="56" t="s">
        <v>191</v>
      </c>
      <c r="G69" s="56" t="s">
        <v>192</v>
      </c>
    </row>
    <row r="71" spans="1:7" x14ac:dyDescent="0.3">
      <c r="B71" s="43" t="s">
        <v>193</v>
      </c>
      <c r="E71" s="43" t="s">
        <v>174</v>
      </c>
      <c r="F71" s="52">
        <v>91842.94</v>
      </c>
      <c r="G71" s="52">
        <v>0</v>
      </c>
    </row>
    <row r="72" spans="1:7" x14ac:dyDescent="0.3">
      <c r="B72" s="43" t="s">
        <v>172</v>
      </c>
      <c r="E72" s="43" t="s">
        <v>175</v>
      </c>
      <c r="G72" s="52">
        <v>0</v>
      </c>
    </row>
    <row r="73" spans="1:7" x14ac:dyDescent="0.3">
      <c r="B73" s="43" t="s">
        <v>173</v>
      </c>
      <c r="E73" s="43" t="s">
        <v>175</v>
      </c>
      <c r="F73" s="58">
        <v>2180.11</v>
      </c>
      <c r="G73" s="58">
        <v>0</v>
      </c>
    </row>
    <row r="74" spans="1:7" ht="19.5" thickBot="1" x14ac:dyDescent="0.35">
      <c r="F74" s="55">
        <f>SUM(F71:F73)</f>
        <v>94023.05</v>
      </c>
      <c r="G74" s="55">
        <f>SUM(G71:G73)</f>
        <v>0</v>
      </c>
    </row>
  </sheetData>
  <mergeCells count="1">
    <mergeCell ref="D7:G7"/>
  </mergeCells>
  <pageMargins left="0.7" right="0.7" top="0.75" bottom="0.75" header="0.3" footer="0.3"/>
  <pageSetup paperSize="9" scale="74" orientation="portrait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F10 -BS</vt:lpstr>
      <vt:lpstr>F20 IS</vt:lpstr>
      <vt:lpstr>NTC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2017-08-30T03:42:49Z</cp:lastPrinted>
  <dcterms:created xsi:type="dcterms:W3CDTF">2010-03-24T00:51:31Z</dcterms:created>
  <dcterms:modified xsi:type="dcterms:W3CDTF">2018-11-14T10:14:39Z</dcterms:modified>
</cp:coreProperties>
</file>