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7\"/>
    </mc:Choice>
  </mc:AlternateContent>
  <bookViews>
    <workbookView xWindow="0" yWindow="0" windowWidth="20460" windowHeight="4410" tabRatio="402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>#REF!</definedName>
    <definedName name="_xlnm.Print_Titles" localSheetId="0">'F10 -BS'!$1:$8</definedName>
    <definedName name="_xlnm.Print_Titles" localSheetId="1">'F20 IS'!$1:$8</definedName>
    <definedName name="qqq">#REF!</definedName>
  </definedNames>
  <calcPr calcId="162913" iterate="1"/>
  <fileRecoveryPr autoRecover="0"/>
</workbook>
</file>

<file path=xl/calcChain.xml><?xml version="1.0" encoding="utf-8"?>
<calcChain xmlns="http://schemas.openxmlformats.org/spreadsheetml/2006/main">
  <c r="L72" i="4" l="1"/>
  <c r="L71" i="4"/>
  <c r="L68" i="4"/>
  <c r="L69" i="4"/>
  <c r="L67" i="4"/>
  <c r="L85" i="4"/>
  <c r="L90" i="4"/>
  <c r="L81" i="4"/>
  <c r="L82" i="4"/>
  <c r="L83" i="4"/>
  <c r="L84" i="4"/>
  <c r="L79" i="4"/>
  <c r="L80" i="4"/>
  <c r="L76" i="4"/>
  <c r="L77" i="4"/>
  <c r="L78" i="4"/>
  <c r="L75" i="4"/>
  <c r="L62" i="4"/>
  <c r="L60" i="4"/>
  <c r="L58" i="4"/>
  <c r="L59" i="4"/>
  <c r="L57" i="4"/>
  <c r="L49" i="4"/>
  <c r="L50" i="4"/>
  <c r="L51" i="4"/>
  <c r="L52" i="4"/>
  <c r="L45" i="4"/>
  <c r="L46" i="4"/>
  <c r="L47" i="4"/>
  <c r="L48" i="4"/>
  <c r="L44" i="4"/>
  <c r="L43" i="4"/>
  <c r="L42" i="4"/>
  <c r="L40" i="4"/>
  <c r="L39" i="4"/>
  <c r="L38" i="4"/>
  <c r="L37" i="4"/>
  <c r="L36" i="4"/>
  <c r="L35" i="4"/>
  <c r="L32" i="4"/>
  <c r="L33" i="4"/>
  <c r="L27" i="4"/>
  <c r="L28" i="4"/>
  <c r="L29" i="4"/>
  <c r="L30" i="4"/>
  <c r="L31" i="4"/>
  <c r="L26" i="4"/>
  <c r="G81" i="5" l="1"/>
  <c r="F81" i="5"/>
  <c r="F74" i="5" l="1"/>
  <c r="F71" i="5"/>
  <c r="G71" i="5"/>
  <c r="G65" i="5"/>
  <c r="F65" i="5"/>
  <c r="G57" i="5"/>
  <c r="G74" i="5" s="1"/>
  <c r="F57" i="5"/>
  <c r="F51" i="5" l="1"/>
  <c r="G51" i="5"/>
  <c r="G44" i="5"/>
  <c r="F44" i="5"/>
  <c r="G36" i="5"/>
  <c r="F36" i="5"/>
  <c r="F27" i="5"/>
  <c r="G27" i="5"/>
  <c r="G9" i="5"/>
  <c r="I10" i="5"/>
  <c r="I9" i="5"/>
  <c r="G10" i="5"/>
  <c r="G11" i="5"/>
  <c r="G12" i="5"/>
  <c r="G13" i="5"/>
  <c r="G14" i="5"/>
  <c r="G15" i="5"/>
  <c r="D16" i="5"/>
  <c r="E16" i="5"/>
  <c r="F16" i="5"/>
  <c r="E35" i="3"/>
  <c r="E36" i="3"/>
  <c r="E34" i="3"/>
  <c r="E26" i="3"/>
  <c r="E27" i="3" s="1"/>
  <c r="E25" i="3"/>
  <c r="E15" i="3"/>
  <c r="E16" i="3"/>
  <c r="E17" i="3"/>
  <c r="E18" i="3"/>
  <c r="E14" i="3"/>
  <c r="E10" i="3"/>
  <c r="D37" i="3"/>
  <c r="E37" i="3"/>
  <c r="F37" i="3"/>
  <c r="C37" i="3"/>
  <c r="D31" i="3"/>
  <c r="E31" i="3"/>
  <c r="F31" i="3"/>
  <c r="C31" i="3"/>
  <c r="D27" i="3"/>
  <c r="F27" i="3"/>
  <c r="C27" i="3"/>
  <c r="D20" i="3"/>
  <c r="D22" i="3" s="1"/>
  <c r="F20" i="3"/>
  <c r="C20" i="3"/>
  <c r="D11" i="3"/>
  <c r="E11" i="3"/>
  <c r="F11" i="3"/>
  <c r="F22" i="3" s="1"/>
  <c r="C11" i="3"/>
  <c r="G16" i="5" l="1"/>
  <c r="I16" i="5"/>
  <c r="E20" i="3"/>
  <c r="E22" i="3"/>
  <c r="E39" i="3"/>
  <c r="C39" i="3"/>
  <c r="D39" i="3"/>
  <c r="F39" i="3"/>
  <c r="C22" i="3"/>
  <c r="I15" i="4" l="1"/>
  <c r="I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1" i="4"/>
  <c r="G20" i="4"/>
  <c r="G19" i="4"/>
  <c r="G18" i="4"/>
  <c r="G22" i="4" s="1"/>
  <c r="G14" i="4"/>
  <c r="G10" i="4"/>
  <c r="F93" i="4"/>
  <c r="D93" i="4"/>
  <c r="G93" i="4" l="1"/>
  <c r="E79" i="4" l="1"/>
  <c r="E32" i="4"/>
  <c r="E28" i="4"/>
  <c r="H93" i="4"/>
  <c r="C93" i="4"/>
  <c r="D22" i="4"/>
  <c r="F22" i="4"/>
  <c r="H22" i="4"/>
  <c r="I22" i="4"/>
  <c r="I23" i="4" s="1"/>
  <c r="I95" i="4" s="1"/>
  <c r="C22" i="4"/>
  <c r="E14" i="4"/>
  <c r="F15" i="4"/>
  <c r="G15" i="4"/>
  <c r="G23" i="4" s="1"/>
  <c r="H15" i="4"/>
  <c r="D15" i="4"/>
  <c r="D23" i="4" s="1"/>
  <c r="D95" i="4" s="1"/>
  <c r="D97" i="4" s="1"/>
  <c r="D99" i="4" s="1"/>
  <c r="D104" i="4" s="1"/>
  <c r="C15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8" i="4"/>
  <c r="E77" i="4"/>
  <c r="E76" i="4"/>
  <c r="E75" i="4"/>
  <c r="E74" i="4"/>
  <c r="E73" i="4"/>
  <c r="E72" i="4"/>
  <c r="E71" i="4"/>
  <c r="E70" i="4"/>
  <c r="E69" i="4"/>
  <c r="E68" i="4"/>
  <c r="E67" i="4"/>
  <c r="E63" i="4"/>
  <c r="E64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1" i="4"/>
  <c r="E30" i="4"/>
  <c r="E29" i="4"/>
  <c r="E27" i="4"/>
  <c r="E26" i="4"/>
  <c r="E21" i="4"/>
  <c r="E20" i="4"/>
  <c r="E19" i="4"/>
  <c r="E18" i="4"/>
  <c r="E10" i="4"/>
  <c r="C23" i="4" l="1"/>
  <c r="C95" i="4" s="1"/>
  <c r="C97" i="4" s="1"/>
  <c r="C99" i="4" s="1"/>
  <c r="C104" i="4" s="1"/>
  <c r="I97" i="4"/>
  <c r="I99" i="4" s="1"/>
  <c r="I104" i="4" s="1"/>
  <c r="E15" i="4"/>
  <c r="H23" i="4"/>
  <c r="H95" i="4" s="1"/>
  <c r="H97" i="4" s="1"/>
  <c r="H99" i="4" s="1"/>
  <c r="H104" i="4" s="1"/>
  <c r="F23" i="4"/>
  <c r="F95" i="4" s="1"/>
  <c r="F97" i="4" s="1"/>
  <c r="F99" i="4" s="1"/>
  <c r="F104" i="4" s="1"/>
  <c r="E93" i="4"/>
  <c r="E22" i="4"/>
  <c r="E23" i="4" s="1"/>
  <c r="E95" i="4" l="1"/>
  <c r="E97" i="4" s="1"/>
  <c r="E99" i="4" s="1"/>
  <c r="E104" i="4" s="1"/>
  <c r="G95" i="4"/>
  <c r="G97" i="4" s="1"/>
  <c r="G99" i="4" s="1"/>
  <c r="G104" i="4" s="1"/>
</calcChain>
</file>

<file path=xl/comments1.xml><?xml version="1.0" encoding="utf-8"?>
<comments xmlns="http://schemas.openxmlformats.org/spreadsheetml/2006/main">
  <authors>
    <author>MICHELLE</author>
  </authors>
  <commentList>
    <comment ref="E83" authorId="0" shapeId="0">
      <text>
        <r>
          <rPr>
            <b/>
            <sz val="9"/>
            <color indexed="81"/>
            <rFont val="Tahoma"/>
            <charset val="1"/>
          </rPr>
          <t>MICHELLE:
Penang Trishaw Entourage - Utilise 2016 balances</t>
        </r>
      </text>
    </comment>
  </commentList>
</comments>
</file>

<file path=xl/sharedStrings.xml><?xml version="1.0" encoding="utf-8"?>
<sst xmlns="http://schemas.openxmlformats.org/spreadsheetml/2006/main" count="223" uniqueCount="200">
  <si>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</si>
  <si>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</si>
  <si>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</si>
  <si>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</si>
  <si>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</si>
  <si>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</si>
  <si>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</si>
  <si>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</si>
  <si>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</si>
  <si>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 xml:space="preserve">Actual     </t>
  </si>
  <si>
    <t>Variance        YOY</t>
  </si>
  <si>
    <t>RM</t>
  </si>
  <si>
    <t>STATEMENT OF COMPREHENSIVE INCOME</t>
  </si>
  <si>
    <t>FOR THE FINANCIAL PERIOD ENDED JULY 31, 2017</t>
  </si>
  <si>
    <t>Actual YTD                 July 2016</t>
  </si>
  <si>
    <t>Audited              FYE 2016</t>
  </si>
  <si>
    <t>&lt;YTD July 2017&gt;</t>
  </si>
  <si>
    <t>Variance</t>
  </si>
  <si>
    <t>YOY</t>
  </si>
  <si>
    <t>YE 2016</t>
  </si>
  <si>
    <t>AS AT JULY 31, 2017</t>
  </si>
  <si>
    <t>As at July 2017</t>
  </si>
  <si>
    <t xml:space="preserve"> Audited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</si>
  <si>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</si>
  <si>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</si>
  <si>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</si>
  <si>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</si>
  <si>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</si>
  <si>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</si>
  <si>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</si>
  <si>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</si>
  <si>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</si>
  <si>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</si>
  <si>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</si>
  <si>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</si>
  <si>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</si>
  <si>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</si>
  <si>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</si>
  <si>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</si>
  <si>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Forecast   (7+5)              FYE 2017</t>
  </si>
  <si>
    <t>As at July 2016</t>
  </si>
  <si>
    <t>PENANG GLOBAL TOURISM SDN BHD</t>
  </si>
  <si>
    <t>Sales (TIC)</t>
  </si>
  <si>
    <t>Less:</t>
  </si>
  <si>
    <t>Cost of Sales</t>
  </si>
  <si>
    <t>Purchases</t>
  </si>
  <si>
    <t xml:space="preserve">Grant From State Govt </t>
  </si>
  <si>
    <t>Grant - Local Govt Fee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</si>
  <si>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</si>
  <si>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</si>
  <si>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</si>
  <si>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</si>
  <si>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</si>
  <si>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</si>
  <si>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</si>
  <si>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</si>
  <si>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</si>
  <si>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</si>
  <si>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</si>
  <si>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</si>
  <si>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</si>
  <si>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</si>
  <si>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</si>
  <si>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</si>
  <si>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</si>
  <si>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</si>
  <si>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</si>
  <si>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</si>
  <si>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</si>
  <si>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</si>
  <si>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</si>
  <si>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</si>
  <si>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</si>
  <si>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</si>
  <si>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</si>
  <si>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</si>
  <si>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</si>
  <si>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</si>
  <si>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</si>
  <si>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</si>
  <si>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</si>
  <si>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</si>
  <si>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</si>
  <si>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</si>
  <si>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</si>
  <si>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</si>
  <si>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</si>
  <si>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</si>
  <si>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</si>
  <si>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</si>
  <si>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</si>
  <si>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</si>
  <si>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</si>
  <si>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</si>
  <si>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</si>
  <si>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</si>
  <si>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</si>
  <si>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</si>
  <si>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Professional Fee          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</si>
  <si>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</si>
  <si>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</si>
  <si>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</si>
  <si>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</si>
  <si>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</si>
  <si>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</si>
  <si>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</si>
  <si>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</si>
  <si>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</si>
  <si>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</si>
  <si>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</si>
  <si>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</si>
  <si>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Hk Media Campaign</t>
  </si>
  <si>
    <t>Local Govt Fee - Wtm Connect Asia</t>
  </si>
  <si>
    <t>Local Govt Fee - Pg Int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</si>
  <si>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</si>
  <si>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</si>
  <si>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</si>
  <si>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</si>
  <si>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</si>
  <si>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</si>
  <si>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</si>
  <si>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</si>
  <si>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</si>
  <si>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</si>
  <si>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</si>
  <si>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</si>
  <si>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</si>
  <si>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</si>
  <si>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</si>
  <si>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</si>
  <si>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</si>
  <si>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</si>
  <si>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</si>
  <si>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</si>
  <si>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</si>
  <si>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</si>
  <si>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</si>
  <si>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</si>
  <si>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</si>
  <si>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</si>
  <si>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</si>
  <si>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Balance as of 1  Jan 2017 
(RM)</t>
  </si>
  <si>
    <t>Additions
(RM)</t>
  </si>
  <si>
    <t>Disposal 
(RM)</t>
  </si>
  <si>
    <t>Balance as of 31 Dec 2017
(RM)</t>
  </si>
  <si>
    <t>Balance as of 31 July 2017
(RM)</t>
  </si>
  <si>
    <t>2)</t>
  </si>
  <si>
    <t>Bournemouth University</t>
  </si>
  <si>
    <t>Han Chiang College</t>
  </si>
  <si>
    <t>Malaysia Healthcare Travel Council</t>
  </si>
  <si>
    <t>Starteq System Sdn Bhd</t>
  </si>
  <si>
    <t>Tour &amp; Incentive Travel</t>
  </si>
  <si>
    <t>The Paperwork Group</t>
  </si>
  <si>
    <t xml:space="preserve">Other receivables </t>
  </si>
  <si>
    <t>OTHER RECEIVABLES</t>
  </si>
  <si>
    <t xml:space="preserve">Being sponsorship to be received for Penang International Education Forum </t>
  </si>
  <si>
    <t>3)</t>
  </si>
  <si>
    <t>OTHER CURRENT ASSETS</t>
  </si>
  <si>
    <t xml:space="preserve">Deposit refundable </t>
  </si>
  <si>
    <t>Interest Receivables</t>
  </si>
  <si>
    <t>July 2017</t>
  </si>
  <si>
    <t>July 2016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</si>
  <si>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</si>
  <si>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</si>
  <si>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</si>
  <si>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</si>
  <si>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</si>
  <si>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</si>
  <si>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</si>
  <si>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</si>
  <si>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</si>
  <si>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</si>
  <si>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</si>
  <si>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</si>
  <si>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</si>
  <si>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</si>
  <si>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Government grant received as at 31 July 2017</t>
  </si>
  <si>
    <t>Total government grant available</t>
  </si>
  <si>
    <t>Accrued expenses overstated in prior year</t>
  </si>
  <si>
    <t>Add :</t>
  </si>
  <si>
    <t>Interest received</t>
  </si>
  <si>
    <t>Miscellaneous income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</si>
  <si>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</si>
  <si>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</si>
  <si>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</si>
  <si>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</si>
  <si>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</si>
  <si>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</si>
  <si>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Portion of government grant utilised as at 31 July 2017</t>
  </si>
  <si>
    <t>Balance as at 31 July 2017</t>
  </si>
  <si>
    <t>7)</t>
  </si>
  <si>
    <t>Interest Received</t>
  </si>
  <si>
    <t>Interest from RHB STMMD (Jan-Jun)</t>
  </si>
  <si>
    <t xml:space="preserve">Interest from CIMB STMMD </t>
  </si>
  <si>
    <t>Rebate from RHB STMMD</t>
  </si>
  <si>
    <t>*non taxable</t>
  </si>
  <si>
    <t>*Taxable</t>
  </si>
  <si>
    <t>Budget</t>
  </si>
  <si>
    <t xml:space="preserve">Variance Actual vs Budget                </t>
  </si>
  <si>
    <t>Budget (Yearly)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</si>
</sst>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64" fontId="5" fillId="2" borderId="2" xfId="1" applyNumberFormat="1" applyFont="1" applyFill="1" applyBorder="1"/>
    <xf numFmtId="164" fontId="5" fillId="2" borderId="6" xfId="1" applyNumberFormat="1" applyFont="1" applyFill="1" applyBorder="1"/>
    <xf numFmtId="164" fontId="4" fillId="2" borderId="3" xfId="1" applyNumberFormat="1" applyFont="1" applyFill="1" applyBorder="1" applyAlignment="1">
      <alignment horizontal="center" wrapText="1"/>
    </xf>
    <xf numFmtId="164" fontId="4" fillId="2" borderId="4" xfId="1" quotePrefix="1" applyNumberFormat="1" applyFont="1" applyFill="1" applyBorder="1" applyAlignment="1">
      <alignment horizontal="center" wrapText="1"/>
    </xf>
    <xf numFmtId="164" fontId="4" fillId="2" borderId="1" xfId="1" quotePrefix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  <xf numFmtId="164" fontId="4" fillId="2" borderId="7" xfId="1" quotePrefix="1" applyNumberFormat="1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1" fontId="6" fillId="0" borderId="0" xfId="4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41" fontId="6" fillId="0" borderId="0" xfId="4" applyFont="1" applyBorder="1" applyAlignment="1">
      <alignment vertical="top" wrapText="1"/>
    </xf>
    <xf numFmtId="0" fontId="7" fillId="0" borderId="0" xfId="0" applyFont="1" applyBorder="1" applyAlignment="1"/>
    <xf numFmtId="165" fontId="6" fillId="0" borderId="0" xfId="2" applyNumberFormat="1" applyFont="1" applyBorder="1" applyAlignment="1"/>
    <xf numFmtId="164" fontId="4" fillId="0" borderId="3" xfId="1" applyNumberFormat="1" applyFont="1" applyFill="1" applyBorder="1" applyAlignment="1">
      <alignment horizontal="center"/>
    </xf>
    <xf numFmtId="164" fontId="4" fillId="0" borderId="7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41" fontId="7" fillId="0" borderId="0" xfId="4" applyFont="1" applyFill="1" applyAlignment="1"/>
    <xf numFmtId="41" fontId="6" fillId="0" borderId="0" xfId="4" applyFont="1" applyFill="1"/>
    <xf numFmtId="41" fontId="7" fillId="0" borderId="0" xfId="4" applyFont="1" applyFill="1" applyAlignment="1">
      <alignment horizontal="center" vertical="top"/>
    </xf>
    <xf numFmtId="41" fontId="6" fillId="0" borderId="0" xfId="4" applyFont="1" applyFill="1" applyAlignment="1">
      <alignment horizontal="justify" vertical="top" wrapText="1"/>
    </xf>
    <xf numFmtId="0" fontId="6" fillId="0" borderId="0" xfId="4" applyNumberFormat="1" applyFont="1" applyFill="1" applyAlignment="1">
      <alignment horizontal="justify" vertical="top" wrapText="1"/>
    </xf>
    <xf numFmtId="0" fontId="6" fillId="0" borderId="0" xfId="4" applyNumberFormat="1" applyFont="1" applyFill="1" applyAlignment="1">
      <alignment horizontal="justify" wrapText="1"/>
    </xf>
    <xf numFmtId="41" fontId="6" fillId="0" borderId="0" xfId="4" applyFont="1" applyFill="1" applyBorder="1" applyAlignment="1">
      <alignment vertical="top" wrapText="1"/>
    </xf>
    <xf numFmtId="41" fontId="6" fillId="0" borderId="0" xfId="4" applyFont="1" applyFill="1" applyBorder="1" applyAlignment="1">
      <alignment vertical="top"/>
    </xf>
    <xf numFmtId="0" fontId="6" fillId="0" borderId="0" xfId="4" applyNumberFormat="1" applyFont="1" applyFill="1" applyBorder="1" applyAlignment="1">
      <alignment vertical="top" wrapText="1"/>
    </xf>
    <xf numFmtId="41" fontId="6" fillId="0" borderId="0" xfId="4" applyFont="1" applyFill="1" applyBorder="1" applyAlignment="1">
      <alignment horizontal="justify" vertical="top" wrapText="1"/>
    </xf>
    <xf numFmtId="41" fontId="6" fillId="0" borderId="0" xfId="4" applyFont="1" applyFill="1" applyBorder="1" applyAlignment="1">
      <alignment horizontal="justify"/>
    </xf>
    <xf numFmtId="0" fontId="6" fillId="0" borderId="0" xfId="4" applyNumberFormat="1" applyFont="1" applyFill="1" applyBorder="1"/>
    <xf numFmtId="0" fontId="6" fillId="0" borderId="0" xfId="4" applyNumberFormat="1" applyFont="1" applyFill="1" applyBorder="1" applyAlignment="1">
      <alignment horizontal="left" vertical="top" wrapText="1"/>
    </xf>
    <xf numFmtId="41" fontId="7" fillId="0" borderId="0" xfId="4" applyNumberFormat="1" applyFont="1" applyFill="1" applyBorder="1" applyAlignment="1"/>
    <xf numFmtId="41" fontId="7" fillId="0" borderId="0" xfId="4" applyFont="1" applyFill="1" applyBorder="1" applyAlignment="1">
      <alignment vertical="top"/>
    </xf>
    <xf numFmtId="41" fontId="7" fillId="0" borderId="0" xfId="4" applyFont="1" applyFill="1" applyBorder="1" applyAlignment="1">
      <alignment horizontal="justify" vertical="top" wrapText="1"/>
    </xf>
    <xf numFmtId="41" fontId="6" fillId="0" borderId="0" xfId="4" applyFont="1" applyFill="1" applyBorder="1" applyAlignment="1">
      <alignment horizontal="left" vertical="top" wrapText="1" indent="2"/>
    </xf>
    <xf numFmtId="164" fontId="4" fillId="0" borderId="6" xfId="1" applyNumberFormat="1" applyFont="1" applyFill="1" applyBorder="1" applyAlignment="1">
      <alignment horizontal="center"/>
    </xf>
    <xf numFmtId="164" fontId="4" fillId="0" borderId="6" xfId="1" applyNumberFormat="1" applyFont="1" applyFill="1" applyBorder="1" applyAlignment="1">
      <alignment horizontal="center" wrapText="1"/>
    </xf>
    <xf numFmtId="1" fontId="4" fillId="0" borderId="7" xfId="1" applyNumberFormat="1" applyFont="1" applyFill="1" applyBorder="1" applyAlignment="1">
      <alignment horizontal="center"/>
    </xf>
    <xf numFmtId="164" fontId="4" fillId="0" borderId="4" xfId="1" applyNumberFormat="1" applyFont="1" applyFill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41" fontId="6" fillId="0" borderId="0" xfId="4" applyFont="1" applyFill="1" applyAlignment="1"/>
    <xf numFmtId="0" fontId="7" fillId="0" borderId="0" xfId="4" applyNumberFormat="1" applyFont="1" applyFill="1" applyAlignment="1">
      <alignment horizontal="left" vertical="center" wrapText="1"/>
    </xf>
    <xf numFmtId="0" fontId="7" fillId="0" borderId="0" xfId="4" applyNumberFormat="1" applyFont="1" applyFill="1" applyAlignment="1">
      <alignment horizontal="left" vertical="top" wrapText="1"/>
    </xf>
    <xf numFmtId="41" fontId="7" fillId="0" borderId="0" xfId="4" applyFont="1" applyFill="1" applyBorder="1" applyAlignment="1">
      <alignment vertical="top" wrapText="1"/>
    </xf>
    <xf numFmtId="41" fontId="7" fillId="0" borderId="0" xfId="4" applyFont="1" applyFill="1" applyBorder="1" applyAlignment="1">
      <alignment vertical="top"/>
    </xf>
    <xf numFmtId="41" fontId="6" fillId="0" borderId="0" xfId="4" applyFont="1" applyFill="1" applyBorder="1"/>
    <xf numFmtId="0" fontId="7" fillId="0" borderId="0" xfId="4" applyNumberFormat="1" applyFont="1" applyFill="1" applyAlignment="1">
      <alignment horizontal="left"/>
    </xf>
    <xf numFmtId="0" fontId="7" fillId="0" borderId="0" xfId="4" applyNumberFormat="1" applyFont="1" applyFill="1" applyAlignment="1"/>
    <xf numFmtId="0" fontId="6" fillId="0" borderId="0" xfId="4" applyNumberFormat="1" applyFont="1" applyFill="1" applyAlignment="1">
      <alignment horizontal="justify"/>
    </xf>
    <xf numFmtId="0" fontId="7" fillId="0" borderId="0" xfId="4" applyNumberFormat="1" applyFont="1" applyFill="1" applyAlignment="1">
      <alignment horizontal="center" vertical="top" wrapText="1"/>
    </xf>
    <xf numFmtId="0" fontId="6" fillId="0" borderId="0" xfId="4" applyNumberFormat="1" applyFont="1" applyFill="1"/>
    <xf numFmtId="0" fontId="7" fillId="0" borderId="0" xfId="4" applyNumberFormat="1" applyFont="1" applyFill="1" applyBorder="1" applyAlignment="1">
      <alignment vertical="top" wrapText="1"/>
    </xf>
    <xf numFmtId="0" fontId="6" fillId="0" borderId="0" xfId="4" applyNumberFormat="1" applyFont="1" applyFill="1" applyBorder="1" applyAlignment="1">
      <alignment horizontal="left" vertical="top"/>
    </xf>
    <xf numFmtId="0" fontId="6" fillId="0" borderId="0" xfId="4" applyNumberFormat="1" applyFont="1" applyFill="1" applyBorder="1" applyAlignment="1">
      <alignment vertical="top"/>
    </xf>
    <xf numFmtId="0" fontId="7" fillId="0" borderId="0" xfId="4" applyNumberFormat="1" applyFont="1" applyFill="1" applyBorder="1" applyAlignment="1">
      <alignment horizontal="justify"/>
    </xf>
    <xf numFmtId="41" fontId="6" fillId="0" borderId="14" xfId="4" applyFont="1" applyFill="1" applyBorder="1"/>
    <xf numFmtId="41" fontId="6" fillId="0" borderId="4" xfId="4" applyFont="1" applyFill="1" applyBorder="1"/>
    <xf numFmtId="41" fontId="6" fillId="0" borderId="13" xfId="4" applyFont="1" applyFill="1" applyBorder="1" applyAlignment="1"/>
    <xf numFmtId="41" fontId="6" fillId="0" borderId="14" xfId="4" applyFont="1" applyFill="1" applyBorder="1" applyAlignment="1"/>
    <xf numFmtId="41" fontId="6" fillId="0" borderId="13" xfId="4" applyFont="1" applyFill="1" applyBorder="1"/>
    <xf numFmtId="164" fontId="4" fillId="0" borderId="0" xfId="1" applyNumberFormat="1" applyFont="1" applyFill="1" applyBorder="1" applyAlignment="1">
      <alignment horizontal="center" wrapText="1"/>
    </xf>
    <xf numFmtId="164" fontId="4" fillId="0" borderId="0" xfId="1" applyNumberFormat="1" applyFont="1" applyFill="1" applyBorder="1" applyAlignment="1">
      <alignment horizontal="center"/>
    </xf>
    <xf numFmtId="41" fontId="6" fillId="0" borderId="0" xfId="4" applyFont="1" applyFill="1" applyBorder="1" applyAlignment="1"/>
    <xf numFmtId="0" fontId="8" fillId="0" borderId="0" xfId="0" applyFont="1" applyAlignment="1">
      <alignment vertical="top" wrapText="1"/>
    </xf>
    <xf numFmtId="164" fontId="4" fillId="0" borderId="5" xfId="1" applyNumberFormat="1" applyFont="1" applyFill="1" applyBorder="1" applyAlignment="1">
      <alignment horizontal="center" wrapText="1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/>
    <xf numFmtId="164" fontId="5" fillId="2" borderId="5" xfId="1" applyNumberFormat="1" applyFont="1" applyFill="1" applyBorder="1"/>
    <xf numFmtId="164" fontId="7" fillId="0" borderId="0" xfId="1" applyNumberFormat="1" applyFont="1" applyAlignment="1">
      <alignment horizontal="center"/>
    </xf>
    <xf numFmtId="164" fontId="6" fillId="0" borderId="9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164" fontId="6" fillId="0" borderId="6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0" fontId="6" fillId="0" borderId="0" xfId="4" applyNumberFormat="1" applyFont="1" applyFill="1" applyAlignment="1">
      <alignment horizontal="left" vertical="top" wrapText="1"/>
    </xf>
    <xf numFmtId="0" fontId="6" fillId="0" borderId="0" xfId="4" applyNumberFormat="1" applyFont="1" applyFill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43" fontId="6" fillId="0" borderId="0" xfId="1" applyFont="1"/>
    <xf numFmtId="43" fontId="6" fillId="0" borderId="15" xfId="0" applyNumberFormat="1" applyFont="1" applyBorder="1"/>
    <xf numFmtId="43" fontId="6" fillId="0" borderId="15" xfId="1" applyFont="1" applyBorder="1"/>
    <xf numFmtId="0" fontId="7" fillId="0" borderId="0" xfId="0" applyFont="1" applyAlignment="1">
      <alignment horizontal="center" vertical="center" wrapText="1"/>
    </xf>
    <xf numFmtId="43" fontId="7" fillId="0" borderId="0" xfId="1" applyFont="1"/>
    <xf numFmtId="43" fontId="7" fillId="0" borderId="15" xfId="1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3" fontId="6" fillId="0" borderId="0" xfId="0" applyNumberFormat="1" applyFont="1" applyBorder="1"/>
    <xf numFmtId="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 wrapText="1"/>
    </xf>
    <xf numFmtId="164" fontId="6" fillId="0" borderId="0" xfId="1" applyNumberFormat="1" applyFont="1"/>
    <xf numFmtId="164" fontId="6" fillId="0" borderId="15" xfId="0" applyNumberFormat="1" applyFont="1" applyBorder="1"/>
    <xf numFmtId="164" fontId="9" fillId="0" borderId="0" xfId="0" quotePrefix="1" applyNumberFormat="1" applyFont="1" applyAlignment="1">
      <alignment horizontal="center"/>
    </xf>
    <xf numFmtId="164" fontId="6" fillId="0" borderId="15" xfId="1" applyNumberFormat="1" applyFont="1" applyBorder="1"/>
    <xf numFmtId="164" fontId="6" fillId="0" borderId="1" xfId="0" applyNumberFormat="1" applyFont="1" applyBorder="1"/>
    <xf numFmtId="43" fontId="6" fillId="0" borderId="0" xfId="1" applyFont="1" applyAlignment="1"/>
    <xf numFmtId="43" fontId="7" fillId="0" borderId="0" xfId="1" applyFont="1" applyAlignment="1">
      <alignment horizontal="center"/>
    </xf>
    <xf numFmtId="43" fontId="6" fillId="0" borderId="0" xfId="1" applyFont="1" applyBorder="1" applyAlignment="1"/>
    <xf numFmtId="164" fontId="4" fillId="2" borderId="10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164" fontId="4" fillId="2" borderId="1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/>
    <cellStyle name="Comma_Pentanah2003" xfId="4"/>
    <cellStyle name="Normal" xfId="0" builtinId="0"/>
    <cellStyle name="Normal 2" xfId="5"/>
    <cellStyle name="Percent 2" xfId="6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54"/>
  <sheetViews>
    <sheetView tabSelected="1" view="pageBreakPreview" zoomScale="80" zoomScaleNormal="112" zoomScaleSheetLayoutView="80" workbookViewId="0">
      <pane xSplit="1" ySplit="8" topLeftCell="B30" activePane="bottomRight" state="frozen"/>
      <selection activeCell="J88" sqref="J88"/>
      <selection pane="topRight" activeCell="J88" sqref="J88"/>
      <selection pane="bottomLeft" activeCell="J88" sqref="J88"/>
      <selection pane="bottomRight" activeCell="H22" sqref="H22"/>
    </sheetView>
  </sheetViews>
  <sheetFormatPr defaultColWidth="7.85546875" defaultRowHeight="18" customHeight="1" x14ac:dyDescent="0.3"/>
  <cols>
    <col min="1" max="1" width="42.140625" style="28" customWidth="1"/>
    <col min="2" max="2" width="6.7109375" style="54" customWidth="1"/>
    <col min="3" max="3" width="21.28515625" style="28" bestFit="1" customWidth="1"/>
    <col min="4" max="4" width="21.85546875" style="28" customWidth="1"/>
    <col min="5" max="5" width="17" style="28" customWidth="1"/>
    <col min="6" max="14" width="18.42578125" style="28" customWidth="1"/>
    <col min="15" max="16384" width="7.85546875" style="28"/>
  </cols>
  <sheetData>
    <row r="1" spans="1:6" ht="18" hidden="1" customHeight="1" x14ac:dyDescent="0.3">
      <c r="A1" s="55" t="s">
        <v>41</v>
      </c>
    </row>
    <row r="2" spans="1:6" ht="18" hidden="1" customHeight="1" x14ac:dyDescent="0.3">
      <c r="A2" s="55" t="s">
        <v>27</v>
      </c>
    </row>
    <row r="3" spans="1:6" ht="18" hidden="1" customHeight="1" x14ac:dyDescent="0.3">
      <c r="A3" s="55" t="s">
        <v>20</v>
      </c>
    </row>
    <row r="4" spans="1:6" ht="18" hidden="1" customHeight="1" x14ac:dyDescent="0.3">
      <c r="A4" s="55"/>
    </row>
    <row r="5" spans="1:6" ht="18" hidden="1" customHeight="1" x14ac:dyDescent="0.3">
      <c r="A5" s="56"/>
    </row>
    <row r="6" spans="1:6" ht="18" customHeight="1" x14ac:dyDescent="0.3">
      <c r="A6" s="56"/>
      <c r="B6" s="69"/>
      <c r="C6" s="45"/>
      <c r="D6" s="73"/>
      <c r="E6" s="44" t="s">
        <v>17</v>
      </c>
      <c r="F6" s="44" t="s">
        <v>22</v>
      </c>
    </row>
    <row r="7" spans="1:6" ht="18" customHeight="1" x14ac:dyDescent="0.3">
      <c r="A7" s="57"/>
      <c r="B7" s="70"/>
      <c r="C7" s="24" t="s">
        <v>21</v>
      </c>
      <c r="D7" s="23" t="s">
        <v>40</v>
      </c>
      <c r="E7" s="24" t="s">
        <v>18</v>
      </c>
      <c r="F7" s="46" t="s">
        <v>19</v>
      </c>
    </row>
    <row r="8" spans="1:6" s="29" customFormat="1" ht="18" customHeight="1" x14ac:dyDescent="0.3">
      <c r="A8" s="58"/>
      <c r="B8" s="70" t="s">
        <v>0</v>
      </c>
      <c r="C8" s="44" t="s">
        <v>11</v>
      </c>
      <c r="D8" s="44" t="s">
        <v>11</v>
      </c>
      <c r="E8" s="44" t="s">
        <v>11</v>
      </c>
      <c r="F8" s="44" t="s">
        <v>11</v>
      </c>
    </row>
    <row r="9" spans="1:6" ht="18" customHeight="1" x14ac:dyDescent="0.3">
      <c r="A9" s="50" t="s">
        <v>31</v>
      </c>
      <c r="C9" s="64"/>
      <c r="D9" s="54"/>
      <c r="E9" s="64"/>
      <c r="F9" s="64"/>
    </row>
    <row r="10" spans="1:6" ht="18" customHeight="1" x14ac:dyDescent="0.3">
      <c r="A10" s="89" t="s">
        <v>129</v>
      </c>
      <c r="B10" s="54">
        <v>1</v>
      </c>
      <c r="C10" s="64">
        <v>152272.00999999998</v>
      </c>
      <c r="D10" s="54">
        <v>161096.57999999999</v>
      </c>
      <c r="E10" s="64">
        <f>C10-D10</f>
        <v>-8824.570000000007</v>
      </c>
      <c r="F10" s="64">
        <v>137866.40999999997</v>
      </c>
    </row>
    <row r="11" spans="1:6" ht="18" customHeight="1" x14ac:dyDescent="0.3">
      <c r="A11" s="59"/>
      <c r="C11" s="65">
        <f>SUM(C10:C10)</f>
        <v>152272.00999999998</v>
      </c>
      <c r="D11" s="65">
        <f>SUM(D10:D10)</f>
        <v>161096.57999999999</v>
      </c>
      <c r="E11" s="65">
        <f>SUM(E10:E10)</f>
        <v>-8824.570000000007</v>
      </c>
      <c r="F11" s="65">
        <f>SUM(F10:F10)</f>
        <v>137866.40999999997</v>
      </c>
    </row>
    <row r="12" spans="1:6" ht="18" customHeight="1" x14ac:dyDescent="0.3">
      <c r="A12" s="59"/>
      <c r="C12" s="64"/>
      <c r="D12" s="54"/>
      <c r="E12" s="64"/>
      <c r="F12" s="64"/>
    </row>
    <row r="13" spans="1:6" ht="18" customHeight="1" x14ac:dyDescent="0.3">
      <c r="A13" s="51" t="s">
        <v>32</v>
      </c>
      <c r="C13" s="64"/>
      <c r="D13" s="54"/>
      <c r="E13" s="64"/>
      <c r="F13" s="64"/>
    </row>
    <row r="14" spans="1:6" ht="18" customHeight="1" x14ac:dyDescent="0.3">
      <c r="A14" s="88" t="s">
        <v>153</v>
      </c>
      <c r="B14" s="54">
        <v>2</v>
      </c>
      <c r="C14" s="64">
        <v>18000</v>
      </c>
      <c r="D14" s="54">
        <v>0</v>
      </c>
      <c r="E14" s="64">
        <f>C14-D14</f>
        <v>18000</v>
      </c>
      <c r="F14" s="64">
        <v>0</v>
      </c>
    </row>
    <row r="15" spans="1:6" ht="18" customHeight="1" x14ac:dyDescent="0.3">
      <c r="A15" s="88" t="s">
        <v>131</v>
      </c>
      <c r="B15" s="54">
        <v>3</v>
      </c>
      <c r="C15" s="64">
        <v>104455.3</v>
      </c>
      <c r="D15" s="54">
        <v>46012</v>
      </c>
      <c r="E15" s="64">
        <f t="shared" ref="E15:E18" si="0">C15-D15</f>
        <v>58443.3</v>
      </c>
      <c r="F15" s="64">
        <v>2112733.83</v>
      </c>
    </row>
    <row r="16" spans="1:6" ht="18" customHeight="1" x14ac:dyDescent="0.3">
      <c r="A16" s="88" t="s">
        <v>133</v>
      </c>
      <c r="C16" s="64">
        <v>813.02</v>
      </c>
      <c r="D16" s="54">
        <v>620.9</v>
      </c>
      <c r="E16" s="64">
        <f t="shared" si="0"/>
        <v>192.12</v>
      </c>
      <c r="F16" s="64">
        <v>0</v>
      </c>
    </row>
    <row r="17" spans="1:6" ht="18" hidden="1" customHeight="1" x14ac:dyDescent="0.3">
      <c r="A17" s="88" t="s">
        <v>132</v>
      </c>
      <c r="C17" s="64">
        <v>0</v>
      </c>
      <c r="D17" s="54">
        <v>0</v>
      </c>
      <c r="E17" s="64">
        <f t="shared" si="0"/>
        <v>0</v>
      </c>
      <c r="F17" s="64">
        <v>0</v>
      </c>
    </row>
    <row r="18" spans="1:6" ht="18" customHeight="1" x14ac:dyDescent="0.3">
      <c r="A18" s="88" t="s">
        <v>130</v>
      </c>
      <c r="B18" s="54">
        <v>4</v>
      </c>
      <c r="C18" s="64">
        <v>4300834.7799999993</v>
      </c>
      <c r="D18" s="54">
        <v>1217435.06</v>
      </c>
      <c r="E18" s="64">
        <f t="shared" si="0"/>
        <v>3083399.7199999993</v>
      </c>
      <c r="F18" s="64">
        <v>2420165.81</v>
      </c>
    </row>
    <row r="19" spans="1:6" ht="18" customHeight="1" x14ac:dyDescent="0.3">
      <c r="A19" s="32"/>
      <c r="C19" s="64"/>
      <c r="D19" s="54"/>
      <c r="E19" s="64"/>
      <c r="F19" s="64">
        <v>0</v>
      </c>
    </row>
    <row r="20" spans="1:6" ht="18" customHeight="1" x14ac:dyDescent="0.3">
      <c r="A20" s="59" t="s">
        <v>28</v>
      </c>
      <c r="C20" s="65">
        <f>SUM(C14:C19)</f>
        <v>4424103.0999999996</v>
      </c>
      <c r="D20" s="65">
        <f>SUM(D14:D19)</f>
        <v>1264067.96</v>
      </c>
      <c r="E20" s="65">
        <f>SUM(E14:E19)</f>
        <v>3160035.1399999992</v>
      </c>
      <c r="F20" s="65">
        <f>SUM(F14:F19)</f>
        <v>4532899.6400000006</v>
      </c>
    </row>
    <row r="21" spans="1:6" ht="18" customHeight="1" x14ac:dyDescent="0.3">
      <c r="A21" s="31"/>
      <c r="C21" s="64"/>
      <c r="D21" s="54"/>
      <c r="E21" s="64"/>
      <c r="F21" s="64"/>
    </row>
    <row r="22" spans="1:6" s="49" customFormat="1" ht="18" customHeight="1" thickBot="1" x14ac:dyDescent="0.35">
      <c r="A22" s="56" t="s">
        <v>37</v>
      </c>
      <c r="B22" s="71"/>
      <c r="C22" s="66">
        <f>C11+C20</f>
        <v>4576375.1099999994</v>
      </c>
      <c r="D22" s="66">
        <f>D11+D20</f>
        <v>1425164.54</v>
      </c>
      <c r="E22" s="66">
        <f>E11+E20</f>
        <v>3151210.5699999994</v>
      </c>
      <c r="F22" s="66">
        <f>F11+F20</f>
        <v>4670766.0500000007</v>
      </c>
    </row>
    <row r="23" spans="1:6" s="49" customFormat="1" ht="18" customHeight="1" thickTop="1" x14ac:dyDescent="0.3">
      <c r="A23" s="56"/>
      <c r="B23" s="71"/>
      <c r="C23" s="67"/>
      <c r="D23" s="71"/>
      <c r="E23" s="67"/>
      <c r="F23" s="67"/>
    </row>
    <row r="24" spans="1:6" ht="18" customHeight="1" x14ac:dyDescent="0.3">
      <c r="A24" s="60" t="s">
        <v>33</v>
      </c>
      <c r="C24" s="64"/>
      <c r="D24" s="54"/>
      <c r="E24" s="64"/>
      <c r="F24" s="64"/>
    </row>
    <row r="25" spans="1:6" ht="18" customHeight="1" x14ac:dyDescent="0.3">
      <c r="A25" s="35" t="s">
        <v>127</v>
      </c>
      <c r="C25" s="64">
        <v>100003</v>
      </c>
      <c r="D25" s="54">
        <v>100003</v>
      </c>
      <c r="E25" s="64">
        <f>C25-D25</f>
        <v>0</v>
      </c>
      <c r="F25" s="64">
        <v>100003</v>
      </c>
    </row>
    <row r="26" spans="1:6" ht="18" customHeight="1" x14ac:dyDescent="0.3">
      <c r="A26" s="35" t="s">
        <v>128</v>
      </c>
      <c r="C26" s="64">
        <v>-100003</v>
      </c>
      <c r="D26" s="54">
        <v>-100003</v>
      </c>
      <c r="E26" s="64">
        <f>C26-D26</f>
        <v>0</v>
      </c>
      <c r="F26" s="64">
        <v>-100003</v>
      </c>
    </row>
    <row r="27" spans="1:6" ht="18" customHeight="1" x14ac:dyDescent="0.3">
      <c r="A27" s="35" t="s">
        <v>29</v>
      </c>
      <c r="C27" s="65">
        <f>SUM(C25:C26)</f>
        <v>0</v>
      </c>
      <c r="D27" s="65">
        <f t="shared" ref="D27:F27" si="1">SUM(D25:D26)</f>
        <v>0</v>
      </c>
      <c r="E27" s="65">
        <f t="shared" si="1"/>
        <v>0</v>
      </c>
      <c r="F27" s="65">
        <f t="shared" si="1"/>
        <v>0</v>
      </c>
    </row>
    <row r="28" spans="1:6" ht="18" customHeight="1" x14ac:dyDescent="0.3">
      <c r="A28" s="60"/>
      <c r="C28" s="64"/>
      <c r="D28" s="54"/>
      <c r="E28" s="64"/>
      <c r="F28" s="64"/>
    </row>
    <row r="29" spans="1:6" ht="18" customHeight="1" x14ac:dyDescent="0.3">
      <c r="A29" s="60" t="s">
        <v>34</v>
      </c>
      <c r="C29" s="64">
        <v>0</v>
      </c>
      <c r="D29" s="54">
        <v>0</v>
      </c>
      <c r="E29" s="64">
        <v>0</v>
      </c>
      <c r="F29" s="64">
        <v>0</v>
      </c>
    </row>
    <row r="30" spans="1:6" ht="18" customHeight="1" x14ac:dyDescent="0.3">
      <c r="A30" s="35"/>
      <c r="C30" s="64"/>
      <c r="D30" s="54"/>
      <c r="E30" s="64"/>
      <c r="F30" s="64"/>
    </row>
    <row r="31" spans="1:6" ht="18" customHeight="1" x14ac:dyDescent="0.3">
      <c r="A31" s="61" t="s">
        <v>30</v>
      </c>
      <c r="C31" s="65">
        <f>SUM(C30:C30)</f>
        <v>0</v>
      </c>
      <c r="D31" s="65">
        <f>SUM(D30:D30)</f>
        <v>0</v>
      </c>
      <c r="E31" s="65">
        <f>SUM(E30:E30)</f>
        <v>0</v>
      </c>
      <c r="F31" s="65">
        <f>SUM(F30:F30)</f>
        <v>0</v>
      </c>
    </row>
    <row r="32" spans="1:6" ht="18" customHeight="1" x14ac:dyDescent="0.3">
      <c r="A32" s="61"/>
      <c r="C32" s="64"/>
      <c r="D32" s="54"/>
      <c r="E32" s="64"/>
      <c r="F32" s="64"/>
    </row>
    <row r="33" spans="1:6" ht="18" customHeight="1" x14ac:dyDescent="0.3">
      <c r="A33" s="51" t="s">
        <v>35</v>
      </c>
      <c r="C33" s="64"/>
      <c r="D33" s="54"/>
      <c r="E33" s="64"/>
      <c r="F33" s="64"/>
    </row>
    <row r="34" spans="1:6" ht="18" customHeight="1" x14ac:dyDescent="0.3">
      <c r="A34" s="88" t="s">
        <v>169</v>
      </c>
      <c r="B34" s="54">
        <v>5</v>
      </c>
      <c r="C34" s="64">
        <v>74214.5</v>
      </c>
      <c r="D34" s="54">
        <v>124856.7</v>
      </c>
      <c r="E34" s="64">
        <f>C34-D34</f>
        <v>-50642.2</v>
      </c>
      <c r="F34" s="64">
        <v>1357853.16</v>
      </c>
    </row>
    <row r="35" spans="1:6" ht="18" customHeight="1" x14ac:dyDescent="0.3">
      <c r="A35" s="88" t="s">
        <v>134</v>
      </c>
      <c r="B35" s="54">
        <v>6</v>
      </c>
      <c r="C35" s="64">
        <v>4502160.6100000003</v>
      </c>
      <c r="D35" s="54">
        <v>1300307.8400000001</v>
      </c>
      <c r="E35" s="64">
        <f t="shared" ref="E35:E36" si="2">C35-D35</f>
        <v>3201852.7700000005</v>
      </c>
      <c r="F35" s="64">
        <v>3311253.79</v>
      </c>
    </row>
    <row r="36" spans="1:6" ht="18" customHeight="1" x14ac:dyDescent="0.3">
      <c r="A36" s="88" t="s">
        <v>135</v>
      </c>
      <c r="C36" s="64">
        <v>0</v>
      </c>
      <c r="D36" s="54">
        <v>0</v>
      </c>
      <c r="E36" s="64">
        <f t="shared" si="2"/>
        <v>0</v>
      </c>
      <c r="F36" s="64">
        <v>1659.1</v>
      </c>
    </row>
    <row r="37" spans="1:6" ht="18" customHeight="1" x14ac:dyDescent="0.3">
      <c r="A37" s="39" t="s">
        <v>1</v>
      </c>
      <c r="C37" s="65">
        <f>SUM(C34:C36)</f>
        <v>4576375.1100000003</v>
      </c>
      <c r="D37" s="65">
        <f t="shared" ref="D37:F37" si="3">SUM(D34:D36)</f>
        <v>1425164.54</v>
      </c>
      <c r="E37" s="65">
        <f t="shared" si="3"/>
        <v>3151210.5700000003</v>
      </c>
      <c r="F37" s="65">
        <f t="shared" si="3"/>
        <v>4670766.05</v>
      </c>
    </row>
    <row r="38" spans="1:6" ht="18" customHeight="1" x14ac:dyDescent="0.3">
      <c r="A38" s="63"/>
      <c r="C38" s="64"/>
      <c r="D38" s="54"/>
      <c r="E38" s="64"/>
      <c r="F38" s="64"/>
    </row>
    <row r="39" spans="1:6" ht="18" customHeight="1" thickBot="1" x14ac:dyDescent="0.35">
      <c r="A39" s="63" t="s">
        <v>36</v>
      </c>
      <c r="C39" s="68">
        <f>C27+C37</f>
        <v>4576375.1100000003</v>
      </c>
      <c r="D39" s="68">
        <f t="shared" ref="D39:F39" si="4">D27+D37</f>
        <v>1425164.54</v>
      </c>
      <c r="E39" s="68">
        <f t="shared" si="4"/>
        <v>3151210.5700000003</v>
      </c>
      <c r="F39" s="68">
        <f t="shared" si="4"/>
        <v>4670766.05</v>
      </c>
    </row>
    <row r="40" spans="1:6" ht="18" customHeight="1" thickTop="1" x14ac:dyDescent="0.3">
      <c r="A40" s="59"/>
    </row>
    <row r="41" spans="1:6" ht="18" customHeight="1" x14ac:dyDescent="0.3">
      <c r="A41" s="59"/>
    </row>
    <row r="42" spans="1:6" ht="18" customHeight="1" x14ac:dyDescent="0.3">
      <c r="A42" s="59"/>
    </row>
    <row r="43" spans="1:6" ht="18" customHeight="1" x14ac:dyDescent="0.3">
      <c r="A43" s="38"/>
    </row>
    <row r="44" spans="1:6" ht="18" customHeight="1" x14ac:dyDescent="0.3">
      <c r="A44" s="38"/>
    </row>
    <row r="45" spans="1:6" ht="18" customHeight="1" x14ac:dyDescent="0.3">
      <c r="A45" s="38"/>
    </row>
    <row r="46" spans="1:6" ht="18" customHeight="1" x14ac:dyDescent="0.3">
      <c r="A46" s="38"/>
    </row>
    <row r="47" spans="1:6" ht="18" customHeight="1" x14ac:dyDescent="0.3">
      <c r="A47" s="59"/>
    </row>
    <row r="48" spans="1:6" ht="18" customHeight="1" x14ac:dyDescent="0.3">
      <c r="A48" s="59"/>
    </row>
    <row r="49" spans="1:1" ht="18" customHeight="1" x14ac:dyDescent="0.3">
      <c r="A49" s="59"/>
    </row>
    <row r="50" spans="1:1" ht="18" customHeight="1" x14ac:dyDescent="0.3">
      <c r="A50" s="59"/>
    </row>
    <row r="51" spans="1:1" ht="18" customHeight="1" x14ac:dyDescent="0.3">
      <c r="A51" s="59"/>
    </row>
    <row r="52" spans="1:1" ht="18" customHeight="1" x14ac:dyDescent="0.3">
      <c r="A52" s="35"/>
    </row>
    <row r="53" spans="1:1" ht="18" customHeight="1" x14ac:dyDescent="0.3">
      <c r="A53" s="62"/>
    </row>
    <row r="54" spans="1:1" ht="18" customHeight="1" x14ac:dyDescent="0.3">
      <c r="A54" s="62"/>
    </row>
    <row r="55" spans="1:1" ht="18" customHeight="1" x14ac:dyDescent="0.3">
      <c r="A55" s="62"/>
    </row>
    <row r="56" spans="1:1" ht="18" customHeight="1" x14ac:dyDescent="0.3">
      <c r="A56" s="62"/>
    </row>
    <row r="57" spans="1:1" ht="18" customHeight="1" x14ac:dyDescent="0.3">
      <c r="A57" s="62"/>
    </row>
    <row r="58" spans="1:1" ht="18" customHeight="1" x14ac:dyDescent="0.3">
      <c r="A58" s="62"/>
    </row>
    <row r="59" spans="1:1" ht="18" customHeight="1" x14ac:dyDescent="0.3">
      <c r="A59" s="62"/>
    </row>
    <row r="60" spans="1:1" ht="18" customHeight="1" x14ac:dyDescent="0.3">
      <c r="A60" s="62"/>
    </row>
    <row r="61" spans="1:1" ht="18" customHeight="1" x14ac:dyDescent="0.3">
      <c r="A61" s="62"/>
    </row>
    <row r="62" spans="1:1" ht="18" customHeight="1" x14ac:dyDescent="0.3">
      <c r="A62" s="62"/>
    </row>
    <row r="63" spans="1:1" ht="18" customHeight="1" x14ac:dyDescent="0.3">
      <c r="A63" s="62"/>
    </row>
    <row r="64" spans="1:1" ht="18" customHeight="1" x14ac:dyDescent="0.3">
      <c r="A64" s="62"/>
    </row>
    <row r="65" spans="1:1" ht="18" customHeight="1" x14ac:dyDescent="0.3">
      <c r="A65" s="34"/>
    </row>
    <row r="66" spans="1:1" ht="18" customHeight="1" x14ac:dyDescent="0.3">
      <c r="A66" s="34"/>
    </row>
    <row r="67" spans="1:1" ht="18" customHeight="1" x14ac:dyDescent="0.3">
      <c r="A67" s="34"/>
    </row>
    <row r="68" spans="1:1" ht="18" customHeight="1" x14ac:dyDescent="0.3">
      <c r="A68" s="34"/>
    </row>
    <row r="147" spans="1:1" ht="18" customHeight="1" x14ac:dyDescent="0.3">
      <c r="A147" s="33"/>
    </row>
    <row r="148" spans="1:1" ht="18" customHeight="1" x14ac:dyDescent="0.3">
      <c r="A148" s="33"/>
    </row>
    <row r="149" spans="1:1" ht="18" customHeight="1" x14ac:dyDescent="0.3">
      <c r="A149" s="33"/>
    </row>
    <row r="150" spans="1:1" ht="18" customHeight="1" x14ac:dyDescent="0.3">
      <c r="A150" s="33"/>
    </row>
    <row r="151" spans="1:1" ht="18" customHeight="1" x14ac:dyDescent="0.3">
      <c r="A151" s="33"/>
    </row>
    <row r="152" spans="1:1" ht="18" customHeight="1" x14ac:dyDescent="0.3">
      <c r="A152" s="33"/>
    </row>
    <row r="153" spans="1:1" ht="18" customHeight="1" x14ac:dyDescent="0.3">
      <c r="A153" s="30"/>
    </row>
    <row r="190" spans="1:1" ht="18" customHeight="1" x14ac:dyDescent="0.3">
      <c r="A190" s="40"/>
    </row>
    <row r="191" spans="1:1" ht="18" customHeight="1" x14ac:dyDescent="0.3">
      <c r="A191" s="41"/>
    </row>
    <row r="192" spans="1:1" ht="18" customHeight="1" x14ac:dyDescent="0.3">
      <c r="A192" s="41"/>
    </row>
    <row r="193" spans="1:1" ht="18" customHeight="1" x14ac:dyDescent="0.3">
      <c r="A193" s="52"/>
    </row>
    <row r="194" spans="1:1" ht="18" customHeight="1" x14ac:dyDescent="0.3">
      <c r="A194" s="33"/>
    </row>
    <row r="235" spans="1:1" ht="18" customHeight="1" x14ac:dyDescent="0.3">
      <c r="A235" s="53"/>
    </row>
    <row r="236" spans="1:1" ht="18" customHeight="1" x14ac:dyDescent="0.3">
      <c r="A236" s="52"/>
    </row>
    <row r="237" spans="1:1" ht="18" customHeight="1" x14ac:dyDescent="0.3">
      <c r="A237" s="33"/>
    </row>
    <row r="238" spans="1:1" ht="18" customHeight="1" x14ac:dyDescent="0.3">
      <c r="A238" s="33"/>
    </row>
    <row r="239" spans="1:1" ht="18" customHeight="1" x14ac:dyDescent="0.3">
      <c r="A239" s="37"/>
    </row>
    <row r="240" spans="1:1" ht="18" customHeight="1" x14ac:dyDescent="0.3">
      <c r="A240" s="27"/>
    </row>
    <row r="241" spans="1:1" ht="18" customHeight="1" x14ac:dyDescent="0.3">
      <c r="A241" s="36"/>
    </row>
    <row r="242" spans="1:1" ht="18" customHeight="1" x14ac:dyDescent="0.3">
      <c r="A242" s="36"/>
    </row>
    <row r="243" spans="1:1" ht="18" customHeight="1" x14ac:dyDescent="0.3">
      <c r="A243" s="36"/>
    </row>
    <row r="244" spans="1:1" ht="18" customHeight="1" x14ac:dyDescent="0.3">
      <c r="A244" s="42"/>
    </row>
    <row r="245" spans="1:1" ht="18" customHeight="1" x14ac:dyDescent="0.3">
      <c r="A245" s="36"/>
    </row>
    <row r="246" spans="1:1" ht="18" customHeight="1" x14ac:dyDescent="0.3">
      <c r="A246" s="36"/>
    </row>
    <row r="247" spans="1:1" ht="18" customHeight="1" x14ac:dyDescent="0.3">
      <c r="A247" s="36"/>
    </row>
    <row r="248" spans="1:1" ht="18" customHeight="1" x14ac:dyDescent="0.3">
      <c r="A248" s="43"/>
    </row>
    <row r="249" spans="1:1" ht="18" customHeight="1" x14ac:dyDescent="0.3">
      <c r="A249" s="43"/>
    </row>
    <row r="250" spans="1:1" ht="18" customHeight="1" x14ac:dyDescent="0.3">
      <c r="A250" s="36"/>
    </row>
    <row r="251" spans="1:1" ht="18" customHeight="1" x14ac:dyDescent="0.3">
      <c r="A251" s="36"/>
    </row>
    <row r="252" spans="1:1" ht="18" customHeight="1" x14ac:dyDescent="0.3">
      <c r="A252" s="36"/>
    </row>
    <row r="253" spans="1:1" ht="18" customHeight="1" x14ac:dyDescent="0.3">
      <c r="A253" s="36"/>
    </row>
    <row r="254" spans="1:1" ht="18" customHeight="1" x14ac:dyDescent="0.3">
      <c r="A254" s="36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8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M104"/>
  <sheetViews>
    <sheetView view="pageBreakPreview" zoomScaleNormal="85" zoomScaleSheetLayoutView="100" workbookViewId="0">
      <pane xSplit="2" ySplit="9" topLeftCell="D70" activePane="bottomRight" state="frozen"/>
      <selection pane="topRight" activeCell="C1" sqref="C1"/>
      <selection pane="bottomLeft" activeCell="A10" sqref="A10"/>
      <selection pane="bottomRight" activeCell="A13" sqref="A13"/>
    </sheetView>
  </sheetViews>
  <sheetFormatPr defaultColWidth="7.85546875" defaultRowHeight="18" customHeight="1" x14ac:dyDescent="0.3"/>
  <cols>
    <col min="1" max="1" width="46.7109375" style="9" customWidth="1"/>
    <col min="2" max="2" width="6.28515625" style="9" customWidth="1"/>
    <col min="3" max="3" width="16.7109375" style="75" customWidth="1"/>
    <col min="4" max="4" width="18.42578125" style="75" customWidth="1"/>
    <col min="5" max="5" width="16.85546875" style="75" customWidth="1"/>
    <col min="6" max="6" width="15.7109375" style="75" customWidth="1"/>
    <col min="7" max="7" width="19.7109375" style="75" customWidth="1"/>
    <col min="8" max="8" width="18.7109375" style="75" customWidth="1"/>
    <col min="9" max="9" width="20.140625" style="75" customWidth="1"/>
    <col min="10" max="10" width="10.7109375" style="75" customWidth="1"/>
    <col min="11" max="12" width="18.42578125" style="110" hidden="1" customWidth="1"/>
    <col min="13" max="15" width="18.42578125" style="9" customWidth="1"/>
    <col min="16" max="16384" width="7.85546875" style="9"/>
  </cols>
  <sheetData>
    <row r="1" spans="1:12" ht="18" customHeight="1" x14ac:dyDescent="0.3">
      <c r="A1" s="26" t="s">
        <v>41</v>
      </c>
    </row>
    <row r="2" spans="1:12" ht="18" customHeight="1" x14ac:dyDescent="0.3">
      <c r="A2" s="26" t="s">
        <v>12</v>
      </c>
      <c r="B2" s="10"/>
    </row>
    <row r="3" spans="1:12" ht="18" customHeight="1" x14ac:dyDescent="0.3">
      <c r="A3" s="26" t="s">
        <v>13</v>
      </c>
      <c r="B3" s="10"/>
    </row>
    <row r="4" spans="1:12" ht="18" customHeight="1" x14ac:dyDescent="0.3">
      <c r="A4" s="10"/>
      <c r="B4" s="10"/>
    </row>
    <row r="5" spans="1:12" ht="18" customHeight="1" x14ac:dyDescent="0.3">
      <c r="A5" s="10"/>
      <c r="B5" s="10"/>
    </row>
    <row r="6" spans="1:12" ht="18" customHeight="1" x14ac:dyDescent="0.3">
      <c r="A6" s="10"/>
      <c r="B6" s="10"/>
      <c r="C6" s="113" t="s">
        <v>16</v>
      </c>
      <c r="D6" s="114"/>
      <c r="E6" s="115"/>
      <c r="F6" s="1"/>
      <c r="G6" s="2"/>
      <c r="H6" s="76"/>
      <c r="I6" s="2"/>
    </row>
    <row r="7" spans="1:12" ht="56.25" x14ac:dyDescent="0.3">
      <c r="C7" s="3" t="s">
        <v>9</v>
      </c>
      <c r="D7" s="4" t="s">
        <v>197</v>
      </c>
      <c r="E7" s="5" t="s">
        <v>198</v>
      </c>
      <c r="F7" s="3" t="s">
        <v>14</v>
      </c>
      <c r="G7" s="6" t="s">
        <v>10</v>
      </c>
      <c r="H7" s="7" t="s">
        <v>15</v>
      </c>
      <c r="I7" s="8" t="s">
        <v>39</v>
      </c>
      <c r="K7" s="110" t="s">
        <v>199</v>
      </c>
    </row>
    <row r="8" spans="1:12" s="11" customFormat="1" ht="18" customHeight="1" x14ac:dyDescent="0.3">
      <c r="A8" s="12"/>
      <c r="B8" s="13" t="s">
        <v>0</v>
      </c>
      <c r="C8" s="23" t="s">
        <v>11</v>
      </c>
      <c r="D8" s="47" t="s">
        <v>11</v>
      </c>
      <c r="E8" s="25" t="s">
        <v>11</v>
      </c>
      <c r="F8" s="47" t="s">
        <v>11</v>
      </c>
      <c r="G8" s="48" t="s">
        <v>11</v>
      </c>
      <c r="H8" s="25" t="s">
        <v>11</v>
      </c>
      <c r="I8" s="47" t="s">
        <v>11</v>
      </c>
      <c r="J8" s="77"/>
      <c r="K8" s="111"/>
      <c r="L8" s="111"/>
    </row>
    <row r="9" spans="1:12" ht="18" customHeight="1" x14ac:dyDescent="0.3">
      <c r="A9" s="16" t="s">
        <v>23</v>
      </c>
      <c r="B9" s="15"/>
      <c r="C9" s="78"/>
      <c r="D9" s="79"/>
      <c r="E9" s="80"/>
      <c r="F9" s="79"/>
      <c r="G9" s="80"/>
      <c r="H9" s="79"/>
      <c r="I9" s="79"/>
    </row>
    <row r="10" spans="1:12" ht="18" customHeight="1" x14ac:dyDescent="0.3">
      <c r="A10" s="14" t="s">
        <v>42</v>
      </c>
      <c r="B10" s="15"/>
      <c r="C10" s="78">
        <v>8671.2999999999993</v>
      </c>
      <c r="D10" s="79">
        <v>8815.5666666666657</v>
      </c>
      <c r="E10" s="80">
        <f>C10-D10</f>
        <v>-144.26666666666642</v>
      </c>
      <c r="F10" s="79">
        <v>15637.4</v>
      </c>
      <c r="G10" s="80">
        <f>C10-F10</f>
        <v>-6966.1</v>
      </c>
      <c r="H10" s="79">
        <v>24400.2</v>
      </c>
      <c r="I10" s="79">
        <v>15171.3</v>
      </c>
    </row>
    <row r="11" spans="1:12" ht="18" customHeight="1" x14ac:dyDescent="0.3">
      <c r="A11" s="14"/>
      <c r="B11" s="15"/>
      <c r="C11" s="78"/>
      <c r="D11" s="79"/>
      <c r="E11" s="80"/>
      <c r="F11" s="79"/>
      <c r="G11" s="80"/>
      <c r="H11" s="79"/>
      <c r="I11" s="79"/>
    </row>
    <row r="12" spans="1:12" ht="18" customHeight="1" x14ac:dyDescent="0.3">
      <c r="A12" s="14" t="s">
        <v>43</v>
      </c>
      <c r="B12" s="15"/>
      <c r="C12" s="78"/>
      <c r="D12" s="79"/>
      <c r="E12" s="80"/>
      <c r="F12" s="79"/>
      <c r="G12" s="80"/>
      <c r="H12" s="79"/>
      <c r="I12" s="79"/>
    </row>
    <row r="13" spans="1:12" ht="18" customHeight="1" x14ac:dyDescent="0.3">
      <c r="A13" s="14" t="s">
        <v>44</v>
      </c>
      <c r="B13" s="15"/>
      <c r="C13" s="78"/>
      <c r="D13" s="79"/>
      <c r="E13" s="80"/>
      <c r="F13" s="79"/>
      <c r="G13" s="80"/>
      <c r="H13" s="79"/>
      <c r="I13" s="79"/>
    </row>
    <row r="14" spans="1:12" ht="18" customHeight="1" x14ac:dyDescent="0.3">
      <c r="A14" s="14" t="s">
        <v>45</v>
      </c>
      <c r="B14" s="15"/>
      <c r="C14" s="81">
        <v>4801.3999999999996</v>
      </c>
      <c r="D14" s="82">
        <v>3586.9166666666702</v>
      </c>
      <c r="E14" s="83">
        <f>C14-D14</f>
        <v>1214.4833333333295</v>
      </c>
      <c r="F14" s="82">
        <v>10066.14</v>
      </c>
      <c r="G14" s="83">
        <f>C14-F14</f>
        <v>-5264.74</v>
      </c>
      <c r="H14" s="82">
        <v>16038.53</v>
      </c>
      <c r="I14" s="82">
        <v>6801.4</v>
      </c>
    </row>
    <row r="15" spans="1:12" ht="18" customHeight="1" x14ac:dyDescent="0.3">
      <c r="A15" s="16" t="s">
        <v>2</v>
      </c>
      <c r="B15" s="15"/>
      <c r="C15" s="78">
        <f>C10-C14</f>
        <v>3869.8999999999996</v>
      </c>
      <c r="D15" s="78">
        <f t="shared" ref="D15:F15" si="0">D10-D14</f>
        <v>5228.649999999996</v>
      </c>
      <c r="E15" s="78">
        <f t="shared" si="0"/>
        <v>-1358.7499999999959</v>
      </c>
      <c r="F15" s="78">
        <f t="shared" si="0"/>
        <v>5571.26</v>
      </c>
      <c r="G15" s="78">
        <f t="shared" ref="G15" si="1">G10-G14</f>
        <v>-1701.3600000000006</v>
      </c>
      <c r="H15" s="78">
        <f t="shared" ref="H15" si="2">H10-H14</f>
        <v>8361.67</v>
      </c>
      <c r="I15" s="79">
        <f>I10-I14</f>
        <v>8369.9</v>
      </c>
    </row>
    <row r="16" spans="1:12" ht="18" customHeight="1" x14ac:dyDescent="0.3">
      <c r="A16" s="14"/>
      <c r="B16" s="15"/>
      <c r="C16" s="78"/>
      <c r="D16" s="79"/>
      <c r="E16" s="80"/>
      <c r="F16" s="79"/>
      <c r="G16" s="80"/>
      <c r="H16" s="79"/>
      <c r="I16" s="79"/>
    </row>
    <row r="17" spans="1:12" ht="18" customHeight="1" x14ac:dyDescent="0.3">
      <c r="A17" s="16" t="s">
        <v>52</v>
      </c>
      <c r="B17" s="15"/>
      <c r="C17" s="78"/>
      <c r="D17" s="79"/>
      <c r="E17" s="80"/>
      <c r="F17" s="79"/>
      <c r="G17" s="80"/>
      <c r="H17" s="79"/>
      <c r="I17" s="79"/>
    </row>
    <row r="18" spans="1:12" ht="18" customHeight="1" x14ac:dyDescent="0.3">
      <c r="A18" s="14" t="s">
        <v>46</v>
      </c>
      <c r="B18" s="15"/>
      <c r="C18" s="78">
        <v>5089431.42</v>
      </c>
      <c r="D18" s="79">
        <v>7058609.2372181769</v>
      </c>
      <c r="E18" s="80">
        <f t="shared" ref="E18:E21" si="3">C18-D18</f>
        <v>-1969177.817218177</v>
      </c>
      <c r="F18" s="79">
        <v>4215590.7300000004</v>
      </c>
      <c r="G18" s="80">
        <f t="shared" ref="G18:G21" si="4">C18-F18</f>
        <v>873840.68999999948</v>
      </c>
      <c r="H18" s="79">
        <v>8141581.5499999998</v>
      </c>
      <c r="I18" s="79">
        <v>11886718.296666659</v>
      </c>
    </row>
    <row r="19" spans="1:12" ht="18" customHeight="1" x14ac:dyDescent="0.3">
      <c r="A19" s="14" t="s">
        <v>47</v>
      </c>
      <c r="B19" s="15"/>
      <c r="C19" s="78">
        <v>3056089.25</v>
      </c>
      <c r="D19" s="79">
        <v>2817735.6375000002</v>
      </c>
      <c r="E19" s="80">
        <f t="shared" si="3"/>
        <v>238353.61249999981</v>
      </c>
      <c r="F19" s="79">
        <v>499242.6</v>
      </c>
      <c r="G19" s="80">
        <f t="shared" si="4"/>
        <v>2556846.65</v>
      </c>
      <c r="H19" s="79">
        <v>1229227.49</v>
      </c>
      <c r="I19" s="79">
        <v>4832392.12</v>
      </c>
    </row>
    <row r="20" spans="1:12" ht="18" customHeight="1" x14ac:dyDescent="0.3">
      <c r="A20" s="14" t="s">
        <v>48</v>
      </c>
      <c r="B20" s="15"/>
      <c r="C20" s="78">
        <v>272.39</v>
      </c>
      <c r="D20" s="79">
        <v>261.31000000000006</v>
      </c>
      <c r="E20" s="80">
        <f t="shared" si="3"/>
        <v>11.079999999999927</v>
      </c>
      <c r="F20" s="79">
        <v>331.97</v>
      </c>
      <c r="G20" s="80">
        <f t="shared" si="4"/>
        <v>-59.580000000000041</v>
      </c>
      <c r="H20" s="79">
        <v>551.39</v>
      </c>
      <c r="I20" s="79">
        <v>437.39</v>
      </c>
    </row>
    <row r="21" spans="1:12" ht="18" customHeight="1" x14ac:dyDescent="0.3">
      <c r="A21" s="14" t="s">
        <v>49</v>
      </c>
      <c r="B21" s="15">
        <v>7</v>
      </c>
      <c r="C21" s="81">
        <v>56548.47</v>
      </c>
      <c r="D21" s="82">
        <v>52749.60833333333</v>
      </c>
      <c r="E21" s="83">
        <f t="shared" si="3"/>
        <v>3798.8616666666712</v>
      </c>
      <c r="F21" s="82">
        <v>995.98</v>
      </c>
      <c r="G21" s="83">
        <f t="shared" si="4"/>
        <v>55552.49</v>
      </c>
      <c r="H21" s="82">
        <v>12861.4</v>
      </c>
      <c r="I21" s="82">
        <v>102548.47</v>
      </c>
    </row>
    <row r="22" spans="1:12" ht="18" customHeight="1" x14ac:dyDescent="0.3">
      <c r="A22" s="14" t="s">
        <v>50</v>
      </c>
      <c r="B22" s="15"/>
      <c r="C22" s="78">
        <f>SUM(C18:C21)</f>
        <v>8202341.5299999993</v>
      </c>
      <c r="D22" s="78">
        <f t="shared" ref="D22:I22" si="5">SUM(D18:D21)</f>
        <v>9929355.793051511</v>
      </c>
      <c r="E22" s="78">
        <f t="shared" si="5"/>
        <v>-1727014.2630515106</v>
      </c>
      <c r="F22" s="78">
        <f t="shared" si="5"/>
        <v>4716161.28</v>
      </c>
      <c r="G22" s="78">
        <f>SUM(G18:G21)</f>
        <v>3486180.2499999995</v>
      </c>
      <c r="H22" s="78">
        <f t="shared" si="5"/>
        <v>9384221.8300000001</v>
      </c>
      <c r="I22" s="79">
        <f t="shared" si="5"/>
        <v>16822096.27666666</v>
      </c>
    </row>
    <row r="23" spans="1:12" ht="18" customHeight="1" x14ac:dyDescent="0.3">
      <c r="A23" s="14" t="s">
        <v>51</v>
      </c>
      <c r="B23" s="15"/>
      <c r="C23" s="78">
        <f>C22+C15</f>
        <v>8206211.4299999997</v>
      </c>
      <c r="D23" s="78">
        <f t="shared" ref="D23:H23" si="6">D22+D15</f>
        <v>9934584.4430515114</v>
      </c>
      <c r="E23" s="78">
        <f t="shared" si="6"/>
        <v>-1728373.0130515106</v>
      </c>
      <c r="F23" s="78">
        <f t="shared" si="6"/>
        <v>4721732.54</v>
      </c>
      <c r="G23" s="78">
        <f>G22+G15</f>
        <v>3484478.8899999997</v>
      </c>
      <c r="H23" s="78">
        <f t="shared" si="6"/>
        <v>9392583.5</v>
      </c>
      <c r="I23" s="79">
        <f>I22+I15</f>
        <v>16830466.176666658</v>
      </c>
    </row>
    <row r="24" spans="1:12" ht="18" customHeight="1" x14ac:dyDescent="0.3">
      <c r="A24" s="72"/>
      <c r="B24" s="15"/>
      <c r="C24" s="78"/>
      <c r="D24" s="79"/>
      <c r="E24" s="80"/>
      <c r="F24" s="79"/>
      <c r="G24" s="80"/>
      <c r="H24" s="79"/>
      <c r="I24" s="79"/>
    </row>
    <row r="25" spans="1:12" ht="18" customHeight="1" x14ac:dyDescent="0.3">
      <c r="A25" s="74" t="s">
        <v>38</v>
      </c>
      <c r="B25" s="15"/>
      <c r="C25" s="78"/>
      <c r="D25" s="79"/>
      <c r="E25" s="80"/>
      <c r="F25" s="79"/>
      <c r="G25" s="80"/>
      <c r="H25" s="79"/>
      <c r="I25" s="79"/>
    </row>
    <row r="26" spans="1:12" ht="18" customHeight="1" x14ac:dyDescent="0.3">
      <c r="A26" s="17" t="s">
        <v>53</v>
      </c>
      <c r="B26" s="15"/>
      <c r="C26" s="78">
        <v>644478.77999999991</v>
      </c>
      <c r="D26" s="79">
        <v>700035</v>
      </c>
      <c r="E26" s="80">
        <f t="shared" ref="E26:E64" si="7">C26-D26</f>
        <v>-55556.220000000088</v>
      </c>
      <c r="F26" s="79">
        <v>588204.16</v>
      </c>
      <c r="G26" s="80">
        <f t="shared" ref="G26:G88" si="8">C26-F26</f>
        <v>56274.619999999879</v>
      </c>
      <c r="H26" s="79">
        <v>1008439.17</v>
      </c>
      <c r="I26" s="79">
        <v>1200060</v>
      </c>
      <c r="K26" s="110">
        <v>1200060</v>
      </c>
      <c r="L26" s="110">
        <f>K26/12*7</f>
        <v>700035</v>
      </c>
    </row>
    <row r="27" spans="1:12" ht="18" customHeight="1" x14ac:dyDescent="0.3">
      <c r="A27" s="17" t="s">
        <v>54</v>
      </c>
      <c r="B27" s="15"/>
      <c r="C27" s="78">
        <v>4900</v>
      </c>
      <c r="D27" s="79">
        <v>4900</v>
      </c>
      <c r="E27" s="80">
        <f t="shared" si="7"/>
        <v>0</v>
      </c>
      <c r="F27" s="79">
        <v>3500</v>
      </c>
      <c r="G27" s="80">
        <f t="shared" si="8"/>
        <v>1400</v>
      </c>
      <c r="H27" s="79">
        <v>7000</v>
      </c>
      <c r="I27" s="79">
        <v>8400</v>
      </c>
      <c r="K27" s="110">
        <v>8400</v>
      </c>
      <c r="L27" s="110">
        <f t="shared" ref="L27:L33" si="9">K27/12*7</f>
        <v>4900</v>
      </c>
    </row>
    <row r="28" spans="1:12" ht="18" customHeight="1" x14ac:dyDescent="0.3">
      <c r="A28" s="17" t="s">
        <v>55</v>
      </c>
      <c r="B28" s="15"/>
      <c r="C28" s="78">
        <v>65003.18</v>
      </c>
      <c r="D28" s="79">
        <v>116672.5</v>
      </c>
      <c r="E28" s="80">
        <f t="shared" si="7"/>
        <v>-51669.32</v>
      </c>
      <c r="F28" s="79">
        <v>58701.51</v>
      </c>
      <c r="G28" s="80">
        <f t="shared" si="8"/>
        <v>6301.6699999999983</v>
      </c>
      <c r="H28" s="79">
        <v>111250.26</v>
      </c>
      <c r="I28" s="79">
        <v>185376.00200000001</v>
      </c>
      <c r="K28" s="110">
        <v>200010</v>
      </c>
      <c r="L28" s="110">
        <f t="shared" si="9"/>
        <v>116672.5</v>
      </c>
    </row>
    <row r="29" spans="1:12" ht="18" customHeight="1" x14ac:dyDescent="0.3">
      <c r="A29" s="17" t="s">
        <v>56</v>
      </c>
      <c r="B29" s="15"/>
      <c r="C29" s="78">
        <v>79238</v>
      </c>
      <c r="D29" s="79">
        <v>106171.97500000001</v>
      </c>
      <c r="E29" s="80">
        <f t="shared" si="7"/>
        <v>-26933.975000000006</v>
      </c>
      <c r="F29" s="79">
        <v>70382</v>
      </c>
      <c r="G29" s="80">
        <f t="shared" si="8"/>
        <v>8856</v>
      </c>
      <c r="H29" s="79">
        <v>122466</v>
      </c>
      <c r="I29" s="79">
        <v>182009.1</v>
      </c>
      <c r="K29" s="110">
        <v>182009.1</v>
      </c>
      <c r="L29" s="110">
        <f t="shared" si="9"/>
        <v>106171.97500000001</v>
      </c>
    </row>
    <row r="30" spans="1:12" ht="18" customHeight="1" x14ac:dyDescent="0.3">
      <c r="A30" s="17" t="s">
        <v>57</v>
      </c>
      <c r="B30" s="15"/>
      <c r="C30" s="78">
        <v>8537</v>
      </c>
      <c r="D30" s="79">
        <v>8750</v>
      </c>
      <c r="E30" s="80">
        <f t="shared" si="7"/>
        <v>-213</v>
      </c>
      <c r="F30" s="79">
        <v>6685.95</v>
      </c>
      <c r="G30" s="80">
        <f t="shared" si="8"/>
        <v>1851.0500000000002</v>
      </c>
      <c r="H30" s="79">
        <v>12165.25</v>
      </c>
      <c r="I30" s="79">
        <v>15851.9</v>
      </c>
      <c r="K30" s="110">
        <v>15000</v>
      </c>
      <c r="L30" s="110">
        <f t="shared" si="9"/>
        <v>8750</v>
      </c>
    </row>
    <row r="31" spans="1:12" ht="18" customHeight="1" x14ac:dyDescent="0.3">
      <c r="A31" s="17" t="s">
        <v>58</v>
      </c>
      <c r="B31" s="15"/>
      <c r="C31" s="78">
        <v>1109</v>
      </c>
      <c r="D31" s="79">
        <v>4806.6666666666661</v>
      </c>
      <c r="E31" s="80">
        <f t="shared" si="7"/>
        <v>-3697.6666666666661</v>
      </c>
      <c r="F31" s="79">
        <v>1566.44</v>
      </c>
      <c r="G31" s="80">
        <f t="shared" si="8"/>
        <v>-457.44000000000005</v>
      </c>
      <c r="H31" s="79">
        <v>3532.68</v>
      </c>
      <c r="I31" s="79">
        <v>8240</v>
      </c>
      <c r="K31" s="110">
        <v>8240</v>
      </c>
      <c r="L31" s="110">
        <f t="shared" si="9"/>
        <v>4806.6666666666661</v>
      </c>
    </row>
    <row r="32" spans="1:12" ht="18" customHeight="1" x14ac:dyDescent="0.3">
      <c r="A32" s="17" t="s">
        <v>59</v>
      </c>
      <c r="B32" s="15"/>
      <c r="C32" s="78">
        <v>1232.99</v>
      </c>
      <c r="D32" s="79">
        <v>1400</v>
      </c>
      <c r="E32" s="80">
        <f t="shared" si="7"/>
        <v>-167.01</v>
      </c>
      <c r="F32" s="79">
        <v>4124.46</v>
      </c>
      <c r="G32" s="80">
        <f t="shared" si="8"/>
        <v>-2891.4700000000003</v>
      </c>
      <c r="H32" s="79">
        <v>5390.44</v>
      </c>
      <c r="I32" s="79">
        <v>2400</v>
      </c>
      <c r="K32" s="110">
        <v>2400</v>
      </c>
      <c r="L32" s="110">
        <f>K32/12*7</f>
        <v>1400</v>
      </c>
    </row>
    <row r="33" spans="1:12" ht="18" customHeight="1" x14ac:dyDescent="0.3">
      <c r="A33" s="17" t="s">
        <v>60</v>
      </c>
      <c r="B33" s="15"/>
      <c r="C33" s="78">
        <v>41501.509999999995</v>
      </c>
      <c r="D33" s="79">
        <v>26250</v>
      </c>
      <c r="E33" s="80">
        <f t="shared" si="7"/>
        <v>15251.509999999995</v>
      </c>
      <c r="F33" s="79">
        <v>38034.589999999997</v>
      </c>
      <c r="G33" s="80">
        <f t="shared" si="8"/>
        <v>3466.9199999999983</v>
      </c>
      <c r="H33" s="79">
        <v>41752.620000000003</v>
      </c>
      <c r="I33" s="79">
        <v>45000</v>
      </c>
      <c r="K33" s="110">
        <v>45000</v>
      </c>
      <c r="L33" s="110">
        <f t="shared" si="9"/>
        <v>26250</v>
      </c>
    </row>
    <row r="34" spans="1:12" ht="18" customHeight="1" x14ac:dyDescent="0.3">
      <c r="A34" s="17" t="s">
        <v>61</v>
      </c>
      <c r="B34" s="15"/>
      <c r="C34" s="78">
        <v>0</v>
      </c>
      <c r="D34" s="79">
        <v>0</v>
      </c>
      <c r="E34" s="80">
        <f t="shared" si="7"/>
        <v>0</v>
      </c>
      <c r="F34" s="79">
        <v>0</v>
      </c>
      <c r="G34" s="80">
        <f t="shared" si="8"/>
        <v>0</v>
      </c>
      <c r="H34" s="79"/>
      <c r="I34" s="79">
        <v>20000</v>
      </c>
      <c r="K34" s="110">
        <v>20000</v>
      </c>
      <c r="L34" s="110">
        <v>0</v>
      </c>
    </row>
    <row r="35" spans="1:12" ht="18" customHeight="1" x14ac:dyDescent="0.3">
      <c r="A35" s="17" t="s">
        <v>62</v>
      </c>
      <c r="B35" s="15"/>
      <c r="C35" s="78">
        <v>2466.9</v>
      </c>
      <c r="D35" s="79">
        <v>5833.3333333333339</v>
      </c>
      <c r="E35" s="80">
        <f t="shared" si="7"/>
        <v>-3366.4333333333338</v>
      </c>
      <c r="F35" s="79">
        <v>5240.5</v>
      </c>
      <c r="G35" s="80">
        <f t="shared" si="8"/>
        <v>-2773.6</v>
      </c>
      <c r="H35" s="79">
        <v>6563.35</v>
      </c>
      <c r="I35" s="79">
        <v>10000</v>
      </c>
      <c r="K35" s="110">
        <v>10000</v>
      </c>
      <c r="L35" s="110">
        <f t="shared" ref="L35:L40" si="10">K35/12*7</f>
        <v>5833.3333333333339</v>
      </c>
    </row>
    <row r="36" spans="1:12" ht="18" customHeight="1" x14ac:dyDescent="0.3">
      <c r="A36" s="17" t="s">
        <v>63</v>
      </c>
      <c r="B36" s="15"/>
      <c r="C36" s="78">
        <v>7443.54</v>
      </c>
      <c r="D36" s="79">
        <v>12250</v>
      </c>
      <c r="E36" s="80">
        <f t="shared" si="7"/>
        <v>-4806.46</v>
      </c>
      <c r="F36" s="79">
        <v>9827.99</v>
      </c>
      <c r="G36" s="80">
        <f t="shared" si="8"/>
        <v>-2384.4499999999998</v>
      </c>
      <c r="H36" s="79">
        <v>16354.66</v>
      </c>
      <c r="I36" s="79">
        <v>21000.000000000004</v>
      </c>
      <c r="K36" s="110">
        <v>21000</v>
      </c>
      <c r="L36" s="110">
        <f t="shared" si="10"/>
        <v>12250</v>
      </c>
    </row>
    <row r="37" spans="1:12" ht="18" customHeight="1" x14ac:dyDescent="0.3">
      <c r="A37" s="17" t="s">
        <v>64</v>
      </c>
      <c r="B37" s="15"/>
      <c r="C37" s="78">
        <v>4397.79</v>
      </c>
      <c r="D37" s="79">
        <v>61250</v>
      </c>
      <c r="E37" s="80">
        <f t="shared" si="7"/>
        <v>-56852.21</v>
      </c>
      <c r="F37" s="79">
        <v>5695.17</v>
      </c>
      <c r="G37" s="80">
        <f t="shared" si="8"/>
        <v>-1297.3800000000001</v>
      </c>
      <c r="H37" s="79">
        <v>20193.34</v>
      </c>
      <c r="I37" s="79">
        <v>104999.99999999999</v>
      </c>
      <c r="K37" s="110">
        <v>105000</v>
      </c>
      <c r="L37" s="110">
        <f t="shared" si="10"/>
        <v>61250</v>
      </c>
    </row>
    <row r="38" spans="1:12" ht="18" customHeight="1" x14ac:dyDescent="0.3">
      <c r="A38" s="17" t="s">
        <v>65</v>
      </c>
      <c r="B38" s="15"/>
      <c r="C38" s="78">
        <v>4770</v>
      </c>
      <c r="D38" s="79">
        <v>14583.333333333334</v>
      </c>
      <c r="E38" s="80">
        <f t="shared" si="7"/>
        <v>-9813.3333333333339</v>
      </c>
      <c r="F38" s="79">
        <v>2700</v>
      </c>
      <c r="G38" s="80">
        <f t="shared" si="8"/>
        <v>2070</v>
      </c>
      <c r="H38" s="79">
        <v>2900</v>
      </c>
      <c r="I38" s="79">
        <v>25000</v>
      </c>
      <c r="K38" s="110">
        <v>25000</v>
      </c>
      <c r="L38" s="110">
        <f t="shared" si="10"/>
        <v>14583.333333333334</v>
      </c>
    </row>
    <row r="39" spans="1:12" ht="18" customHeight="1" x14ac:dyDescent="0.3">
      <c r="A39" s="17" t="s">
        <v>66</v>
      </c>
      <c r="B39" s="15"/>
      <c r="C39" s="78">
        <v>0</v>
      </c>
      <c r="D39" s="79">
        <v>2333.333333333333</v>
      </c>
      <c r="E39" s="80">
        <f t="shared" si="7"/>
        <v>-2333.333333333333</v>
      </c>
      <c r="F39" s="79">
        <v>0</v>
      </c>
      <c r="G39" s="80">
        <f t="shared" si="8"/>
        <v>0</v>
      </c>
      <c r="H39" s="79"/>
      <c r="I39" s="79">
        <v>4000</v>
      </c>
      <c r="K39" s="110">
        <v>4000</v>
      </c>
      <c r="L39" s="110">
        <f t="shared" si="10"/>
        <v>2333.333333333333</v>
      </c>
    </row>
    <row r="40" spans="1:12" ht="18" customHeight="1" x14ac:dyDescent="0.3">
      <c r="A40" s="17" t="s">
        <v>67</v>
      </c>
      <c r="B40" s="15"/>
      <c r="C40" s="78">
        <v>0</v>
      </c>
      <c r="D40" s="79">
        <v>3966.6666666666665</v>
      </c>
      <c r="E40" s="80">
        <f t="shared" si="7"/>
        <v>-3966.6666666666665</v>
      </c>
      <c r="F40" s="79">
        <v>0</v>
      </c>
      <c r="G40" s="80">
        <f t="shared" si="8"/>
        <v>0</v>
      </c>
      <c r="H40" s="79">
        <v>3609.9</v>
      </c>
      <c r="I40" s="79">
        <v>6800</v>
      </c>
      <c r="K40" s="110">
        <v>6800</v>
      </c>
      <c r="L40" s="110">
        <f t="shared" si="10"/>
        <v>3966.6666666666665</v>
      </c>
    </row>
    <row r="41" spans="1:12" ht="18" customHeight="1" x14ac:dyDescent="0.3">
      <c r="A41" s="17" t="s">
        <v>68</v>
      </c>
      <c r="B41" s="15"/>
      <c r="C41" s="78">
        <v>0</v>
      </c>
      <c r="D41" s="79">
        <v>0</v>
      </c>
      <c r="E41" s="80">
        <f t="shared" si="7"/>
        <v>0</v>
      </c>
      <c r="F41" s="79">
        <v>0</v>
      </c>
      <c r="G41" s="80">
        <f t="shared" si="8"/>
        <v>0</v>
      </c>
      <c r="H41" s="79"/>
      <c r="I41" s="79">
        <v>12000</v>
      </c>
      <c r="K41" s="110">
        <v>12000</v>
      </c>
      <c r="L41" s="110">
        <v>0</v>
      </c>
    </row>
    <row r="42" spans="1:12" ht="18" customHeight="1" x14ac:dyDescent="0.3">
      <c r="A42" s="17" t="s">
        <v>69</v>
      </c>
      <c r="B42" s="15"/>
      <c r="C42" s="78">
        <v>24049.43</v>
      </c>
      <c r="D42" s="79">
        <v>24871</v>
      </c>
      <c r="E42" s="80">
        <f t="shared" si="7"/>
        <v>-821.56999999999971</v>
      </c>
      <c r="F42" s="79">
        <v>21495.98</v>
      </c>
      <c r="G42" s="80">
        <f t="shared" si="8"/>
        <v>2553.4500000000007</v>
      </c>
      <c r="H42" s="79">
        <v>40537.870000000003</v>
      </c>
      <c r="I42" s="79">
        <v>42636</v>
      </c>
      <c r="K42" s="110">
        <v>42636</v>
      </c>
      <c r="L42" s="110">
        <f>K42/12*7</f>
        <v>24871</v>
      </c>
    </row>
    <row r="43" spans="1:12" ht="18" customHeight="1" x14ac:dyDescent="0.3">
      <c r="A43" s="17" t="s">
        <v>70</v>
      </c>
      <c r="B43" s="15"/>
      <c r="C43" s="78">
        <v>7724.62</v>
      </c>
      <c r="D43" s="79">
        <v>11666.666666666668</v>
      </c>
      <c r="E43" s="80">
        <f t="shared" si="7"/>
        <v>-3942.046666666668</v>
      </c>
      <c r="F43" s="79">
        <v>11444.11</v>
      </c>
      <c r="G43" s="80">
        <f t="shared" si="8"/>
        <v>-3719.4900000000007</v>
      </c>
      <c r="H43" s="79">
        <v>18081.5</v>
      </c>
      <c r="I43" s="79">
        <v>20000</v>
      </c>
      <c r="K43" s="110">
        <v>20000</v>
      </c>
      <c r="L43" s="110">
        <f>K43/12*7</f>
        <v>11666.666666666668</v>
      </c>
    </row>
    <row r="44" spans="1:12" ht="18" customHeight="1" x14ac:dyDescent="0.3">
      <c r="A44" s="17" t="s">
        <v>71</v>
      </c>
      <c r="B44" s="15"/>
      <c r="C44" s="78">
        <v>76492.87999999999</v>
      </c>
      <c r="D44" s="79">
        <v>79508.333333333343</v>
      </c>
      <c r="E44" s="80">
        <f t="shared" si="7"/>
        <v>-3015.4533333333529</v>
      </c>
      <c r="F44" s="79">
        <v>74674.880000000005</v>
      </c>
      <c r="G44" s="80">
        <f t="shared" si="8"/>
        <v>1817.9999999999854</v>
      </c>
      <c r="H44" s="79">
        <v>128014.08</v>
      </c>
      <c r="I44" s="79">
        <v>129832.07999999999</v>
      </c>
      <c r="K44" s="110">
        <v>136300</v>
      </c>
      <c r="L44" s="110">
        <f>K44/12*7</f>
        <v>79508.333333333343</v>
      </c>
    </row>
    <row r="45" spans="1:12" ht="18" customHeight="1" x14ac:dyDescent="0.3">
      <c r="A45" s="17" t="s">
        <v>72</v>
      </c>
      <c r="B45" s="15"/>
      <c r="C45" s="78">
        <v>3659.41</v>
      </c>
      <c r="D45" s="79">
        <v>3500</v>
      </c>
      <c r="E45" s="80">
        <f t="shared" si="7"/>
        <v>159.40999999999985</v>
      </c>
      <c r="F45" s="79">
        <v>3841.2</v>
      </c>
      <c r="G45" s="80">
        <f t="shared" si="8"/>
        <v>-181.78999999999996</v>
      </c>
      <c r="H45" s="79">
        <v>6703.95</v>
      </c>
      <c r="I45" s="79">
        <v>6000</v>
      </c>
      <c r="K45" s="110">
        <v>6000</v>
      </c>
      <c r="L45" s="110">
        <f t="shared" ref="L45:L52" si="11">K45/12*7</f>
        <v>3500</v>
      </c>
    </row>
    <row r="46" spans="1:12" ht="18" customHeight="1" x14ac:dyDescent="0.3">
      <c r="A46" s="17" t="s">
        <v>73</v>
      </c>
      <c r="B46" s="15"/>
      <c r="C46" s="78">
        <v>12416.43</v>
      </c>
      <c r="D46" s="79">
        <v>11666.666666666668</v>
      </c>
      <c r="E46" s="80">
        <f t="shared" si="7"/>
        <v>749.76333333333241</v>
      </c>
      <c r="F46" s="79">
        <v>12106.76</v>
      </c>
      <c r="G46" s="80">
        <f t="shared" si="8"/>
        <v>309.67000000000007</v>
      </c>
      <c r="H46" s="79">
        <v>19197.939999999999</v>
      </c>
      <c r="I46" s="79">
        <v>20000</v>
      </c>
      <c r="K46" s="110">
        <v>20000</v>
      </c>
      <c r="L46" s="110">
        <f t="shared" si="11"/>
        <v>11666.666666666668</v>
      </c>
    </row>
    <row r="47" spans="1:12" ht="18" customHeight="1" x14ac:dyDescent="0.3">
      <c r="A47" s="17" t="s">
        <v>74</v>
      </c>
      <c r="B47" s="15"/>
      <c r="C47" s="78">
        <v>400</v>
      </c>
      <c r="D47" s="79">
        <v>1166.6666666666665</v>
      </c>
      <c r="E47" s="80">
        <f t="shared" si="7"/>
        <v>-766.66666666666652</v>
      </c>
      <c r="F47" s="79">
        <v>836.2</v>
      </c>
      <c r="G47" s="80">
        <f t="shared" si="8"/>
        <v>-436.20000000000005</v>
      </c>
      <c r="H47" s="79">
        <v>1759.2</v>
      </c>
      <c r="I47" s="79">
        <v>2000</v>
      </c>
      <c r="K47" s="110">
        <v>2000</v>
      </c>
      <c r="L47" s="110">
        <f t="shared" si="11"/>
        <v>1166.6666666666665</v>
      </c>
    </row>
    <row r="48" spans="1:12" ht="18" customHeight="1" x14ac:dyDescent="0.3">
      <c r="A48" s="17" t="s">
        <v>75</v>
      </c>
      <c r="B48" s="15"/>
      <c r="C48" s="78">
        <v>12443.19</v>
      </c>
      <c r="D48" s="79">
        <v>18083.333333333336</v>
      </c>
      <c r="E48" s="80">
        <f t="shared" si="7"/>
        <v>-5640.1433333333352</v>
      </c>
      <c r="F48" s="79">
        <v>10791.1</v>
      </c>
      <c r="G48" s="80">
        <f t="shared" si="8"/>
        <v>1652.0900000000001</v>
      </c>
      <c r="H48" s="79">
        <v>30605.11</v>
      </c>
      <c r="I48" s="79">
        <v>30052.04</v>
      </c>
      <c r="K48" s="110">
        <v>31000</v>
      </c>
      <c r="L48" s="110">
        <f t="shared" si="11"/>
        <v>18083.333333333336</v>
      </c>
    </row>
    <row r="49" spans="1:12" ht="18" customHeight="1" x14ac:dyDescent="0.3">
      <c r="A49" s="17" t="s">
        <v>76</v>
      </c>
      <c r="B49" s="15"/>
      <c r="C49" s="78">
        <v>846</v>
      </c>
      <c r="D49" s="79">
        <v>1225</v>
      </c>
      <c r="E49" s="80">
        <f t="shared" si="7"/>
        <v>-379</v>
      </c>
      <c r="F49" s="79">
        <v>681.85</v>
      </c>
      <c r="G49" s="80">
        <f t="shared" si="8"/>
        <v>164.14999999999998</v>
      </c>
      <c r="H49" s="79">
        <v>1755.4</v>
      </c>
      <c r="I49" s="79">
        <v>2100</v>
      </c>
      <c r="K49" s="110">
        <v>2100</v>
      </c>
      <c r="L49" s="110">
        <f t="shared" si="11"/>
        <v>1225</v>
      </c>
    </row>
    <row r="50" spans="1:12" ht="18" customHeight="1" x14ac:dyDescent="0.3">
      <c r="A50" s="17" t="s">
        <v>77</v>
      </c>
      <c r="B50" s="15"/>
      <c r="C50" s="78">
        <v>122.5</v>
      </c>
      <c r="D50" s="79">
        <v>875</v>
      </c>
      <c r="E50" s="80">
        <f t="shared" si="7"/>
        <v>-752.5</v>
      </c>
      <c r="F50" s="79">
        <v>143.5</v>
      </c>
      <c r="G50" s="80">
        <f t="shared" si="8"/>
        <v>-21</v>
      </c>
      <c r="H50" s="79">
        <v>728</v>
      </c>
      <c r="I50" s="79">
        <v>1500</v>
      </c>
      <c r="K50" s="110">
        <v>1500</v>
      </c>
      <c r="L50" s="110">
        <f t="shared" si="11"/>
        <v>875</v>
      </c>
    </row>
    <row r="51" spans="1:12" ht="18" customHeight="1" x14ac:dyDescent="0.3">
      <c r="A51" s="17" t="s">
        <v>78</v>
      </c>
      <c r="B51" s="15"/>
      <c r="C51" s="78">
        <v>3066.55</v>
      </c>
      <c r="D51" s="79">
        <v>3208.333333333333</v>
      </c>
      <c r="E51" s="80">
        <f t="shared" si="7"/>
        <v>-141.78333333333285</v>
      </c>
      <c r="F51" s="79">
        <v>3837.46</v>
      </c>
      <c r="G51" s="80">
        <f t="shared" si="8"/>
        <v>-770.90999999999985</v>
      </c>
      <c r="H51" s="79">
        <v>4104.05</v>
      </c>
      <c r="I51" s="79">
        <v>5500</v>
      </c>
      <c r="K51" s="110">
        <v>5500</v>
      </c>
      <c r="L51" s="110">
        <f t="shared" si="11"/>
        <v>3208.333333333333</v>
      </c>
    </row>
    <row r="52" spans="1:12" ht="18" customHeight="1" x14ac:dyDescent="0.3">
      <c r="A52" s="17" t="s">
        <v>79</v>
      </c>
      <c r="B52" s="15"/>
      <c r="C52" s="78">
        <v>12964.169999999998</v>
      </c>
      <c r="D52" s="79">
        <v>18083.333333333336</v>
      </c>
      <c r="E52" s="80">
        <f t="shared" si="7"/>
        <v>-5119.1633333333375</v>
      </c>
      <c r="F52" s="79">
        <v>18829.5</v>
      </c>
      <c r="G52" s="80">
        <f t="shared" si="8"/>
        <v>-5865.3300000000017</v>
      </c>
      <c r="H52" s="79">
        <v>31067.48</v>
      </c>
      <c r="I52" s="79">
        <v>31000</v>
      </c>
      <c r="K52" s="110">
        <v>31000</v>
      </c>
      <c r="L52" s="110">
        <f t="shared" si="11"/>
        <v>18083.333333333336</v>
      </c>
    </row>
    <row r="53" spans="1:12" ht="18" customHeight="1" x14ac:dyDescent="0.3">
      <c r="A53" s="17" t="s">
        <v>80</v>
      </c>
      <c r="B53" s="15"/>
      <c r="C53" s="78">
        <v>0</v>
      </c>
      <c r="D53" s="79">
        <v>0</v>
      </c>
      <c r="E53" s="80">
        <f t="shared" si="7"/>
        <v>0</v>
      </c>
      <c r="F53" s="79">
        <v>0</v>
      </c>
      <c r="G53" s="80">
        <f t="shared" si="8"/>
        <v>0</v>
      </c>
      <c r="H53" s="79"/>
      <c r="I53" s="79">
        <v>0</v>
      </c>
      <c r="K53" s="110">
        <v>5300</v>
      </c>
      <c r="L53" s="110">
        <v>0</v>
      </c>
    </row>
    <row r="54" spans="1:12" ht="18" customHeight="1" x14ac:dyDescent="0.3">
      <c r="A54" s="17" t="s">
        <v>81</v>
      </c>
      <c r="B54" s="15"/>
      <c r="C54" s="78">
        <v>0</v>
      </c>
      <c r="D54" s="79">
        <v>0</v>
      </c>
      <c r="E54" s="80">
        <f t="shared" si="7"/>
        <v>0</v>
      </c>
      <c r="F54" s="79">
        <v>0</v>
      </c>
      <c r="G54" s="80">
        <f t="shared" si="8"/>
        <v>0</v>
      </c>
      <c r="H54" s="79">
        <v>1412</v>
      </c>
      <c r="I54" s="79">
        <v>3000</v>
      </c>
      <c r="K54" s="110">
        <v>3000</v>
      </c>
      <c r="L54" s="110">
        <v>0</v>
      </c>
    </row>
    <row r="55" spans="1:12" ht="18" customHeight="1" x14ac:dyDescent="0.3">
      <c r="A55" s="17" t="s">
        <v>82</v>
      </c>
      <c r="B55" s="15"/>
      <c r="C55" s="78">
        <v>0</v>
      </c>
      <c r="D55" s="79">
        <v>0</v>
      </c>
      <c r="E55" s="80">
        <f t="shared" si="7"/>
        <v>0</v>
      </c>
      <c r="F55" s="79">
        <v>0</v>
      </c>
      <c r="G55" s="80">
        <f t="shared" si="8"/>
        <v>0</v>
      </c>
      <c r="H55" s="79">
        <v>9850</v>
      </c>
      <c r="I55" s="79">
        <v>12250</v>
      </c>
      <c r="K55" s="110">
        <v>12250</v>
      </c>
      <c r="L55" s="110">
        <v>0</v>
      </c>
    </row>
    <row r="56" spans="1:12" ht="18" customHeight="1" x14ac:dyDescent="0.3">
      <c r="A56" s="17" t="s">
        <v>83</v>
      </c>
      <c r="B56" s="15"/>
      <c r="C56" s="78"/>
      <c r="D56" s="79">
        <v>0</v>
      </c>
      <c r="E56" s="80">
        <f t="shared" si="7"/>
        <v>0</v>
      </c>
      <c r="F56" s="79">
        <v>0</v>
      </c>
      <c r="G56" s="80">
        <f t="shared" si="8"/>
        <v>0</v>
      </c>
      <c r="H56" s="79">
        <v>5000</v>
      </c>
      <c r="I56" s="79">
        <v>5000</v>
      </c>
      <c r="K56" s="110">
        <v>5000</v>
      </c>
      <c r="L56" s="110">
        <v>0</v>
      </c>
    </row>
    <row r="57" spans="1:12" ht="18" customHeight="1" x14ac:dyDescent="0.3">
      <c r="A57" s="17" t="s">
        <v>84</v>
      </c>
      <c r="B57" s="15"/>
      <c r="C57" s="78">
        <v>3140</v>
      </c>
      <c r="D57" s="79">
        <v>5775</v>
      </c>
      <c r="E57" s="80">
        <f t="shared" si="7"/>
        <v>-2635</v>
      </c>
      <c r="F57" s="79">
        <v>5212.8</v>
      </c>
      <c r="G57" s="80">
        <f t="shared" si="8"/>
        <v>-2072.8000000000002</v>
      </c>
      <c r="H57" s="79">
        <v>8194</v>
      </c>
      <c r="I57" s="79">
        <v>9900</v>
      </c>
      <c r="K57" s="110">
        <v>9900</v>
      </c>
      <c r="L57" s="110">
        <f>K57/12*7</f>
        <v>5775</v>
      </c>
    </row>
    <row r="58" spans="1:12" ht="18" customHeight="1" x14ac:dyDescent="0.3">
      <c r="A58" s="17" t="s">
        <v>85</v>
      </c>
      <c r="B58" s="15"/>
      <c r="C58" s="78">
        <v>1298.5</v>
      </c>
      <c r="D58" s="79">
        <v>1750</v>
      </c>
      <c r="E58" s="80">
        <f t="shared" si="7"/>
        <v>-451.5</v>
      </c>
      <c r="F58" s="79">
        <v>385.6</v>
      </c>
      <c r="G58" s="80">
        <f t="shared" si="8"/>
        <v>912.9</v>
      </c>
      <c r="H58" s="79">
        <v>2053.8000000000002</v>
      </c>
      <c r="I58" s="79">
        <v>2860.3666666666668</v>
      </c>
      <c r="K58" s="110">
        <v>3000</v>
      </c>
      <c r="L58" s="110">
        <f t="shared" ref="L58:L59" si="12">K58/12*7</f>
        <v>1750</v>
      </c>
    </row>
    <row r="59" spans="1:12" ht="18" customHeight="1" x14ac:dyDescent="0.3">
      <c r="A59" s="17" t="s">
        <v>86</v>
      </c>
      <c r="B59" s="15"/>
      <c r="C59" s="78">
        <v>2989.2</v>
      </c>
      <c r="D59" s="79">
        <v>1750</v>
      </c>
      <c r="E59" s="80">
        <f t="shared" si="7"/>
        <v>1239.1999999999998</v>
      </c>
      <c r="F59" s="79">
        <v>0</v>
      </c>
      <c r="G59" s="80">
        <f t="shared" si="8"/>
        <v>2989.2</v>
      </c>
      <c r="H59" s="79">
        <v>3943.2</v>
      </c>
      <c r="I59" s="79">
        <v>3589.2</v>
      </c>
      <c r="K59" s="110">
        <v>3000</v>
      </c>
      <c r="L59" s="110">
        <f t="shared" si="12"/>
        <v>1750</v>
      </c>
    </row>
    <row r="60" spans="1:12" ht="18" customHeight="1" x14ac:dyDescent="0.3">
      <c r="A60" s="17" t="s">
        <v>87</v>
      </c>
      <c r="B60" s="15"/>
      <c r="C60" s="78">
        <v>634.62</v>
      </c>
      <c r="D60" s="79">
        <v>583.33333333333326</v>
      </c>
      <c r="E60" s="80">
        <f t="shared" si="7"/>
        <v>51.286666666666747</v>
      </c>
      <c r="F60" s="79">
        <v>477.07</v>
      </c>
      <c r="G60" s="80">
        <f t="shared" si="8"/>
        <v>157.55000000000001</v>
      </c>
      <c r="H60" s="79">
        <v>756.03</v>
      </c>
      <c r="I60" s="79">
        <v>1000</v>
      </c>
      <c r="K60" s="110">
        <v>1000</v>
      </c>
      <c r="L60" s="110">
        <f>K60/12*7</f>
        <v>583.33333333333326</v>
      </c>
    </row>
    <row r="61" spans="1:12" ht="18" customHeight="1" x14ac:dyDescent="0.3">
      <c r="A61" s="17" t="s">
        <v>88</v>
      </c>
      <c r="B61" s="15"/>
      <c r="C61" s="78">
        <v>50</v>
      </c>
      <c r="D61" s="79">
        <v>180</v>
      </c>
      <c r="E61" s="80">
        <f t="shared" si="7"/>
        <v>-130</v>
      </c>
      <c r="F61" s="79">
        <v>150</v>
      </c>
      <c r="G61" s="80">
        <f t="shared" si="8"/>
        <v>-100</v>
      </c>
      <c r="H61" s="79">
        <v>150</v>
      </c>
      <c r="I61" s="79">
        <v>50</v>
      </c>
      <c r="K61" s="110">
        <v>180</v>
      </c>
      <c r="L61" s="110">
        <v>180</v>
      </c>
    </row>
    <row r="62" spans="1:12" ht="18" customHeight="1" x14ac:dyDescent="0.3">
      <c r="A62" s="17" t="s">
        <v>89</v>
      </c>
      <c r="B62" s="15"/>
      <c r="C62" s="78">
        <v>302.52999999999997</v>
      </c>
      <c r="D62" s="79">
        <v>583.33333333333326</v>
      </c>
      <c r="E62" s="80">
        <f t="shared" si="7"/>
        <v>-280.80333333333328</v>
      </c>
      <c r="F62" s="79">
        <v>851.19</v>
      </c>
      <c r="G62" s="80">
        <f t="shared" si="8"/>
        <v>-548.66000000000008</v>
      </c>
      <c r="H62" s="79">
        <v>851.19</v>
      </c>
      <c r="I62" s="79">
        <v>1000</v>
      </c>
      <c r="K62" s="110">
        <v>1000</v>
      </c>
      <c r="L62" s="110">
        <f t="shared" ref="L62" si="13">K62/12*7</f>
        <v>583.33333333333326</v>
      </c>
    </row>
    <row r="63" spans="1:12" ht="18" customHeight="1" x14ac:dyDescent="0.3">
      <c r="A63" s="17" t="s">
        <v>91</v>
      </c>
      <c r="B63" s="15"/>
      <c r="C63" s="78">
        <v>0</v>
      </c>
      <c r="D63" s="79">
        <v>0</v>
      </c>
      <c r="E63" s="80">
        <f>C63-D63</f>
        <v>0</v>
      </c>
      <c r="F63" s="79">
        <v>0</v>
      </c>
      <c r="G63" s="80">
        <f t="shared" si="8"/>
        <v>0</v>
      </c>
      <c r="H63" s="79">
        <v>0</v>
      </c>
      <c r="I63" s="79">
        <v>1000</v>
      </c>
      <c r="K63" s="110">
        <v>1000</v>
      </c>
      <c r="L63" s="110">
        <v>0</v>
      </c>
    </row>
    <row r="64" spans="1:12" ht="18" customHeight="1" x14ac:dyDescent="0.3">
      <c r="A64" s="17" t="s">
        <v>90</v>
      </c>
      <c r="B64" s="15"/>
      <c r="C64" s="78">
        <v>330</v>
      </c>
      <c r="D64" s="79">
        <v>330</v>
      </c>
      <c r="E64" s="80">
        <f t="shared" si="7"/>
        <v>0</v>
      </c>
      <c r="F64" s="79">
        <v>330</v>
      </c>
      <c r="G64" s="80">
        <f t="shared" si="8"/>
        <v>0</v>
      </c>
      <c r="H64" s="79">
        <v>330</v>
      </c>
      <c r="I64" s="79">
        <v>330</v>
      </c>
      <c r="K64" s="110">
        <v>330</v>
      </c>
      <c r="L64" s="110">
        <v>330</v>
      </c>
    </row>
    <row r="65" spans="1:12" ht="18" customHeight="1" x14ac:dyDescent="0.3">
      <c r="A65" s="17"/>
      <c r="B65" s="15"/>
      <c r="C65" s="78"/>
      <c r="D65" s="79"/>
      <c r="E65" s="80"/>
      <c r="F65" s="79"/>
      <c r="G65" s="80"/>
      <c r="H65" s="79"/>
      <c r="I65" s="79"/>
    </row>
    <row r="66" spans="1:12" ht="18" customHeight="1" x14ac:dyDescent="0.3">
      <c r="A66" s="74" t="s">
        <v>92</v>
      </c>
      <c r="B66" s="15"/>
      <c r="C66" s="78"/>
      <c r="D66" s="79"/>
      <c r="E66" s="80"/>
      <c r="F66" s="79"/>
      <c r="G66" s="80">
        <f t="shared" si="8"/>
        <v>0</v>
      </c>
      <c r="H66" s="79"/>
      <c r="I66" s="79"/>
    </row>
    <row r="67" spans="1:12" ht="18" customHeight="1" x14ac:dyDescent="0.3">
      <c r="A67" s="17" t="s">
        <v>93</v>
      </c>
      <c r="B67" s="15"/>
      <c r="C67" s="78">
        <v>186828.48</v>
      </c>
      <c r="D67" s="79">
        <v>492916.66666666669</v>
      </c>
      <c r="E67" s="80">
        <f t="shared" ref="E67:E92" si="14">C67-D67</f>
        <v>-306088.18666666665</v>
      </c>
      <c r="F67" s="79">
        <v>305855.18</v>
      </c>
      <c r="G67" s="80">
        <f t="shared" si="8"/>
        <v>-119026.69999999998</v>
      </c>
      <c r="H67" s="79">
        <v>1287691.4099999999</v>
      </c>
      <c r="I67" s="79">
        <v>850300</v>
      </c>
      <c r="K67" s="110">
        <v>845000</v>
      </c>
      <c r="L67" s="110">
        <f>K67/12*7</f>
        <v>492916.66666666669</v>
      </c>
    </row>
    <row r="68" spans="1:12" ht="18" customHeight="1" x14ac:dyDescent="0.3">
      <c r="A68" s="17" t="s">
        <v>94</v>
      </c>
      <c r="B68" s="15"/>
      <c r="C68" s="78">
        <v>61130.74</v>
      </c>
      <c r="D68" s="79">
        <v>214841.66666666669</v>
      </c>
      <c r="E68" s="80">
        <f t="shared" si="14"/>
        <v>-153710.9266666667</v>
      </c>
      <c r="F68" s="79">
        <v>169954.48</v>
      </c>
      <c r="G68" s="80">
        <f t="shared" si="8"/>
        <v>-108823.74000000002</v>
      </c>
      <c r="H68" s="79">
        <v>230092.52</v>
      </c>
      <c r="I68" s="79">
        <v>289377.96000000002</v>
      </c>
      <c r="K68" s="110">
        <v>368300</v>
      </c>
      <c r="L68" s="110">
        <f t="shared" ref="L68:L72" si="15">K68/12*7</f>
        <v>214841.66666666669</v>
      </c>
    </row>
    <row r="69" spans="1:12" ht="18" customHeight="1" x14ac:dyDescent="0.3">
      <c r="A69" s="17" t="s">
        <v>95</v>
      </c>
      <c r="B69" s="15"/>
      <c r="C69" s="79">
        <v>81655.399999999994</v>
      </c>
      <c r="D69" s="79">
        <v>87500</v>
      </c>
      <c r="E69" s="80">
        <f t="shared" si="14"/>
        <v>-5844.6000000000058</v>
      </c>
      <c r="F69" s="79">
        <v>141827</v>
      </c>
      <c r="G69" s="80">
        <f t="shared" si="8"/>
        <v>-60171.600000000006</v>
      </c>
      <c r="H69" s="79">
        <v>249353.21</v>
      </c>
      <c r="I69" s="79">
        <v>150000</v>
      </c>
      <c r="K69" s="110">
        <v>150000</v>
      </c>
      <c r="L69" s="110">
        <f t="shared" si="15"/>
        <v>87500</v>
      </c>
    </row>
    <row r="70" spans="1:12" ht="18" customHeight="1" x14ac:dyDescent="0.3">
      <c r="A70" s="17" t="s">
        <v>96</v>
      </c>
      <c r="B70" s="15"/>
      <c r="C70" s="79">
        <v>0</v>
      </c>
      <c r="D70" s="79"/>
      <c r="E70" s="80">
        <f t="shared" si="14"/>
        <v>0</v>
      </c>
      <c r="F70" s="79">
        <v>1226.8</v>
      </c>
      <c r="G70" s="80">
        <f t="shared" si="8"/>
        <v>-1226.8</v>
      </c>
      <c r="H70" s="79">
        <v>1226.8</v>
      </c>
      <c r="I70" s="79"/>
      <c r="K70" s="110">
        <v>0</v>
      </c>
    </row>
    <row r="71" spans="1:12" ht="18" customHeight="1" x14ac:dyDescent="0.3">
      <c r="A71" s="17" t="s">
        <v>97</v>
      </c>
      <c r="B71" s="15"/>
      <c r="C71" s="79">
        <v>92.2</v>
      </c>
      <c r="D71" s="79">
        <v>3500</v>
      </c>
      <c r="E71" s="80">
        <f t="shared" si="14"/>
        <v>-3407.8</v>
      </c>
      <c r="F71" s="79">
        <v>699.6</v>
      </c>
      <c r="G71" s="80">
        <f t="shared" si="8"/>
        <v>-607.4</v>
      </c>
      <c r="H71" s="79">
        <v>784.4</v>
      </c>
      <c r="I71" s="79">
        <v>5999.9999999999991</v>
      </c>
      <c r="K71" s="110">
        <v>6000</v>
      </c>
      <c r="L71" s="110">
        <f t="shared" si="15"/>
        <v>3500</v>
      </c>
    </row>
    <row r="72" spans="1:12" ht="18" customHeight="1" x14ac:dyDescent="0.3">
      <c r="A72" s="17" t="s">
        <v>98</v>
      </c>
      <c r="B72" s="15"/>
      <c r="C72" s="79">
        <v>15000</v>
      </c>
      <c r="D72" s="79">
        <v>17500</v>
      </c>
      <c r="E72" s="80">
        <f t="shared" si="14"/>
        <v>-2500</v>
      </c>
      <c r="F72" s="79">
        <v>14516</v>
      </c>
      <c r="G72" s="80">
        <f t="shared" si="8"/>
        <v>484</v>
      </c>
      <c r="H72" s="79">
        <v>29516</v>
      </c>
      <c r="I72" s="79">
        <v>30000</v>
      </c>
      <c r="K72" s="110">
        <v>30000</v>
      </c>
      <c r="L72" s="110">
        <f t="shared" si="15"/>
        <v>17500</v>
      </c>
    </row>
    <row r="73" spans="1:12" ht="18" customHeight="1" x14ac:dyDescent="0.3">
      <c r="A73" s="17" t="s">
        <v>99</v>
      </c>
      <c r="B73" s="15"/>
      <c r="C73" s="79">
        <v>0</v>
      </c>
      <c r="D73" s="79"/>
      <c r="E73" s="80">
        <f t="shared" si="14"/>
        <v>0</v>
      </c>
      <c r="F73" s="79"/>
      <c r="G73" s="80">
        <f t="shared" si="8"/>
        <v>0</v>
      </c>
      <c r="H73" s="79">
        <v>42894.62</v>
      </c>
      <c r="I73" s="79">
        <v>35125.347999999998</v>
      </c>
      <c r="K73" s="110">
        <v>0</v>
      </c>
    </row>
    <row r="74" spans="1:12" ht="18" customHeight="1" x14ac:dyDescent="0.3">
      <c r="A74" s="17" t="s">
        <v>119</v>
      </c>
      <c r="B74" s="15"/>
      <c r="C74" s="79">
        <v>0</v>
      </c>
      <c r="D74" s="79"/>
      <c r="E74" s="80">
        <f t="shared" si="14"/>
        <v>0</v>
      </c>
      <c r="F74" s="79">
        <v>4770</v>
      </c>
      <c r="G74" s="80">
        <f t="shared" si="8"/>
        <v>-4770</v>
      </c>
      <c r="H74" s="79">
        <v>4770</v>
      </c>
      <c r="I74" s="79">
        <v>0</v>
      </c>
      <c r="K74" s="110">
        <v>0</v>
      </c>
    </row>
    <row r="75" spans="1:12" ht="18" customHeight="1" x14ac:dyDescent="0.3">
      <c r="A75" s="17" t="s">
        <v>100</v>
      </c>
      <c r="B75" s="15"/>
      <c r="C75" s="79">
        <v>316303.57</v>
      </c>
      <c r="D75" s="79">
        <v>1020833.3333333334</v>
      </c>
      <c r="E75" s="80">
        <f t="shared" si="14"/>
        <v>-704529.76333333342</v>
      </c>
      <c r="F75" s="79">
        <v>432385.25</v>
      </c>
      <c r="G75" s="80">
        <f t="shared" si="8"/>
        <v>-116081.68</v>
      </c>
      <c r="H75" s="79">
        <v>473187.29</v>
      </c>
      <c r="I75" s="79">
        <v>1296303.57</v>
      </c>
      <c r="K75" s="110">
        <v>1750000</v>
      </c>
      <c r="L75" s="110">
        <f>K75/12*7</f>
        <v>1020833.3333333334</v>
      </c>
    </row>
    <row r="76" spans="1:12" ht="18" customHeight="1" x14ac:dyDescent="0.3">
      <c r="A76" s="17" t="s">
        <v>101</v>
      </c>
      <c r="B76" s="15"/>
      <c r="C76" s="79">
        <v>12625</v>
      </c>
      <c r="D76" s="79">
        <v>38500</v>
      </c>
      <c r="E76" s="80">
        <f t="shared" si="14"/>
        <v>-25875</v>
      </c>
      <c r="F76" s="79">
        <v>5189.5</v>
      </c>
      <c r="G76" s="80">
        <f t="shared" si="8"/>
        <v>7435.5</v>
      </c>
      <c r="H76" s="79">
        <v>33880.9</v>
      </c>
      <c r="I76" s="79">
        <v>66000</v>
      </c>
      <c r="K76" s="110">
        <v>66000</v>
      </c>
      <c r="L76" s="110">
        <f t="shared" ref="L76:L85" si="16">K76/12*7</f>
        <v>38500</v>
      </c>
    </row>
    <row r="77" spans="1:12" ht="18" customHeight="1" x14ac:dyDescent="0.3">
      <c r="A77" s="17" t="s">
        <v>102</v>
      </c>
      <c r="B77" s="15"/>
      <c r="C77" s="79">
        <v>15932</v>
      </c>
      <c r="D77" s="79">
        <v>15750</v>
      </c>
      <c r="E77" s="80">
        <f t="shared" si="14"/>
        <v>182</v>
      </c>
      <c r="F77" s="79">
        <v>9381</v>
      </c>
      <c r="G77" s="80">
        <f t="shared" si="8"/>
        <v>6551</v>
      </c>
      <c r="H77" s="79">
        <v>10281</v>
      </c>
      <c r="I77" s="79">
        <v>29214.5</v>
      </c>
      <c r="K77" s="110">
        <v>27000</v>
      </c>
      <c r="L77" s="110">
        <f t="shared" si="16"/>
        <v>15750</v>
      </c>
    </row>
    <row r="78" spans="1:12" ht="18" customHeight="1" x14ac:dyDescent="0.3">
      <c r="A78" s="17" t="s">
        <v>103</v>
      </c>
      <c r="B78" s="15"/>
      <c r="C78" s="78">
        <v>24380</v>
      </c>
      <c r="D78" s="79">
        <v>49466.666666666672</v>
      </c>
      <c r="E78" s="80">
        <f t="shared" si="14"/>
        <v>-25086.666666666672</v>
      </c>
      <c r="F78" s="79">
        <v>30422</v>
      </c>
      <c r="G78" s="80">
        <f t="shared" si="8"/>
        <v>-6042</v>
      </c>
      <c r="H78" s="79">
        <v>101214.39999999999</v>
      </c>
      <c r="I78" s="79">
        <v>84800</v>
      </c>
      <c r="K78" s="110">
        <v>84800</v>
      </c>
      <c r="L78" s="110">
        <f t="shared" si="16"/>
        <v>49466.666666666672</v>
      </c>
    </row>
    <row r="79" spans="1:12" ht="18" customHeight="1" x14ac:dyDescent="0.3">
      <c r="A79" s="17" t="s">
        <v>104</v>
      </c>
      <c r="B79" s="15"/>
      <c r="C79" s="78">
        <v>404966.36</v>
      </c>
      <c r="D79" s="79">
        <v>446250</v>
      </c>
      <c r="E79" s="80">
        <f t="shared" si="14"/>
        <v>-41283.640000000014</v>
      </c>
      <c r="F79" s="79">
        <v>26926.05</v>
      </c>
      <c r="G79" s="80">
        <f t="shared" si="8"/>
        <v>378040.31</v>
      </c>
      <c r="H79" s="79">
        <v>116821.02</v>
      </c>
      <c r="I79" s="79">
        <v>760793.94</v>
      </c>
      <c r="K79" s="110">
        <v>765000</v>
      </c>
      <c r="L79" s="110">
        <f>K79/12*7</f>
        <v>446250</v>
      </c>
    </row>
    <row r="80" spans="1:12" ht="18" customHeight="1" x14ac:dyDescent="0.3">
      <c r="A80" s="17" t="s">
        <v>105</v>
      </c>
      <c r="B80" s="15"/>
      <c r="C80" s="78">
        <v>184961.75</v>
      </c>
      <c r="D80" s="79">
        <v>746666.66666666674</v>
      </c>
      <c r="E80" s="80">
        <f t="shared" si="14"/>
        <v>-561704.91666666674</v>
      </c>
      <c r="F80" s="79">
        <v>159876.75</v>
      </c>
      <c r="G80" s="80">
        <f t="shared" si="8"/>
        <v>25085</v>
      </c>
      <c r="H80" s="79">
        <v>683996.76</v>
      </c>
      <c r="I80" s="79">
        <v>1301548.75</v>
      </c>
      <c r="K80" s="110">
        <v>1280000</v>
      </c>
      <c r="L80" s="110">
        <f t="shared" si="16"/>
        <v>746666.66666666674</v>
      </c>
    </row>
    <row r="81" spans="1:12" ht="18" customHeight="1" x14ac:dyDescent="0.3">
      <c r="A81" s="17" t="s">
        <v>106</v>
      </c>
      <c r="B81" s="15"/>
      <c r="C81" s="78">
        <v>39856</v>
      </c>
      <c r="D81" s="79">
        <v>116666.66666666667</v>
      </c>
      <c r="E81" s="80">
        <f t="shared" si="14"/>
        <v>-76810.666666666672</v>
      </c>
      <c r="F81" s="79">
        <v>39856</v>
      </c>
      <c r="G81" s="80">
        <f t="shared" si="8"/>
        <v>0</v>
      </c>
      <c r="H81" s="79">
        <v>199280</v>
      </c>
      <c r="I81" s="79">
        <v>199280</v>
      </c>
      <c r="K81" s="110">
        <v>200000</v>
      </c>
      <c r="L81" s="110">
        <f>K81/12*7</f>
        <v>116666.66666666667</v>
      </c>
    </row>
    <row r="82" spans="1:12" ht="18" customHeight="1" x14ac:dyDescent="0.3">
      <c r="A82" s="17" t="s">
        <v>107</v>
      </c>
      <c r="B82" s="15"/>
      <c r="C82" s="78">
        <v>16996.71</v>
      </c>
      <c r="D82" s="79">
        <v>49466.666666666672</v>
      </c>
      <c r="E82" s="80">
        <f t="shared" si="14"/>
        <v>-32469.956666666672</v>
      </c>
      <c r="F82" s="79">
        <v>27664.83</v>
      </c>
      <c r="G82" s="80">
        <f t="shared" si="8"/>
        <v>-10668.120000000003</v>
      </c>
      <c r="H82" s="79">
        <v>54828.24</v>
      </c>
      <c r="I82" s="79">
        <v>84800</v>
      </c>
      <c r="K82" s="110">
        <v>84800</v>
      </c>
      <c r="L82" s="110">
        <f t="shared" si="16"/>
        <v>49466.666666666672</v>
      </c>
    </row>
    <row r="83" spans="1:12" ht="18" customHeight="1" x14ac:dyDescent="0.3">
      <c r="A83" s="17" t="s">
        <v>108</v>
      </c>
      <c r="B83" s="15"/>
      <c r="C83" s="78">
        <v>2214963.5099999998</v>
      </c>
      <c r="D83" s="79">
        <v>1688166.6666666665</v>
      </c>
      <c r="E83" s="80">
        <f t="shared" si="14"/>
        <v>526796.84333333327</v>
      </c>
      <c r="F83" s="79">
        <v>2104618</v>
      </c>
      <c r="G83" s="80">
        <f t="shared" si="8"/>
        <v>110345.50999999978</v>
      </c>
      <c r="H83" s="79">
        <v>2455352.4000000004</v>
      </c>
      <c r="I83" s="79">
        <v>3544709.37</v>
      </c>
      <c r="K83" s="110">
        <v>2894000</v>
      </c>
      <c r="L83" s="110">
        <f t="shared" si="16"/>
        <v>1688166.6666666665</v>
      </c>
    </row>
    <row r="84" spans="1:12" ht="18" customHeight="1" x14ac:dyDescent="0.3">
      <c r="A84" s="17" t="s">
        <v>109</v>
      </c>
      <c r="B84" s="15"/>
      <c r="C84" s="78">
        <v>540120.59000000008</v>
      </c>
      <c r="D84" s="79">
        <v>621833.33333333326</v>
      </c>
      <c r="E84" s="80">
        <f t="shared" si="14"/>
        <v>-81712.743333333172</v>
      </c>
      <c r="F84" s="79">
        <v>277953.03999999998</v>
      </c>
      <c r="G84" s="80">
        <f t="shared" si="8"/>
        <v>262167.5500000001</v>
      </c>
      <c r="H84" s="79">
        <v>486476.75</v>
      </c>
      <c r="I84" s="79">
        <v>1056583.9300000002</v>
      </c>
      <c r="K84" s="110">
        <v>1066000</v>
      </c>
      <c r="L84" s="110">
        <f t="shared" si="16"/>
        <v>621833.33333333326</v>
      </c>
    </row>
    <row r="85" spans="1:12" ht="18" customHeight="1" x14ac:dyDescent="0.3">
      <c r="A85" s="17" t="s">
        <v>110</v>
      </c>
      <c r="B85" s="15"/>
      <c r="C85" s="78">
        <v>6301.15</v>
      </c>
      <c r="D85" s="79">
        <v>17500</v>
      </c>
      <c r="E85" s="80">
        <f t="shared" si="14"/>
        <v>-11198.85</v>
      </c>
      <c r="F85" s="79">
        <v>7859.09</v>
      </c>
      <c r="G85" s="80">
        <f t="shared" si="8"/>
        <v>-1557.9400000000005</v>
      </c>
      <c r="H85" s="79">
        <v>21776.82</v>
      </c>
      <c r="I85" s="79">
        <v>30000</v>
      </c>
      <c r="K85" s="110">
        <v>30000</v>
      </c>
      <c r="L85" s="110">
        <f t="shared" si="16"/>
        <v>17500</v>
      </c>
    </row>
    <row r="86" spans="1:12" ht="18" customHeight="1" x14ac:dyDescent="0.3">
      <c r="A86" s="17" t="s">
        <v>111</v>
      </c>
      <c r="B86" s="15"/>
      <c r="C86" s="78">
        <v>434578.18</v>
      </c>
      <c r="D86" s="79">
        <v>450000</v>
      </c>
      <c r="E86" s="80">
        <f t="shared" si="14"/>
        <v>-15421.820000000007</v>
      </c>
      <c r="F86" s="79">
        <v>0</v>
      </c>
      <c r="G86" s="80">
        <f t="shared" si="8"/>
        <v>434578.18</v>
      </c>
      <c r="H86" s="79">
        <v>0</v>
      </c>
      <c r="I86" s="79">
        <v>434578.18</v>
      </c>
      <c r="K86" s="110">
        <v>450000</v>
      </c>
      <c r="L86" s="110">
        <v>450000</v>
      </c>
    </row>
    <row r="87" spans="1:12" ht="18" customHeight="1" x14ac:dyDescent="0.3">
      <c r="A87" s="17" t="s">
        <v>112</v>
      </c>
      <c r="B87" s="15"/>
      <c r="C87" s="78">
        <v>560631.32000000007</v>
      </c>
      <c r="D87" s="79">
        <v>570000</v>
      </c>
      <c r="E87" s="80">
        <f t="shared" si="14"/>
        <v>-9368.6799999999348</v>
      </c>
      <c r="F87" s="79">
        <v>0</v>
      </c>
      <c r="G87" s="80">
        <f t="shared" si="8"/>
        <v>560631.32000000007</v>
      </c>
      <c r="H87" s="79">
        <v>460059.22</v>
      </c>
      <c r="I87" s="79">
        <v>560631.32000000007</v>
      </c>
      <c r="K87" s="110">
        <v>570000</v>
      </c>
      <c r="L87" s="110">
        <v>570000</v>
      </c>
    </row>
    <row r="88" spans="1:12" ht="18" customHeight="1" x14ac:dyDescent="0.3">
      <c r="A88" s="17" t="s">
        <v>113</v>
      </c>
      <c r="B88" s="15"/>
      <c r="C88" s="78">
        <v>1420975.23</v>
      </c>
      <c r="D88" s="79">
        <v>1500000</v>
      </c>
      <c r="E88" s="80">
        <f t="shared" si="14"/>
        <v>-79024.770000000019</v>
      </c>
      <c r="F88" s="79">
        <v>0</v>
      </c>
      <c r="G88" s="80">
        <f t="shared" si="8"/>
        <v>1420975.23</v>
      </c>
      <c r="H88" s="79">
        <v>0</v>
      </c>
      <c r="I88" s="79">
        <v>1500000</v>
      </c>
      <c r="K88" s="110">
        <v>1500000</v>
      </c>
      <c r="L88" s="110">
        <v>1500000</v>
      </c>
    </row>
    <row r="89" spans="1:12" ht="18" customHeight="1" x14ac:dyDescent="0.3">
      <c r="A89" s="17" t="s">
        <v>114</v>
      </c>
      <c r="B89" s="15"/>
      <c r="C89" s="78">
        <v>174707.5</v>
      </c>
      <c r="D89" s="79">
        <v>800000</v>
      </c>
      <c r="E89" s="80">
        <f t="shared" si="14"/>
        <v>-625292.5</v>
      </c>
      <c r="F89" s="79">
        <v>0</v>
      </c>
      <c r="G89" s="80">
        <f t="shared" ref="G89:G92" si="17">C89-F89</f>
        <v>174707.5</v>
      </c>
      <c r="H89" s="79">
        <v>0</v>
      </c>
      <c r="I89" s="79">
        <v>800000</v>
      </c>
      <c r="K89" s="110">
        <v>800000</v>
      </c>
      <c r="L89" s="110">
        <v>800000</v>
      </c>
    </row>
    <row r="90" spans="1:12" ht="18" customHeight="1" x14ac:dyDescent="0.3">
      <c r="A90" s="17" t="s">
        <v>115</v>
      </c>
      <c r="B90" s="15"/>
      <c r="C90" s="78">
        <v>357281.45999999996</v>
      </c>
      <c r="D90" s="79">
        <v>1260000</v>
      </c>
      <c r="E90" s="80">
        <f t="shared" si="14"/>
        <v>-902718.54</v>
      </c>
      <c r="F90" s="79">
        <v>0</v>
      </c>
      <c r="G90" s="80">
        <f t="shared" si="17"/>
        <v>357281.45999999996</v>
      </c>
      <c r="H90" s="79">
        <v>61454.239999999998</v>
      </c>
      <c r="I90" s="79">
        <v>1029267.0599999999</v>
      </c>
      <c r="K90" s="110">
        <v>2160000</v>
      </c>
      <c r="L90" s="110">
        <f>K90/12*7</f>
        <v>1260000</v>
      </c>
    </row>
    <row r="91" spans="1:12" ht="18" customHeight="1" x14ac:dyDescent="0.3">
      <c r="A91" s="17" t="s">
        <v>116</v>
      </c>
      <c r="B91" s="15"/>
      <c r="C91" s="78">
        <v>0</v>
      </c>
      <c r="D91" s="79">
        <v>0</v>
      </c>
      <c r="E91" s="80">
        <f t="shared" si="14"/>
        <v>0</v>
      </c>
      <c r="F91" s="79">
        <v>0</v>
      </c>
      <c r="G91" s="80">
        <f t="shared" si="17"/>
        <v>0</v>
      </c>
      <c r="H91" s="79">
        <v>368960.74</v>
      </c>
      <c r="I91" s="79">
        <v>400000</v>
      </c>
      <c r="K91" s="110">
        <v>400000</v>
      </c>
      <c r="L91" s="110">
        <v>0</v>
      </c>
    </row>
    <row r="92" spans="1:12" ht="18" customHeight="1" x14ac:dyDescent="0.3">
      <c r="A92" s="17" t="s">
        <v>117</v>
      </c>
      <c r="B92" s="15"/>
      <c r="C92" s="81">
        <v>107915.56</v>
      </c>
      <c r="D92" s="82">
        <v>107915.56</v>
      </c>
      <c r="E92" s="83">
        <f t="shared" si="14"/>
        <v>0</v>
      </c>
      <c r="F92" s="82">
        <v>0</v>
      </c>
      <c r="G92" s="83">
        <f t="shared" si="17"/>
        <v>107915.56</v>
      </c>
      <c r="H92" s="82">
        <v>338753.29</v>
      </c>
      <c r="I92" s="82">
        <v>107915.56</v>
      </c>
      <c r="K92" s="110">
        <v>107915.56</v>
      </c>
      <c r="L92" s="110">
        <v>107915.56</v>
      </c>
    </row>
    <row r="93" spans="1:12" ht="18" customHeight="1" x14ac:dyDescent="0.3">
      <c r="A93" s="74" t="s">
        <v>118</v>
      </c>
      <c r="B93" s="15"/>
      <c r="C93" s="78">
        <f t="shared" ref="C93:I93" si="18">SUM(C26:C92)</f>
        <v>8206211.4299999997</v>
      </c>
      <c r="D93" s="78">
        <f t="shared" si="18"/>
        <v>11569282.701666666</v>
      </c>
      <c r="E93" s="78">
        <f t="shared" si="18"/>
        <v>-3363071.271666667</v>
      </c>
      <c r="F93" s="78">
        <f t="shared" si="18"/>
        <v>4721732.54</v>
      </c>
      <c r="G93" s="78">
        <f t="shared" si="18"/>
        <v>3484478.8899999997</v>
      </c>
      <c r="H93" s="78">
        <f t="shared" si="18"/>
        <v>9389364.5</v>
      </c>
      <c r="I93" s="79">
        <f t="shared" si="18"/>
        <v>16828966.17666667</v>
      </c>
    </row>
    <row r="94" spans="1:12" ht="18" customHeight="1" x14ac:dyDescent="0.3">
      <c r="A94" s="72"/>
      <c r="B94" s="15"/>
      <c r="C94" s="81"/>
      <c r="D94" s="82"/>
      <c r="E94" s="83"/>
      <c r="F94" s="82"/>
      <c r="G94" s="83"/>
      <c r="H94" s="82"/>
      <c r="I94" s="82"/>
    </row>
    <row r="95" spans="1:12" ht="18" customHeight="1" x14ac:dyDescent="0.3">
      <c r="A95" s="16" t="s">
        <v>25</v>
      </c>
      <c r="B95" s="15"/>
      <c r="C95" s="78">
        <f t="shared" ref="C95:I95" si="19">C23-C93</f>
        <v>0</v>
      </c>
      <c r="D95" s="78">
        <f t="shared" si="19"/>
        <v>-1634698.2586151548</v>
      </c>
      <c r="E95" s="78">
        <f t="shared" si="19"/>
        <v>1634698.2586151564</v>
      </c>
      <c r="F95" s="78">
        <f t="shared" si="19"/>
        <v>0</v>
      </c>
      <c r="G95" s="78">
        <f t="shared" si="19"/>
        <v>0</v>
      </c>
      <c r="H95" s="78">
        <f t="shared" si="19"/>
        <v>3219</v>
      </c>
      <c r="I95" s="79">
        <f t="shared" si="19"/>
        <v>1499.9999999888241</v>
      </c>
    </row>
    <row r="96" spans="1:12" s="18" customFormat="1" ht="18" customHeight="1" x14ac:dyDescent="0.3">
      <c r="A96" s="19" t="s">
        <v>3</v>
      </c>
      <c r="B96" s="20"/>
      <c r="C96" s="81"/>
      <c r="D96" s="82"/>
      <c r="E96" s="83"/>
      <c r="F96" s="82"/>
      <c r="G96" s="83"/>
      <c r="H96" s="82"/>
      <c r="I96" s="82"/>
      <c r="J96" s="84"/>
      <c r="K96" s="112"/>
      <c r="L96" s="112"/>
    </row>
    <row r="97" spans="1:325" ht="18" customHeight="1" x14ac:dyDescent="0.3">
      <c r="A97" s="16" t="s">
        <v>24</v>
      </c>
      <c r="B97" s="20"/>
      <c r="C97" s="85">
        <f>C95-C96</f>
        <v>0</v>
      </c>
      <c r="D97" s="85">
        <f t="shared" ref="D97:I97" si="20">D95-D96</f>
        <v>-1634698.2586151548</v>
      </c>
      <c r="E97" s="85">
        <f t="shared" si="20"/>
        <v>1634698.2586151564</v>
      </c>
      <c r="F97" s="85">
        <f t="shared" si="20"/>
        <v>0</v>
      </c>
      <c r="G97" s="85">
        <f t="shared" si="20"/>
        <v>0</v>
      </c>
      <c r="H97" s="85">
        <f t="shared" si="20"/>
        <v>3219</v>
      </c>
      <c r="I97" s="85">
        <f t="shared" si="20"/>
        <v>1499.9999999888241</v>
      </c>
      <c r="J97" s="84"/>
      <c r="K97" s="112"/>
      <c r="L97" s="112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8"/>
      <c r="FE97" s="18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  <c r="FV97" s="18"/>
      <c r="FW97" s="18"/>
      <c r="FX97" s="18"/>
      <c r="FY97" s="18"/>
      <c r="FZ97" s="18"/>
      <c r="GA97" s="18"/>
      <c r="GB97" s="18"/>
      <c r="GC97" s="18"/>
      <c r="GD97" s="18"/>
      <c r="GE97" s="18"/>
      <c r="GF97" s="18"/>
      <c r="GG97" s="18"/>
      <c r="GH97" s="18"/>
      <c r="GI97" s="18"/>
      <c r="GJ97" s="18"/>
      <c r="GK97" s="18"/>
      <c r="GL97" s="18"/>
      <c r="GM97" s="18"/>
      <c r="GN97" s="18"/>
      <c r="GO97" s="18"/>
      <c r="GP97" s="18"/>
      <c r="GQ97" s="18"/>
      <c r="GR97" s="18"/>
      <c r="GS97" s="18"/>
      <c r="GT97" s="18"/>
      <c r="GU97" s="18"/>
      <c r="GV97" s="18"/>
      <c r="GW97" s="18"/>
      <c r="GX97" s="18"/>
      <c r="GY97" s="18"/>
      <c r="GZ97" s="18"/>
      <c r="HA97" s="18"/>
      <c r="HB97" s="18"/>
      <c r="HC97" s="18"/>
      <c r="HD97" s="18"/>
      <c r="HE97" s="18"/>
      <c r="HF97" s="18"/>
      <c r="HG97" s="18"/>
      <c r="HH97" s="18"/>
      <c r="HI97" s="18"/>
      <c r="HJ97" s="18"/>
      <c r="HK97" s="18"/>
      <c r="HL97" s="18"/>
      <c r="HM97" s="18"/>
      <c r="HN97" s="18"/>
      <c r="HO97" s="18"/>
      <c r="HP97" s="18"/>
      <c r="HQ97" s="18"/>
      <c r="HR97" s="18"/>
      <c r="HS97" s="18"/>
      <c r="HT97" s="18"/>
      <c r="HU97" s="18"/>
      <c r="HV97" s="18"/>
      <c r="HW97" s="18"/>
      <c r="HX97" s="18"/>
      <c r="HY97" s="18"/>
      <c r="HZ97" s="18"/>
      <c r="IA97" s="18"/>
      <c r="IB97" s="18"/>
      <c r="IC97" s="18"/>
      <c r="ID97" s="18"/>
      <c r="IE97" s="18"/>
      <c r="IF97" s="18"/>
      <c r="IG97" s="18"/>
      <c r="IH97" s="18"/>
      <c r="II97" s="18"/>
      <c r="IJ97" s="18"/>
      <c r="IK97" s="18"/>
      <c r="IL97" s="18"/>
      <c r="IM97" s="18"/>
      <c r="IN97" s="18"/>
      <c r="IO97" s="18"/>
      <c r="IP97" s="18"/>
      <c r="IQ97" s="18"/>
      <c r="IR97" s="18"/>
      <c r="IS97" s="18"/>
      <c r="IT97" s="18"/>
      <c r="IU97" s="18"/>
      <c r="IV97" s="18"/>
      <c r="IW97" s="18"/>
      <c r="IX97" s="18"/>
      <c r="IY97" s="18"/>
      <c r="IZ97" s="18"/>
      <c r="JA97" s="18"/>
      <c r="JB97" s="18"/>
      <c r="JC97" s="18"/>
      <c r="JD97" s="18"/>
      <c r="JE97" s="18"/>
      <c r="JF97" s="18"/>
      <c r="JG97" s="18"/>
      <c r="JH97" s="18"/>
      <c r="JI97" s="18"/>
      <c r="JJ97" s="18"/>
      <c r="JK97" s="18"/>
      <c r="JL97" s="18"/>
      <c r="JM97" s="18"/>
      <c r="JN97" s="18"/>
      <c r="JO97" s="18"/>
      <c r="JP97" s="18"/>
      <c r="JQ97" s="18"/>
      <c r="JR97" s="18"/>
      <c r="JS97" s="18"/>
      <c r="JT97" s="18"/>
      <c r="JU97" s="18"/>
      <c r="JV97" s="18"/>
      <c r="JW97" s="18"/>
      <c r="JX97" s="18"/>
      <c r="JY97" s="18"/>
      <c r="JZ97" s="18"/>
      <c r="KA97" s="18"/>
      <c r="KB97" s="18"/>
      <c r="KC97" s="18"/>
      <c r="KD97" s="18"/>
      <c r="KE97" s="18"/>
      <c r="KF97" s="18"/>
      <c r="KG97" s="18"/>
      <c r="KH97" s="18"/>
      <c r="KI97" s="18"/>
      <c r="KJ97" s="18"/>
      <c r="KK97" s="18"/>
      <c r="KL97" s="18"/>
      <c r="KM97" s="18"/>
      <c r="KN97" s="18"/>
      <c r="KO97" s="18"/>
      <c r="KP97" s="18"/>
      <c r="KQ97" s="18"/>
      <c r="KR97" s="18"/>
      <c r="KS97" s="18"/>
      <c r="KT97" s="18"/>
      <c r="KU97" s="18"/>
      <c r="KV97" s="18"/>
      <c r="KW97" s="18"/>
      <c r="KX97" s="18"/>
      <c r="KY97" s="18"/>
      <c r="KZ97" s="18"/>
      <c r="LA97" s="18"/>
      <c r="LB97" s="18"/>
      <c r="LC97" s="18"/>
      <c r="LD97" s="18"/>
      <c r="LE97" s="18"/>
      <c r="LF97" s="18"/>
      <c r="LG97" s="18"/>
      <c r="LH97" s="18"/>
      <c r="LI97" s="18"/>
      <c r="LJ97" s="18"/>
      <c r="LK97" s="18"/>
      <c r="LL97" s="18"/>
      <c r="LM97" s="18"/>
    </row>
    <row r="98" spans="1:325" ht="18" customHeight="1" x14ac:dyDescent="0.3">
      <c r="A98" s="14" t="s">
        <v>4</v>
      </c>
      <c r="B98" s="15"/>
      <c r="C98" s="81">
        <v>0</v>
      </c>
      <c r="D98" s="81">
        <v>0</v>
      </c>
      <c r="E98" s="81">
        <v>0</v>
      </c>
      <c r="F98" s="81">
        <v>0</v>
      </c>
      <c r="G98" s="81">
        <v>0</v>
      </c>
      <c r="H98" s="81">
        <v>3219</v>
      </c>
      <c r="I98" s="82">
        <v>1499.9999999888241</v>
      </c>
    </row>
    <row r="99" spans="1:325" ht="18" customHeight="1" x14ac:dyDescent="0.3">
      <c r="A99" s="16" t="s">
        <v>26</v>
      </c>
      <c r="B99" s="15"/>
      <c r="C99" s="78">
        <f>C97-C98</f>
        <v>0</v>
      </c>
      <c r="D99" s="78">
        <f>D97-D98</f>
        <v>-1634698.2586151548</v>
      </c>
      <c r="E99" s="78">
        <f t="shared" ref="E99:I99" si="21">E97-E98</f>
        <v>1634698.2586151564</v>
      </c>
      <c r="F99" s="78">
        <f t="shared" si="21"/>
        <v>0</v>
      </c>
      <c r="G99" s="78">
        <f t="shared" si="21"/>
        <v>0</v>
      </c>
      <c r="H99" s="78">
        <f t="shared" si="21"/>
        <v>0</v>
      </c>
      <c r="I99" s="79">
        <f t="shared" si="21"/>
        <v>0</v>
      </c>
    </row>
    <row r="100" spans="1:325" ht="18" customHeight="1" x14ac:dyDescent="0.3">
      <c r="A100" s="21" t="s">
        <v>5</v>
      </c>
      <c r="B100" s="22"/>
      <c r="C100" s="81">
        <v>-100003</v>
      </c>
      <c r="D100" s="81"/>
      <c r="E100" s="81"/>
      <c r="F100" s="81"/>
      <c r="G100" s="81"/>
      <c r="H100" s="81">
        <v>-100003</v>
      </c>
      <c r="I100" s="82"/>
    </row>
    <row r="101" spans="1:325" ht="18" customHeight="1" x14ac:dyDescent="0.3">
      <c r="A101" s="21"/>
      <c r="B101" s="22"/>
      <c r="C101" s="78"/>
      <c r="D101" s="79"/>
      <c r="E101" s="80"/>
      <c r="F101" s="79"/>
      <c r="G101" s="80"/>
      <c r="H101" s="79"/>
      <c r="I101" s="79"/>
    </row>
    <row r="102" spans="1:325" ht="18" customHeight="1" x14ac:dyDescent="0.3">
      <c r="A102" s="18" t="s">
        <v>6</v>
      </c>
      <c r="B102" s="22"/>
      <c r="C102" s="78">
        <v>0</v>
      </c>
      <c r="D102" s="78">
        <v>0</v>
      </c>
      <c r="E102" s="78">
        <v>0</v>
      </c>
      <c r="F102" s="78">
        <v>0</v>
      </c>
      <c r="G102" s="78">
        <v>0</v>
      </c>
      <c r="H102" s="78">
        <v>0</v>
      </c>
      <c r="I102" s="79">
        <v>0</v>
      </c>
    </row>
    <row r="103" spans="1:325" ht="18" customHeight="1" x14ac:dyDescent="0.3">
      <c r="A103" s="18" t="s">
        <v>7</v>
      </c>
      <c r="B103" s="22"/>
      <c r="C103" s="78">
        <v>0</v>
      </c>
      <c r="D103" s="78">
        <v>0</v>
      </c>
      <c r="E103" s="78">
        <v>0</v>
      </c>
      <c r="F103" s="78">
        <v>0</v>
      </c>
      <c r="G103" s="78">
        <v>0</v>
      </c>
      <c r="H103" s="78">
        <v>0</v>
      </c>
      <c r="I103" s="79">
        <v>0</v>
      </c>
    </row>
    <row r="104" spans="1:325" ht="18" customHeight="1" x14ac:dyDescent="0.3">
      <c r="A104" s="21" t="s">
        <v>8</v>
      </c>
      <c r="B104" s="22"/>
      <c r="C104" s="86">
        <f>C99+C100-C102-C103</f>
        <v>-100003</v>
      </c>
      <c r="D104" s="86">
        <f t="shared" ref="D104:I104" si="22">D99+D100-D102-D103</f>
        <v>-1634698.2586151548</v>
      </c>
      <c r="E104" s="86">
        <f t="shared" si="22"/>
        <v>1634698.2586151564</v>
      </c>
      <c r="F104" s="86">
        <f t="shared" si="22"/>
        <v>0</v>
      </c>
      <c r="G104" s="86">
        <f t="shared" si="22"/>
        <v>0</v>
      </c>
      <c r="H104" s="86">
        <f t="shared" si="22"/>
        <v>-100003</v>
      </c>
      <c r="I104" s="87">
        <f t="shared" si="22"/>
        <v>0</v>
      </c>
    </row>
  </sheetData>
  <mergeCells count="1">
    <mergeCell ref="C6:E6"/>
  </mergeCells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78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view="pageBreakPreview" zoomScale="60" zoomScaleNormal="100" workbookViewId="0">
      <selection activeCell="I3" sqref="I3"/>
    </sheetView>
  </sheetViews>
  <sheetFormatPr defaultRowHeight="18.75" x14ac:dyDescent="0.3"/>
  <cols>
    <col min="1" max="1" width="7.28515625" style="90" customWidth="1"/>
    <col min="2" max="3" width="13.42578125" style="90" customWidth="1"/>
    <col min="4" max="4" width="16.5703125" style="90" customWidth="1"/>
    <col min="5" max="5" width="16" style="90" customWidth="1"/>
    <col min="6" max="6" width="17" style="103" customWidth="1"/>
    <col min="7" max="7" width="16.5703125" style="103" customWidth="1"/>
    <col min="8" max="8" width="1.42578125" style="90" customWidth="1"/>
    <col min="9" max="9" width="17.7109375" style="90" customWidth="1"/>
    <col min="10" max="10" width="10.42578125" style="90" bestFit="1" customWidth="1"/>
    <col min="11" max="16384" width="9.140625" style="90"/>
  </cols>
  <sheetData>
    <row r="1" spans="1:10" x14ac:dyDescent="0.3">
      <c r="A1" s="26" t="s">
        <v>41</v>
      </c>
    </row>
    <row r="2" spans="1:10" x14ac:dyDescent="0.3">
      <c r="A2" s="26" t="s">
        <v>136</v>
      </c>
    </row>
    <row r="3" spans="1:10" x14ac:dyDescent="0.3">
      <c r="A3" s="26"/>
    </row>
    <row r="4" spans="1:10" x14ac:dyDescent="0.3">
      <c r="A4" s="90" t="s">
        <v>137</v>
      </c>
      <c r="B4" s="90" t="s">
        <v>138</v>
      </c>
    </row>
    <row r="5" spans="1:10" x14ac:dyDescent="0.3">
      <c r="B5" s="90" t="s">
        <v>139</v>
      </c>
      <c r="H5" s="98"/>
    </row>
    <row r="6" spans="1:10" x14ac:dyDescent="0.3">
      <c r="H6" s="98"/>
    </row>
    <row r="7" spans="1:10" x14ac:dyDescent="0.3">
      <c r="D7" s="116" t="s">
        <v>140</v>
      </c>
      <c r="E7" s="116"/>
      <c r="F7" s="116"/>
      <c r="G7" s="116"/>
      <c r="H7" s="99"/>
    </row>
    <row r="8" spans="1:10" ht="56.25" x14ac:dyDescent="0.3">
      <c r="D8" s="91" t="s">
        <v>141</v>
      </c>
      <c r="E8" s="91" t="s">
        <v>142</v>
      </c>
      <c r="F8" s="104" t="s">
        <v>143</v>
      </c>
      <c r="G8" s="104" t="s">
        <v>144</v>
      </c>
      <c r="H8" s="100"/>
      <c r="I8" s="95" t="s">
        <v>145</v>
      </c>
      <c r="J8" s="91"/>
    </row>
    <row r="9" spans="1:10" x14ac:dyDescent="0.3">
      <c r="B9" s="90" t="s">
        <v>120</v>
      </c>
      <c r="D9" s="92">
        <v>82463.08</v>
      </c>
      <c r="E9" s="92">
        <v>10398.799999999999</v>
      </c>
      <c r="F9" s="105">
        <v>0</v>
      </c>
      <c r="G9" s="103">
        <f>D9+E9</f>
        <v>92861.88</v>
      </c>
      <c r="H9" s="101"/>
      <c r="I9" s="96">
        <f>6317.57240000001+E9</f>
        <v>16716.372400000007</v>
      </c>
    </row>
    <row r="10" spans="1:10" x14ac:dyDescent="0.3">
      <c r="B10" s="90" t="s">
        <v>121</v>
      </c>
      <c r="D10" s="92">
        <v>58448</v>
      </c>
      <c r="E10" s="92">
        <v>4006.8</v>
      </c>
      <c r="F10" s="105">
        <v>0</v>
      </c>
      <c r="G10" s="103">
        <f t="shared" ref="G10:G15" si="0">D10+E10</f>
        <v>62454.8</v>
      </c>
      <c r="H10" s="101"/>
      <c r="I10" s="96">
        <f>29786.2+E10</f>
        <v>33793</v>
      </c>
    </row>
    <row r="11" spans="1:10" x14ac:dyDescent="0.3">
      <c r="B11" s="90" t="s">
        <v>122</v>
      </c>
      <c r="D11" s="92">
        <v>158220.25</v>
      </c>
      <c r="E11" s="92">
        <v>0</v>
      </c>
      <c r="F11" s="105">
        <v>0</v>
      </c>
      <c r="G11" s="103">
        <f t="shared" si="0"/>
        <v>158220.25</v>
      </c>
      <c r="H11" s="101"/>
      <c r="I11" s="96">
        <v>95142.625</v>
      </c>
    </row>
    <row r="12" spans="1:10" x14ac:dyDescent="0.3">
      <c r="B12" s="90" t="s">
        <v>123</v>
      </c>
      <c r="D12" s="92">
        <v>12457.99</v>
      </c>
      <c r="E12" s="92">
        <v>0</v>
      </c>
      <c r="F12" s="105">
        <v>0</v>
      </c>
      <c r="G12" s="103">
        <f t="shared" si="0"/>
        <v>12457.99</v>
      </c>
      <c r="H12" s="101"/>
      <c r="I12" s="96">
        <v>1961.9960000000001</v>
      </c>
    </row>
    <row r="13" spans="1:10" x14ac:dyDescent="0.3">
      <c r="B13" s="90" t="s">
        <v>124</v>
      </c>
      <c r="D13" s="92">
        <v>58342.5</v>
      </c>
      <c r="E13" s="92">
        <v>0</v>
      </c>
      <c r="F13" s="105">
        <v>0</v>
      </c>
      <c r="G13" s="103">
        <f t="shared" si="0"/>
        <v>58342.5</v>
      </c>
      <c r="H13" s="101"/>
      <c r="I13" s="96">
        <v>2</v>
      </c>
    </row>
    <row r="14" spans="1:10" x14ac:dyDescent="0.3">
      <c r="B14" s="90" t="s">
        <v>125</v>
      </c>
      <c r="D14" s="92">
        <v>181230.5</v>
      </c>
      <c r="E14" s="92">
        <v>0</v>
      </c>
      <c r="F14" s="105">
        <v>0</v>
      </c>
      <c r="G14" s="103">
        <f t="shared" si="0"/>
        <v>181230.5</v>
      </c>
      <c r="H14" s="101"/>
      <c r="I14" s="96">
        <v>4653.9999999999927</v>
      </c>
    </row>
    <row r="15" spans="1:10" x14ac:dyDescent="0.3">
      <c r="B15" s="90" t="s">
        <v>126</v>
      </c>
      <c r="D15" s="92">
        <v>136718</v>
      </c>
      <c r="E15" s="92">
        <v>0</v>
      </c>
      <c r="F15" s="105">
        <v>0</v>
      </c>
      <c r="G15" s="103">
        <f t="shared" si="0"/>
        <v>136718</v>
      </c>
      <c r="H15" s="101"/>
      <c r="I15" s="96">
        <v>2</v>
      </c>
    </row>
    <row r="16" spans="1:10" ht="19.5" thickBot="1" x14ac:dyDescent="0.35">
      <c r="D16" s="93">
        <f t="shared" ref="D16:I16" si="1">SUM(D9:D15)</f>
        <v>687880.32000000007</v>
      </c>
      <c r="E16" s="94">
        <f t="shared" si="1"/>
        <v>14405.599999999999</v>
      </c>
      <c r="F16" s="106">
        <f t="shared" si="1"/>
        <v>0</v>
      </c>
      <c r="G16" s="106">
        <f t="shared" si="1"/>
        <v>702285.91999999993</v>
      </c>
      <c r="H16" s="101"/>
      <c r="I16" s="97">
        <f t="shared" si="1"/>
        <v>152271.99340000001</v>
      </c>
    </row>
    <row r="17" spans="1:10" x14ac:dyDescent="0.3">
      <c r="H17" s="98"/>
    </row>
    <row r="19" spans="1:10" x14ac:dyDescent="0.3">
      <c r="A19" s="90" t="s">
        <v>146</v>
      </c>
      <c r="B19" s="90" t="s">
        <v>154</v>
      </c>
    </row>
    <row r="20" spans="1:10" x14ac:dyDescent="0.3">
      <c r="F20" s="107" t="s">
        <v>160</v>
      </c>
      <c r="G20" s="107" t="s">
        <v>161</v>
      </c>
    </row>
    <row r="21" spans="1:10" x14ac:dyDescent="0.3">
      <c r="B21" s="90" t="s">
        <v>147</v>
      </c>
      <c r="F21" s="105">
        <v>3000</v>
      </c>
      <c r="G21" s="105">
        <v>0</v>
      </c>
      <c r="I21" s="102"/>
      <c r="J21" s="102"/>
    </row>
    <row r="22" spans="1:10" x14ac:dyDescent="0.3">
      <c r="B22" s="90" t="s">
        <v>148</v>
      </c>
      <c r="F22" s="105">
        <v>1000</v>
      </c>
      <c r="G22" s="105">
        <v>0</v>
      </c>
      <c r="J22" s="102"/>
    </row>
    <row r="23" spans="1:10" x14ac:dyDescent="0.3">
      <c r="B23" s="90" t="s">
        <v>149</v>
      </c>
      <c r="F23" s="105">
        <v>5000</v>
      </c>
      <c r="G23" s="105">
        <v>0</v>
      </c>
      <c r="I23" s="102"/>
      <c r="J23" s="102"/>
    </row>
    <row r="24" spans="1:10" x14ac:dyDescent="0.3">
      <c r="B24" s="90" t="s">
        <v>150</v>
      </c>
      <c r="F24" s="105">
        <v>2000</v>
      </c>
      <c r="G24" s="105">
        <v>0</v>
      </c>
      <c r="H24" s="102"/>
      <c r="J24" s="102"/>
    </row>
    <row r="25" spans="1:10" x14ac:dyDescent="0.3">
      <c r="B25" s="90" t="s">
        <v>151</v>
      </c>
      <c r="F25" s="105">
        <v>2000</v>
      </c>
      <c r="G25" s="105">
        <v>0</v>
      </c>
      <c r="I25" s="102"/>
      <c r="J25" s="102"/>
    </row>
    <row r="26" spans="1:10" x14ac:dyDescent="0.3">
      <c r="B26" s="90" t="s">
        <v>152</v>
      </c>
      <c r="F26" s="105">
        <v>5000</v>
      </c>
      <c r="G26" s="105">
        <v>0</v>
      </c>
      <c r="I26" s="102"/>
      <c r="J26" s="102"/>
    </row>
    <row r="27" spans="1:10" ht="19.5" thickBot="1" x14ac:dyDescent="0.35">
      <c r="F27" s="106">
        <f t="shared" ref="F27:G27" si="2">SUM(F21:F26)</f>
        <v>18000</v>
      </c>
      <c r="G27" s="108">
        <f t="shared" si="2"/>
        <v>0</v>
      </c>
    </row>
    <row r="28" spans="1:10" x14ac:dyDescent="0.3">
      <c r="G28" s="105"/>
    </row>
    <row r="29" spans="1:10" x14ac:dyDescent="0.3">
      <c r="B29" s="90" t="s">
        <v>155</v>
      </c>
      <c r="G29" s="105"/>
    </row>
    <row r="30" spans="1:10" x14ac:dyDescent="0.3">
      <c r="G30" s="105"/>
    </row>
    <row r="31" spans="1:10" x14ac:dyDescent="0.3">
      <c r="A31" s="90" t="s">
        <v>156</v>
      </c>
      <c r="B31" s="90" t="s">
        <v>157</v>
      </c>
      <c r="F31" s="105"/>
      <c r="G31" s="105"/>
    </row>
    <row r="32" spans="1:10" x14ac:dyDescent="0.3">
      <c r="F32" s="105"/>
      <c r="G32" s="105"/>
    </row>
    <row r="33" spans="1:7" x14ac:dyDescent="0.3">
      <c r="F33" s="107" t="s">
        <v>160</v>
      </c>
      <c r="G33" s="107" t="s">
        <v>161</v>
      </c>
    </row>
    <row r="34" spans="1:7" x14ac:dyDescent="0.3">
      <c r="B34" s="90" t="s">
        <v>158</v>
      </c>
      <c r="F34" s="105">
        <v>54012</v>
      </c>
      <c r="G34" s="105">
        <v>46012</v>
      </c>
    </row>
    <row r="35" spans="1:7" x14ac:dyDescent="0.3">
      <c r="B35" s="90" t="s">
        <v>159</v>
      </c>
      <c r="F35" s="105">
        <v>50443.3</v>
      </c>
      <c r="G35" s="105">
        <v>0</v>
      </c>
    </row>
    <row r="36" spans="1:7" ht="19.5" thickBot="1" x14ac:dyDescent="0.35">
      <c r="F36" s="108">
        <f>SUM(F34:F35)</f>
        <v>104455.3</v>
      </c>
      <c r="G36" s="108">
        <f>SUM(G34:G35)</f>
        <v>46012</v>
      </c>
    </row>
    <row r="37" spans="1:7" x14ac:dyDescent="0.3">
      <c r="F37" s="105"/>
      <c r="G37" s="105"/>
    </row>
    <row r="38" spans="1:7" x14ac:dyDescent="0.3">
      <c r="A38" s="90" t="s">
        <v>162</v>
      </c>
      <c r="B38" s="90" t="s">
        <v>163</v>
      </c>
    </row>
    <row r="39" spans="1:7" x14ac:dyDescent="0.3">
      <c r="F39" s="107" t="s">
        <v>160</v>
      </c>
      <c r="G39" s="107" t="s">
        <v>161</v>
      </c>
    </row>
    <row r="40" spans="1:7" x14ac:dyDescent="0.3">
      <c r="B40" s="90" t="s">
        <v>165</v>
      </c>
      <c r="F40" s="105">
        <v>692.29000000000008</v>
      </c>
      <c r="G40" s="105">
        <v>1035.6199999999999</v>
      </c>
    </row>
    <row r="41" spans="1:7" x14ac:dyDescent="0.3">
      <c r="B41" s="90" t="s">
        <v>164</v>
      </c>
      <c r="F41" s="105"/>
      <c r="G41" s="105"/>
    </row>
    <row r="42" spans="1:7" x14ac:dyDescent="0.3">
      <c r="B42" s="90" t="s">
        <v>166</v>
      </c>
      <c r="F42" s="105">
        <v>515142.49</v>
      </c>
      <c r="G42" s="105">
        <v>116399.44</v>
      </c>
    </row>
    <row r="43" spans="1:7" x14ac:dyDescent="0.3">
      <c r="B43" s="90" t="s">
        <v>167</v>
      </c>
      <c r="F43" s="105">
        <v>3785000</v>
      </c>
      <c r="G43" s="105">
        <v>1100000</v>
      </c>
    </row>
    <row r="44" spans="1:7" ht="19.5" thickBot="1" x14ac:dyDescent="0.35">
      <c r="F44" s="108">
        <f>SUM(F40:F43)</f>
        <v>4300834.78</v>
      </c>
      <c r="G44" s="108">
        <f>SUM(G40:G43)</f>
        <v>1217435.06</v>
      </c>
    </row>
    <row r="46" spans="1:7" x14ac:dyDescent="0.3">
      <c r="A46" s="90" t="s">
        <v>168</v>
      </c>
      <c r="B46" s="90" t="s">
        <v>170</v>
      </c>
    </row>
    <row r="47" spans="1:7" x14ac:dyDescent="0.3">
      <c r="F47" s="107" t="s">
        <v>160</v>
      </c>
      <c r="G47" s="107" t="s">
        <v>161</v>
      </c>
    </row>
    <row r="49" spans="1:7" x14ac:dyDescent="0.3">
      <c r="B49" s="90" t="s">
        <v>171</v>
      </c>
      <c r="F49" s="103">
        <v>1129.7</v>
      </c>
      <c r="G49" s="103">
        <v>1126.7</v>
      </c>
    </row>
    <row r="50" spans="1:7" x14ac:dyDescent="0.3">
      <c r="B50" s="90" t="s">
        <v>172</v>
      </c>
      <c r="F50" s="103">
        <v>73084.800000000003</v>
      </c>
      <c r="G50" s="103">
        <v>123730</v>
      </c>
    </row>
    <row r="51" spans="1:7" ht="19.5" thickBot="1" x14ac:dyDescent="0.35">
      <c r="F51" s="106">
        <f t="shared" ref="F51:G51" si="3">SUM(F49:F50)</f>
        <v>74214.5</v>
      </c>
      <c r="G51" s="106">
        <f t="shared" si="3"/>
        <v>124856.7</v>
      </c>
    </row>
    <row r="53" spans="1:7" x14ac:dyDescent="0.3">
      <c r="A53" s="90" t="s">
        <v>173</v>
      </c>
      <c r="B53" s="90" t="s">
        <v>174</v>
      </c>
    </row>
    <row r="54" spans="1:7" x14ac:dyDescent="0.3">
      <c r="F54" s="107" t="s">
        <v>160</v>
      </c>
      <c r="G54" s="107" t="s">
        <v>161</v>
      </c>
    </row>
    <row r="55" spans="1:7" x14ac:dyDescent="0.3">
      <c r="B55" s="90" t="s">
        <v>175</v>
      </c>
      <c r="F55" s="103">
        <v>3311254</v>
      </c>
      <c r="G55" s="103">
        <v>1515898.57</v>
      </c>
    </row>
    <row r="56" spans="1:7" x14ac:dyDescent="0.3">
      <c r="B56" s="90" t="s">
        <v>176</v>
      </c>
      <c r="F56" s="109">
        <v>9317251.5299999993</v>
      </c>
      <c r="G56" s="109">
        <v>4499242.5999999996</v>
      </c>
    </row>
    <row r="57" spans="1:7" x14ac:dyDescent="0.3">
      <c r="B57" s="90" t="s">
        <v>177</v>
      </c>
      <c r="F57" s="103">
        <f>SUM(F55:F56)</f>
        <v>12628505.529999999</v>
      </c>
      <c r="G57" s="103">
        <f>SUM(G55:G56)</f>
        <v>6015141.1699999999</v>
      </c>
    </row>
    <row r="59" spans="1:7" x14ac:dyDescent="0.3">
      <c r="B59" s="90" t="s">
        <v>178</v>
      </c>
      <c r="F59" s="109">
        <v>19175.96</v>
      </c>
      <c r="G59" s="109">
        <v>0</v>
      </c>
    </row>
    <row r="61" spans="1:7" x14ac:dyDescent="0.3">
      <c r="B61" s="90" t="s">
        <v>179</v>
      </c>
    </row>
    <row r="62" spans="1:7" x14ac:dyDescent="0.3">
      <c r="C62" s="90" t="s">
        <v>180</v>
      </c>
      <c r="F62" s="103">
        <v>56820.86</v>
      </c>
      <c r="G62" s="103">
        <v>1327.95</v>
      </c>
    </row>
    <row r="63" spans="1:7" x14ac:dyDescent="0.3">
      <c r="C63" s="90" t="s">
        <v>181</v>
      </c>
      <c r="F63" s="103">
        <v>0</v>
      </c>
      <c r="G63" s="103">
        <v>0</v>
      </c>
    </row>
    <row r="64" spans="1:7" x14ac:dyDescent="0.3">
      <c r="C64" s="90" t="s">
        <v>184</v>
      </c>
      <c r="F64" s="109">
        <v>8671.2999999999993</v>
      </c>
      <c r="G64" s="109">
        <v>15637.4</v>
      </c>
    </row>
    <row r="65" spans="1:7" x14ac:dyDescent="0.3">
      <c r="C65" s="90" t="s">
        <v>182</v>
      </c>
      <c r="F65" s="103">
        <f>SUM(F62:F64)</f>
        <v>65492.160000000003</v>
      </c>
      <c r="G65" s="103">
        <f>SUM(G62:G64)</f>
        <v>16965.349999999999</v>
      </c>
    </row>
    <row r="67" spans="1:7" x14ac:dyDescent="0.3">
      <c r="B67" s="90" t="s">
        <v>43</v>
      </c>
    </row>
    <row r="68" spans="1:7" x14ac:dyDescent="0.3">
      <c r="C68" s="90" t="s">
        <v>183</v>
      </c>
      <c r="F68" s="103">
        <v>-4801.3999999999996</v>
      </c>
      <c r="G68" s="103">
        <v>-10066.14</v>
      </c>
    </row>
    <row r="69" spans="1:7" x14ac:dyDescent="0.3">
      <c r="C69" s="90" t="s">
        <v>185</v>
      </c>
      <c r="F69" s="103">
        <v>-7178202.71</v>
      </c>
      <c r="G69" s="103">
        <v>-3760980.57</v>
      </c>
    </row>
    <row r="70" spans="1:7" x14ac:dyDescent="0.3">
      <c r="C70" s="90" t="s">
        <v>186</v>
      </c>
      <c r="F70" s="109">
        <v>-1028008.72</v>
      </c>
      <c r="G70" s="109">
        <v>-960421.97</v>
      </c>
    </row>
    <row r="71" spans="1:7" x14ac:dyDescent="0.3">
      <c r="C71" s="90" t="s">
        <v>187</v>
      </c>
      <c r="F71" s="103">
        <f t="shared" ref="F71:G71" si="4">SUM(F68:F70)</f>
        <v>-8211012.8300000001</v>
      </c>
      <c r="G71" s="103">
        <f t="shared" si="4"/>
        <v>-4731468.68</v>
      </c>
    </row>
    <row r="73" spans="1:7" x14ac:dyDescent="0.3">
      <c r="B73" s="90" t="s">
        <v>188</v>
      </c>
      <c r="F73" s="103">
        <v>-8145520.6699999999</v>
      </c>
      <c r="G73" s="103">
        <v>-4714833.33</v>
      </c>
    </row>
    <row r="74" spans="1:7" ht="19.5" thickBot="1" x14ac:dyDescent="0.35">
      <c r="B74" s="90" t="s">
        <v>189</v>
      </c>
      <c r="F74" s="106">
        <f>F57+F59+F73</f>
        <v>4502160.82</v>
      </c>
      <c r="G74" s="106">
        <f>G57+G59+G73</f>
        <v>1300307.8399999999</v>
      </c>
    </row>
    <row r="76" spans="1:7" x14ac:dyDescent="0.3">
      <c r="A76" s="90" t="s">
        <v>190</v>
      </c>
      <c r="B76" s="90" t="s">
        <v>191</v>
      </c>
    </row>
    <row r="78" spans="1:7" x14ac:dyDescent="0.3">
      <c r="B78" s="90" t="s">
        <v>192</v>
      </c>
      <c r="E78" s="90" t="s">
        <v>195</v>
      </c>
      <c r="F78" s="103">
        <v>49331.1</v>
      </c>
      <c r="G78" s="103">
        <v>0</v>
      </c>
    </row>
    <row r="79" spans="1:7" x14ac:dyDescent="0.3">
      <c r="B79" s="90" t="s">
        <v>193</v>
      </c>
      <c r="E79" s="90" t="s">
        <v>196</v>
      </c>
      <c r="F79" s="103">
        <v>6105.17</v>
      </c>
      <c r="G79" s="103">
        <v>995.98</v>
      </c>
    </row>
    <row r="80" spans="1:7" x14ac:dyDescent="0.3">
      <c r="B80" s="90" t="s">
        <v>194</v>
      </c>
      <c r="E80" s="90" t="s">
        <v>196</v>
      </c>
      <c r="F80" s="109">
        <v>1112.2</v>
      </c>
      <c r="G80" s="109">
        <v>0</v>
      </c>
    </row>
    <row r="81" spans="6:7" ht="19.5" thickBot="1" x14ac:dyDescent="0.35">
      <c r="F81" s="106">
        <f>SUM(F78:F80)</f>
        <v>56548.469999999994</v>
      </c>
      <c r="G81" s="106">
        <f>SUM(G78:G80)</f>
        <v>995.98</v>
      </c>
    </row>
  </sheetData>
  <mergeCells count="1">
    <mergeCell ref="D7:G7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F10 -BS</vt:lpstr>
      <vt:lpstr>F20 IS</vt:lpstr>
      <vt:lpstr>NTC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2017-08-30T03:42:49Z</cp:lastPrinted>
  <dcterms:created xsi:type="dcterms:W3CDTF">2010-03-24T00:51:31Z</dcterms:created>
  <dcterms:modified xsi:type="dcterms:W3CDTF">2017-08-30T03:43:54Z</dcterms:modified>
</cp:coreProperties>
</file>