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5100" windowWidth="23730" windowHeight="5175" activeTab="1"/>
  </bookViews>
  <sheets>
    <sheet name="Summary" sheetId="1" r:id="rId1"/>
    <sheet name="Budget 2016" sheetId="2" r:id="rId2"/>
    <sheet name="Sheet3" sheetId="3" r:id="rId3"/>
  </sheets>
  <definedNames>
    <definedName name="_xlnm._FilterDatabase" localSheetId="1" hidden="1">'Budget 2016'!$A$1:$F$126</definedName>
    <definedName name="_xlnm.Print_Area" localSheetId="1">'Budget 2016'!$A$1:$F$126</definedName>
    <definedName name="_xlnm.Print_Area" localSheetId="0">Summary!$A$1:$H$27</definedName>
    <definedName name="_xlnm.Print_Titles" localSheetId="1">'Budget 2016'!$1:$5</definedName>
  </definedNames>
  <calcPr calcId="145621"/>
</workbook>
</file>

<file path=xl/calcChain.xml><?xml version="1.0" encoding="utf-8"?>
<calcChain xmlns="http://schemas.openxmlformats.org/spreadsheetml/2006/main">
  <c r="F59" i="2" l="1"/>
  <c r="D59" i="2"/>
  <c r="B59" i="2"/>
  <c r="F124" i="2" l="1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96" i="2"/>
  <c r="F95" i="2"/>
  <c r="F94" i="2"/>
  <c r="F93" i="2"/>
  <c r="F92" i="2"/>
  <c r="F87" i="2"/>
  <c r="F86" i="2"/>
  <c r="F85" i="2"/>
  <c r="F84" i="2"/>
  <c r="F83" i="2"/>
  <c r="F82" i="2"/>
  <c r="F81" i="2"/>
  <c r="F80" i="2"/>
  <c r="F72" i="2"/>
  <c r="F71" i="2"/>
  <c r="F70" i="2"/>
  <c r="F69" i="2"/>
  <c r="F68" i="2"/>
  <c r="F67" i="2"/>
  <c r="F66" i="2"/>
  <c r="F65" i="2"/>
  <c r="F64" i="2"/>
  <c r="F50" i="2"/>
  <c r="F49" i="2"/>
  <c r="F48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28" i="2"/>
  <c r="F25" i="2"/>
  <c r="F20" i="2"/>
  <c r="F19" i="2"/>
  <c r="F15" i="2"/>
  <c r="F14" i="2"/>
  <c r="F13" i="2"/>
  <c r="F12" i="2"/>
  <c r="F11" i="2"/>
  <c r="F10" i="2"/>
  <c r="F9" i="2"/>
  <c r="F8" i="2"/>
  <c r="F105" i="2"/>
  <c r="D18" i="1"/>
  <c r="B18" i="1"/>
  <c r="H18" i="1" s="1"/>
  <c r="B12" i="1"/>
  <c r="B74" i="2"/>
  <c r="D98" i="2"/>
  <c r="B98" i="2"/>
  <c r="F98" i="2" s="1"/>
  <c r="D89" i="2"/>
  <c r="B89" i="2"/>
  <c r="B122" i="2"/>
  <c r="B16" i="1" s="1"/>
  <c r="D122" i="2"/>
  <c r="D16" i="1" s="1"/>
  <c r="D74" i="2"/>
  <c r="D12" i="1" s="1"/>
  <c r="B51" i="2"/>
  <c r="D45" i="2"/>
  <c r="B45" i="2"/>
  <c r="D29" i="2"/>
  <c r="F29" i="2" s="1"/>
  <c r="B29" i="2"/>
  <c r="D21" i="2"/>
  <c r="B21" i="2"/>
  <c r="F21" i="2" s="1"/>
  <c r="D16" i="2"/>
  <c r="B16" i="2"/>
  <c r="D25" i="1"/>
  <c r="D105" i="2"/>
  <c r="B105" i="2"/>
  <c r="D51" i="2"/>
  <c r="F51" i="2" s="1"/>
  <c r="B25" i="1"/>
  <c r="D23" i="1"/>
  <c r="H16" i="1" l="1"/>
  <c r="F89" i="2"/>
  <c r="F74" i="2"/>
  <c r="F45" i="2"/>
  <c r="H12" i="1"/>
  <c r="F122" i="2"/>
  <c r="F16" i="2"/>
  <c r="D100" i="2"/>
  <c r="D14" i="1" s="1"/>
  <c r="B100" i="2"/>
  <c r="B14" i="1" l="1"/>
  <c r="H14" i="1" s="1"/>
  <c r="F100" i="2"/>
  <c r="B76" i="2"/>
  <c r="B10" i="1"/>
  <c r="D76" i="2"/>
  <c r="D126" i="2" s="1"/>
  <c r="D10" i="1"/>
  <c r="H10" i="1" l="1"/>
  <c r="B126" i="2"/>
  <c r="F126" i="2" s="1"/>
  <c r="F76" i="2"/>
  <c r="D20" i="1"/>
  <c r="B20" i="1"/>
  <c r="H20" i="1" l="1"/>
  <c r="F10" i="1"/>
  <c r="F14" i="1"/>
  <c r="F16" i="1"/>
  <c r="F12" i="1"/>
  <c r="F20" i="1"/>
  <c r="F18" i="1"/>
</calcChain>
</file>

<file path=xl/sharedStrings.xml><?xml version="1.0" encoding="utf-8"?>
<sst xmlns="http://schemas.openxmlformats.org/spreadsheetml/2006/main" count="137" uniqueCount="115">
  <si>
    <t>PROPOSED BUDGET FOR YEAR 2016</t>
  </si>
  <si>
    <t>SUMMARY</t>
  </si>
  <si>
    <t>BUDGET</t>
  </si>
  <si>
    <t>%</t>
  </si>
  <si>
    <t>2016</t>
  </si>
  <si>
    <t>RM</t>
  </si>
  <si>
    <t>Operating Expenditure (OPEX)</t>
  </si>
  <si>
    <t>GRAND TOTAL</t>
  </si>
  <si>
    <t>AD-HOC PROJECT (2015)</t>
  </si>
  <si>
    <t xml:space="preserve"> - DC Justice League Run</t>
  </si>
  <si>
    <t>DETAILS OF BUDGET</t>
  </si>
  <si>
    <t>OPERATING EXPENDITURE (OPEX)</t>
  </si>
  <si>
    <t xml:space="preserve"> - Salary</t>
  </si>
  <si>
    <t xml:space="preserve"> - Incentive / Bonus</t>
  </si>
  <si>
    <t xml:space="preserve"> - EPF</t>
  </si>
  <si>
    <t xml:space="preserve"> - Socso</t>
  </si>
  <si>
    <t xml:space="preserve"> - Medical fee</t>
  </si>
  <si>
    <t xml:space="preserve"> - Insurance</t>
  </si>
  <si>
    <t xml:space="preserve"> - Mileage /Toll claims/Petrol</t>
  </si>
  <si>
    <t xml:space="preserve"> - Gratuity</t>
  </si>
  <si>
    <t>SUB-TOTAL Personnel</t>
  </si>
  <si>
    <t>Utilities</t>
  </si>
  <si>
    <t xml:space="preserve"> - Telephone/Fax /Email</t>
  </si>
  <si>
    <t xml:space="preserve"> - Electricity &amp; Water</t>
  </si>
  <si>
    <t>SUB-TOTAL Utilities</t>
  </si>
  <si>
    <t>Rental</t>
  </si>
  <si>
    <t xml:space="preserve"> - Office Rental</t>
  </si>
  <si>
    <t>Training &amp; Development</t>
  </si>
  <si>
    <t xml:space="preserve"> - Skills Development</t>
  </si>
  <si>
    <t>Office Expenses</t>
  </si>
  <si>
    <t xml:space="preserve"> - Photostating &amp; Others/Photography                 </t>
  </si>
  <si>
    <t xml:space="preserve"> - Newspapers/books</t>
  </si>
  <si>
    <t>Misc</t>
  </si>
  <si>
    <t xml:space="preserve"> - Bank charges                            </t>
  </si>
  <si>
    <t xml:space="preserve"> - Others </t>
  </si>
  <si>
    <t>Provisional expenses</t>
  </si>
  <si>
    <t>Fixed Assets written off</t>
  </si>
  <si>
    <t>Depreciation of Fixed Assets</t>
  </si>
  <si>
    <t>TOTAL OPERATING EXPENDITURE (OPEX)</t>
  </si>
  <si>
    <t xml:space="preserve"> - Motor Vehicle</t>
  </si>
  <si>
    <t xml:space="preserve">TOTAL OPEX &amp; CAPEX </t>
  </si>
  <si>
    <t>Trade Fairs &amp; Roadshows</t>
  </si>
  <si>
    <t>Provisional</t>
  </si>
  <si>
    <t>Additional Projects :</t>
  </si>
  <si>
    <t>1) OBS TV Programme</t>
  </si>
  <si>
    <t>2) Penang Convention Exhibition Bureau</t>
  </si>
  <si>
    <t xml:space="preserve"> - Provisional</t>
  </si>
  <si>
    <t>PENANG INTERNATIONAL CONVENTION &amp; EXHIBITION BUREAU</t>
  </si>
  <si>
    <t>REVISED</t>
  </si>
  <si>
    <t xml:space="preserve"> - Computer Expenses - Maintenance</t>
  </si>
  <si>
    <t xml:space="preserve"> - Database support</t>
  </si>
  <si>
    <t xml:space="preserve"> - General &amp; Public Liaibility Insurance</t>
  </si>
  <si>
    <t xml:space="preserve"> - Corporate Travel Insurance</t>
  </si>
  <si>
    <t xml:space="preserve"> - Lease/Finance Payments</t>
  </si>
  <si>
    <t xml:space="preserve"> - Local Meeting Cost</t>
  </si>
  <si>
    <t xml:space="preserve"> - Office Stationery /Expenses / Supplies</t>
  </si>
  <si>
    <t xml:space="preserve"> - Deposits</t>
  </si>
  <si>
    <t xml:space="preserve"> - Postage/Courier</t>
  </si>
  <si>
    <t xml:space="preserve"> - Repairs/Maintenance</t>
  </si>
  <si>
    <t xml:space="preserve"> - Staff Search Costs</t>
  </si>
  <si>
    <t xml:space="preserve"> - Legal / Consultancy fees                 </t>
  </si>
  <si>
    <t>CAPEX - Set up cost</t>
  </si>
  <si>
    <t>Sub-Total CAPEX</t>
  </si>
  <si>
    <t xml:space="preserve"> - ICT Hardware &amp; Software </t>
  </si>
  <si>
    <t xml:space="preserve"> - Office Furniture &amp; Fitting </t>
  </si>
  <si>
    <t xml:space="preserve"> - Office Renovation</t>
  </si>
  <si>
    <t xml:space="preserve"> - Electricity Installation</t>
  </si>
  <si>
    <t xml:space="preserve"> - Office Equipment</t>
  </si>
  <si>
    <t xml:space="preserve"> - Database purchase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</si>
  <si>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Office Network Telephone System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</si>
  <si>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Telephone (Mobile phone x 6)</t>
    </r>
  </si>
  <si>
    <t xml:space="preserve">SALES &amp; MARKETING </t>
  </si>
  <si>
    <t>PROMOTION &amp; BRANDING</t>
  </si>
  <si>
    <t>TOTAL BUDGET FOR PICEB</t>
  </si>
  <si>
    <t>TOTAL PROMOTION &amp; BRANDING</t>
  </si>
  <si>
    <t>TOTAL SALES &amp; MARKETING</t>
  </si>
  <si>
    <t xml:space="preserve"> - Industry Awareness Activities</t>
  </si>
  <si>
    <t xml:space="preserve"> - Industry Training / Seminars</t>
  </si>
  <si>
    <t xml:space="preserve"> - Industry Memberships ICCA incl. Entrance Fee</t>
  </si>
  <si>
    <t xml:space="preserve"> - Advertising - National</t>
  </si>
  <si>
    <t xml:space="preserve"> - Advertising - International</t>
  </si>
  <si>
    <t xml:space="preserve"> - Familiarisations</t>
  </si>
  <si>
    <t xml:space="preserve"> - Sales Calls / Presentations</t>
  </si>
  <si>
    <t xml:space="preserve"> - Delegate Boosting</t>
  </si>
  <si>
    <t xml:space="preserve"> - ICCA General Assembly</t>
  </si>
  <si>
    <t xml:space="preserve"> - IT&amp;CMA </t>
  </si>
  <si>
    <t xml:space="preserve"> - IMEX</t>
  </si>
  <si>
    <t xml:space="preserve"> - EIBTM</t>
  </si>
  <si>
    <t xml:space="preserve"> - International Sales Campaigns</t>
  </si>
  <si>
    <t xml:space="preserve"> - Sales Calls (Singapore/HK/China)</t>
  </si>
  <si>
    <t xml:space="preserve"> - Promotional 'Corporate Gifts'</t>
  </si>
  <si>
    <t xml:space="preserve"> - Local Association Ambassador-Aacademic project</t>
  </si>
  <si>
    <t xml:space="preserve"> - Specific Bids</t>
  </si>
  <si>
    <t xml:space="preserve"> - Incentives Travel Promotions</t>
  </si>
  <si>
    <t xml:space="preserve"> - Presentations/Dinners</t>
  </si>
  <si>
    <t xml:space="preserve"> - Portable Display Units</t>
  </si>
  <si>
    <t xml:space="preserve"> - Design and Production Cost - PCEB Branding</t>
  </si>
  <si>
    <t xml:space="preserve"> - Website Development</t>
  </si>
  <si>
    <t xml:space="preserve"> - Destination Motivational Brochure</t>
  </si>
  <si>
    <t xml:space="preserve"> - Local Industry Motivational Brochure</t>
  </si>
  <si>
    <t xml:space="preserve"> - Brochure Shells</t>
  </si>
  <si>
    <t xml:space="preserve"> - Meeting Planners Guide </t>
  </si>
  <si>
    <t>CAPITAL EXPENDITURE (CAPEX) - Set-up cost</t>
  </si>
  <si>
    <t>INITIAL</t>
  </si>
  <si>
    <t>Capital Expenditure (CAPEX) - Set-up cost</t>
  </si>
  <si>
    <t>Sales &amp; Marketing</t>
  </si>
  <si>
    <t>Promotion &amp; Branding</t>
  </si>
  <si>
    <t>PERCENTAGE</t>
  </si>
  <si>
    <t>OF BUDGET</t>
  </si>
  <si>
    <t>VARIANCE</t>
  </si>
  <si>
    <t>A</t>
  </si>
  <si>
    <t xml:space="preserve">B </t>
  </si>
  <si>
    <t>C</t>
  </si>
  <si>
    <t>(A - B)</t>
  </si>
  <si>
    <t>Personnel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</si>
</sst>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9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sz val="9"/>
      <color indexed="8"/>
      <name val="Verdana"/>
      <family val="2"/>
    </font>
    <font>
      <sz val="12"/>
      <name val="Wingdings"/>
      <charset val="2"/>
    </font>
    <font>
      <b/>
      <i/>
      <sz val="12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9"/>
      <color theme="1"/>
      <name val="Verdana"/>
      <family val="2"/>
    </font>
    <font>
      <sz val="12"/>
      <name val="宋体"/>
      <charset val="134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24" fillId="0" borderId="0"/>
  </cellStyleXfs>
  <cellXfs count="107">
    <xf numFmtId="0" fontId="0" fillId="0" borderId="0" xfId="0"/>
    <xf numFmtId="37" fontId="2" fillId="0" borderId="0" xfId="0" applyNumberFormat="1" applyFont="1"/>
    <xf numFmtId="164" fontId="4" fillId="0" borderId="0" xfId="1" applyNumberFormat="1" applyFont="1"/>
    <xf numFmtId="37" fontId="2" fillId="0" borderId="0" xfId="0" applyNumberFormat="1" applyFont="1" applyFill="1" applyBorder="1"/>
    <xf numFmtId="37" fontId="4" fillId="0" borderId="0" xfId="0" applyNumberFormat="1" applyFont="1"/>
    <xf numFmtId="164" fontId="5" fillId="0" borderId="0" xfId="1" quotePrefix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43" fontId="4" fillId="0" borderId="0" xfId="1" applyFont="1"/>
    <xf numFmtId="164" fontId="6" fillId="0" borderId="0" xfId="1" applyNumberFormat="1" applyFont="1" applyAlignment="1">
      <alignment horizontal="center"/>
    </xf>
    <xf numFmtId="0" fontId="4" fillId="0" borderId="0" xfId="0" applyNumberFormat="1" applyFont="1"/>
    <xf numFmtId="164" fontId="4" fillId="0" borderId="0" xfId="1" applyNumberFormat="1" applyFont="1" applyAlignment="1">
      <alignment horizontal="center"/>
    </xf>
    <xf numFmtId="164" fontId="0" fillId="0" borderId="0" xfId="0" applyNumberFormat="1"/>
    <xf numFmtId="9" fontId="0" fillId="0" borderId="0" xfId="2" applyFont="1"/>
    <xf numFmtId="0" fontId="7" fillId="0" borderId="0" xfId="0" applyNumberFormat="1" applyFont="1"/>
    <xf numFmtId="164" fontId="7" fillId="0" borderId="0" xfId="1" applyNumberFormat="1" applyFont="1"/>
    <xf numFmtId="0" fontId="7" fillId="0" borderId="0" xfId="0" applyFont="1"/>
    <xf numFmtId="0" fontId="8" fillId="0" borderId="0" xfId="1" applyNumberFormat="1" applyFont="1"/>
    <xf numFmtId="164" fontId="8" fillId="0" borderId="4" xfId="1" applyNumberFormat="1" applyFont="1" applyBorder="1"/>
    <xf numFmtId="164" fontId="8" fillId="0" borderId="0" xfId="1" applyNumberFormat="1" applyFont="1" applyBorder="1"/>
    <xf numFmtId="0" fontId="8" fillId="0" borderId="0" xfId="0" applyFont="1"/>
    <xf numFmtId="0" fontId="7" fillId="0" borderId="0" xfId="1" applyNumberFormat="1" applyFont="1"/>
    <xf numFmtId="0" fontId="8" fillId="0" borderId="0" xfId="0" applyNumberFormat="1" applyFont="1"/>
    <xf numFmtId="164" fontId="8" fillId="0" borderId="0" xfId="1" applyNumberFormat="1" applyFont="1"/>
    <xf numFmtId="164" fontId="0" fillId="0" borderId="0" xfId="1" applyNumberFormat="1" applyFont="1"/>
    <xf numFmtId="164" fontId="0" fillId="0" borderId="0" xfId="2" applyNumberFormat="1" applyFont="1"/>
    <xf numFmtId="164" fontId="9" fillId="0" borderId="1" xfId="1" quotePrefix="1" applyNumberFormat="1" applyFont="1" applyFill="1" applyBorder="1" applyAlignment="1">
      <alignment horizontal="center"/>
    </xf>
    <xf numFmtId="164" fontId="9" fillId="0" borderId="0" xfId="1" quotePrefix="1" applyNumberFormat="1" applyFont="1" applyFill="1" applyBorder="1" applyAlignment="1">
      <alignment horizontal="center"/>
    </xf>
    <xf numFmtId="164" fontId="10" fillId="0" borderId="0" xfId="1" applyNumberFormat="1" applyFont="1" applyFill="1" applyBorder="1" applyAlignment="1">
      <alignment horizontal="center"/>
    </xf>
    <xf numFmtId="37" fontId="11" fillId="0" borderId="0" xfId="0" applyNumberFormat="1" applyFont="1" applyFill="1"/>
    <xf numFmtId="164" fontId="9" fillId="0" borderId="2" xfId="1" quotePrefix="1" applyNumberFormat="1" applyFont="1" applyFill="1" applyBorder="1" applyAlignment="1">
      <alignment horizontal="center"/>
    </xf>
    <xf numFmtId="164" fontId="10" fillId="0" borderId="0" xfId="1" quotePrefix="1" applyNumberFormat="1" applyFont="1" applyFill="1" applyBorder="1" applyAlignment="1">
      <alignment horizontal="center"/>
    </xf>
    <xf numFmtId="164" fontId="12" fillId="0" borderId="0" xfId="1" quotePrefix="1" applyNumberFormat="1" applyFont="1" applyFill="1" applyBorder="1" applyAlignment="1">
      <alignment horizontal="center"/>
    </xf>
    <xf numFmtId="37" fontId="9" fillId="0" borderId="0" xfId="0" applyNumberFormat="1" applyFont="1" applyFill="1" applyBorder="1"/>
    <xf numFmtId="164" fontId="9" fillId="0" borderId="3" xfId="1" applyNumberFormat="1" applyFont="1" applyFill="1" applyBorder="1" applyAlignment="1">
      <alignment horizontal="center"/>
    </xf>
    <xf numFmtId="164" fontId="9" fillId="0" borderId="0" xfId="1" applyNumberFormat="1" applyFont="1" applyFill="1" applyBorder="1" applyAlignment="1">
      <alignment horizontal="center"/>
    </xf>
    <xf numFmtId="164" fontId="10" fillId="0" borderId="0" xfId="1" applyNumberFormat="1" applyFont="1" applyFill="1"/>
    <xf numFmtId="37" fontId="11" fillId="0" borderId="0" xfId="0" applyNumberFormat="1" applyFont="1" applyFill="1" applyBorder="1"/>
    <xf numFmtId="37" fontId="4" fillId="0" borderId="0" xfId="0" applyNumberFormat="1" applyFont="1" applyFill="1"/>
    <xf numFmtId="37" fontId="2" fillId="0" borderId="0" xfId="0" applyNumberFormat="1" applyFont="1" applyFill="1"/>
    <xf numFmtId="164" fontId="9" fillId="0" borderId="0" xfId="1" applyNumberFormat="1" applyFont="1" applyFill="1"/>
    <xf numFmtId="37" fontId="10" fillId="0" borderId="0" xfId="0" applyNumberFormat="1" applyFont="1" applyFill="1" applyBorder="1"/>
    <xf numFmtId="164" fontId="10" fillId="0" borderId="0" xfId="1" applyNumberFormat="1" applyFont="1" applyFill="1" applyBorder="1"/>
    <xf numFmtId="164" fontId="10" fillId="0" borderId="5" xfId="1" applyNumberFormat="1" applyFont="1" applyFill="1" applyBorder="1"/>
    <xf numFmtId="37" fontId="13" fillId="0" borderId="0" xfId="0" applyNumberFormat="1" applyFont="1" applyFill="1"/>
    <xf numFmtId="164" fontId="14" fillId="0" borderId="0" xfId="1" applyNumberFormat="1" applyFont="1" applyFill="1"/>
    <xf numFmtId="37" fontId="13" fillId="0" borderId="0" xfId="0" applyNumberFormat="1" applyFont="1" applyFill="1" applyBorder="1"/>
    <xf numFmtId="164" fontId="9" fillId="0" borderId="7" xfId="1" applyNumberFormat="1" applyFont="1" applyFill="1" applyBorder="1"/>
    <xf numFmtId="164" fontId="9" fillId="0" borderId="0" xfId="1" applyNumberFormat="1" applyFont="1" applyFill="1" applyBorder="1"/>
    <xf numFmtId="164" fontId="15" fillId="0" borderId="0" xfId="1" applyNumberFormat="1" applyFont="1" applyFill="1"/>
    <xf numFmtId="37" fontId="4" fillId="0" borderId="0" xfId="0" applyNumberFormat="1" applyFont="1" applyFill="1" applyBorder="1"/>
    <xf numFmtId="37" fontId="16" fillId="0" borderId="0" xfId="0" applyNumberFormat="1" applyFont="1" applyFill="1"/>
    <xf numFmtId="164" fontId="17" fillId="0" borderId="0" xfId="1" applyNumberFormat="1" applyFont="1" applyFill="1"/>
    <xf numFmtId="37" fontId="16" fillId="0" borderId="0" xfId="0" applyNumberFormat="1" applyFont="1" applyFill="1" applyBorder="1"/>
    <xf numFmtId="164" fontId="5" fillId="0" borderId="0" xfId="1" applyNumberFormat="1" applyFont="1" applyFill="1"/>
    <xf numFmtId="37" fontId="9" fillId="0" borderId="0" xfId="0" applyNumberFormat="1" applyFont="1" applyFill="1"/>
    <xf numFmtId="164" fontId="9" fillId="2" borderId="0" xfId="1" applyNumberFormat="1" applyFont="1" applyFill="1"/>
    <xf numFmtId="37" fontId="6" fillId="0" borderId="0" xfId="0" applyNumberFormat="1" applyFont="1" applyFill="1"/>
    <xf numFmtId="37" fontId="11" fillId="0" borderId="0" xfId="3" applyNumberFormat="1" applyFont="1" applyFill="1"/>
    <xf numFmtId="37" fontId="10" fillId="0" borderId="0" xfId="3" applyNumberFormat="1" applyFont="1" applyFill="1"/>
    <xf numFmtId="37" fontId="11" fillId="0" borderId="0" xfId="3" quotePrefix="1" applyNumberFormat="1" applyFont="1" applyFill="1"/>
    <xf numFmtId="37" fontId="11" fillId="0" borderId="0" xfId="3" quotePrefix="1" applyNumberFormat="1" applyFont="1" applyFill="1" applyBorder="1"/>
    <xf numFmtId="37" fontId="10" fillId="0" borderId="0" xfId="3" quotePrefix="1" applyNumberFormat="1" applyFont="1" applyFill="1"/>
    <xf numFmtId="37" fontId="10" fillId="0" borderId="0" xfId="3" quotePrefix="1" applyNumberFormat="1" applyFont="1" applyFill="1" applyBorder="1"/>
    <xf numFmtId="164" fontId="10" fillId="0" borderId="0" xfId="1" quotePrefix="1" applyNumberFormat="1" applyFont="1" applyFill="1"/>
    <xf numFmtId="164" fontId="10" fillId="0" borderId="6" xfId="1" quotePrefix="1" applyNumberFormat="1" applyFont="1" applyFill="1" applyBorder="1"/>
    <xf numFmtId="37" fontId="11" fillId="0" borderId="0" xfId="3" applyNumberFormat="1" applyFont="1" applyFill="1" applyBorder="1"/>
    <xf numFmtId="164" fontId="9" fillId="0" borderId="0" xfId="1" applyNumberFormat="1" applyFont="1" applyFill="1" applyBorder="1" applyAlignment="1">
      <alignment horizontal="right"/>
    </xf>
    <xf numFmtId="164" fontId="10" fillId="0" borderId="0" xfId="1" applyNumberFormat="1" applyFont="1" applyFill="1" applyBorder="1" applyAlignment="1">
      <alignment horizontal="right"/>
    </xf>
    <xf numFmtId="37" fontId="20" fillId="0" borderId="0" xfId="0" applyNumberFormat="1" applyFont="1" applyFill="1" applyBorder="1"/>
    <xf numFmtId="164" fontId="10" fillId="0" borderId="7" xfId="1" applyNumberFormat="1" applyFont="1" applyFill="1" applyBorder="1" applyAlignment="1">
      <alignment horizontal="right"/>
    </xf>
    <xf numFmtId="37" fontId="10" fillId="0" borderId="0" xfId="3" applyNumberFormat="1" applyFont="1" applyFill="1" applyBorder="1"/>
    <xf numFmtId="37" fontId="9" fillId="0" borderId="4" xfId="0" applyNumberFormat="1" applyFont="1" applyFill="1" applyBorder="1"/>
    <xf numFmtId="164" fontId="9" fillId="0" borderId="4" xfId="1" applyNumberFormat="1" applyFont="1" applyFill="1" applyBorder="1"/>
    <xf numFmtId="37" fontId="10" fillId="0" borderId="4" xfId="0" applyNumberFormat="1" applyFont="1" applyFill="1" applyBorder="1"/>
    <xf numFmtId="164" fontId="10" fillId="0" borderId="0" xfId="1" quotePrefix="1" applyNumberFormat="1" applyFont="1" applyFill="1" applyBorder="1"/>
    <xf numFmtId="164" fontId="9" fillId="2" borderId="4" xfId="1" applyNumberFormat="1" applyFont="1" applyFill="1" applyBorder="1"/>
    <xf numFmtId="37" fontId="9" fillId="0" borderId="7" xfId="0" applyNumberFormat="1" applyFont="1" applyFill="1" applyBorder="1"/>
    <xf numFmtId="37" fontId="10" fillId="0" borderId="7" xfId="0" applyNumberFormat="1" applyFont="1" applyFill="1" applyBorder="1"/>
    <xf numFmtId="37" fontId="2" fillId="0" borderId="7" xfId="0" applyNumberFormat="1" applyFont="1" applyFill="1" applyBorder="1"/>
    <xf numFmtId="37" fontId="9" fillId="2" borderId="4" xfId="0" applyNumberFormat="1" applyFont="1" applyFill="1" applyBorder="1"/>
    <xf numFmtId="37" fontId="10" fillId="2" borderId="4" xfId="0" applyNumberFormat="1" applyFont="1" applyFill="1" applyBorder="1"/>
    <xf numFmtId="37" fontId="9" fillId="4" borderId="4" xfId="0" applyNumberFormat="1" applyFont="1" applyFill="1" applyBorder="1"/>
    <xf numFmtId="37" fontId="10" fillId="4" borderId="4" xfId="0" applyNumberFormat="1" applyFont="1" applyFill="1" applyBorder="1"/>
    <xf numFmtId="164" fontId="25" fillId="4" borderId="4" xfId="1" applyNumberFormat="1" applyFont="1" applyFill="1" applyBorder="1" applyAlignment="1">
      <alignment horizontal="right"/>
    </xf>
    <xf numFmtId="37" fontId="9" fillId="3" borderId="4" xfId="0" applyNumberFormat="1" applyFont="1" applyFill="1" applyBorder="1"/>
    <xf numFmtId="37" fontId="11" fillId="3" borderId="4" xfId="3" applyNumberFormat="1" applyFont="1" applyFill="1" applyBorder="1"/>
    <xf numFmtId="164" fontId="9" fillId="3" borderId="4" xfId="1" applyNumberFormat="1" applyFont="1" applyFill="1" applyBorder="1"/>
    <xf numFmtId="164" fontId="21" fillId="0" borderId="1" xfId="1" quotePrefix="1" applyNumberFormat="1" applyFont="1" applyFill="1" applyBorder="1" applyAlignment="1">
      <alignment horizontal="center"/>
    </xf>
    <xf numFmtId="164" fontId="21" fillId="0" borderId="2" xfId="1" quotePrefix="1" applyNumberFormat="1" applyFont="1" applyFill="1" applyBorder="1" applyAlignment="1">
      <alignment horizontal="center"/>
    </xf>
    <xf numFmtId="164" fontId="21" fillId="0" borderId="3" xfId="1" applyNumberFormat="1" applyFont="1" applyFill="1" applyBorder="1" applyAlignment="1">
      <alignment horizontal="center"/>
    </xf>
    <xf numFmtId="37" fontId="22" fillId="0" borderId="0" xfId="0" applyNumberFormat="1" applyFont="1"/>
    <xf numFmtId="37" fontId="22" fillId="0" borderId="0" xfId="0" applyNumberFormat="1" applyFont="1" applyFill="1" applyBorder="1"/>
    <xf numFmtId="37" fontId="13" fillId="0" borderId="0" xfId="0" applyNumberFormat="1" applyFont="1"/>
    <xf numFmtId="9" fontId="0" fillId="0" borderId="0" xfId="2" applyFont="1" applyAlignment="1">
      <alignment horizontal="center"/>
    </xf>
    <xf numFmtId="9" fontId="0" fillId="0" borderId="4" xfId="2" applyFont="1" applyBorder="1" applyAlignment="1">
      <alignment horizontal="center"/>
    </xf>
    <xf numFmtId="0" fontId="0" fillId="0" borderId="0" xfId="0" applyBorder="1"/>
    <xf numFmtId="164" fontId="21" fillId="0" borderId="2" xfId="1" applyNumberFormat="1" applyFont="1" applyFill="1" applyBorder="1" applyAlignment="1">
      <alignment horizontal="center"/>
    </xf>
    <xf numFmtId="37" fontId="2" fillId="0" borderId="0" xfId="0" applyNumberFormat="1" applyFont="1" applyAlignment="1">
      <alignment horizontal="center"/>
    </xf>
    <xf numFmtId="43" fontId="0" fillId="0" borderId="0" xfId="1" applyFont="1"/>
    <xf numFmtId="164" fontId="0" fillId="0" borderId="0" xfId="1" applyNumberFormat="1" applyFont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164" fontId="0" fillId="0" borderId="0" xfId="1" applyNumberFormat="1" applyFont="1" applyBorder="1"/>
    <xf numFmtId="9" fontId="7" fillId="0" borderId="0" xfId="2" applyFont="1" applyAlignment="1">
      <alignment horizontal="center"/>
    </xf>
    <xf numFmtId="165" fontId="0" fillId="0" borderId="0" xfId="1" applyNumberFormat="1" applyFont="1"/>
  </cellXfs>
  <cellStyles count="8">
    <cellStyle name="Comma" xfId="1" builtinId="3"/>
    <cellStyle name="Comma 2" xfId="4"/>
    <cellStyle name="Comma 3" xfId="5"/>
    <cellStyle name="Excel Built-in Normal" xfId="3"/>
    <cellStyle name="Normal" xfId="0" builtinId="0"/>
    <cellStyle name="Normal 2" xfId="6"/>
    <cellStyle name="Normal 3" xfId="7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65735894009467"/>
          <c:y val="0.18961835023540347"/>
          <c:w val="0.61703978704465667"/>
          <c:h val="0.72028003308924904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3327782444832476"/>
                  <c:y val="6.0193837637999527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3455181738646305"/>
                  <c:y val="-0.1462393067116661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Sheet3!$A$3:$A$11</c:f>
              <c:strCache>
                <c:ptCount val="9"/>
                <c:pt idx="0">
                  <c:v>Operating Expenditure (OPEX)</c:v>
                </c:pt>
                <c:pt idx="2">
                  <c:v>Capital Expenditure (CAPEX) - Set-up cost</c:v>
                </c:pt>
                <c:pt idx="4">
                  <c:v>Sales &amp; Marketing</c:v>
                </c:pt>
                <c:pt idx="6">
                  <c:v>Promotion &amp; Branding</c:v>
                </c:pt>
                <c:pt idx="8">
                  <c:v>Provisional</c:v>
                </c:pt>
              </c:strCache>
            </c:strRef>
          </c:cat>
          <c:val>
            <c:numRef>
              <c:f>Sheet3!$B$3:$B$11</c:f>
              <c:numCache>
                <c:formatCode>_("RM"* #,##0_);_("RM"* \(#,##0\);_("RM"* "-"??_);_(@_)</c:formatCode>
                <c:ptCount val="9"/>
                <c:pt idx="0">
                  <c:v>1166400</c:v>
                </c:pt>
                <c:pt idx="2">
                  <c:v>573000</c:v>
                </c:pt>
                <c:pt idx="4">
                  <c:v>438000</c:v>
                </c:pt>
                <c:pt idx="6">
                  <c:v>240000</c:v>
                </c:pt>
                <c:pt idx="8">
                  <c:v>100000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>
      <a:solidFill>
        <a:schemeClr val="tx1"/>
      </a:solidFill>
    </a:ln>
  </c:spPr>
  <c:printSettings>
    <c:headerFooter/>
    <c:pageMargins b="0.75" l="0.7" r="0.7" t="0.75" header="0.3" footer="0.3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800100</xdr:colOff>
      <xdr:row>16</xdr:row>
      <xdr:rowOff>123825</xdr:rowOff>
    </xdr:from>
    <xdr:to>
      <xdr:col>6</xdr:col>
      <xdr:colOff>209551</xdr:colOff>
      <xdr:row>42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0.21537</cdr:x>
      <cdr:y>0</cdr:y>
    </cdr:from>
    <cdr:to>
      <cdr:x>0.80802</cdr:x>
      <cdr:y>0.08102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30841" y="0"/>
          <a:ext cx="3387021" cy="396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600" b="1"/>
            <a:t>PICEB</a:t>
          </a:r>
          <a:r>
            <a:rPr lang="en-MY" sz="1600" b="1" baseline="0"/>
            <a:t>'s Budget for the year of 2016</a:t>
          </a:r>
          <a:endParaRPr lang="en-MY" sz="16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30"/>
  <sheetViews>
    <sheetView showGridLines="0" view="pageBreakPreview" zoomScaleNormal="100" zoomScaleSheetLayoutView="100" workbookViewId="0">
      <selection sqref="A1:H27"/>
    </sheetView>
  </sheetViews>
  <sheetFormatPr defaultColWidth="9" defaultRowHeight="15"/>
  <cols>
    <col min="1" max="1" width="49.140625" customWidth="1"/>
    <col min="2" max="2" width="17.5703125" customWidth="1"/>
    <col min="3" max="3" width="2.42578125" customWidth="1"/>
    <col min="4" max="4" width="17.85546875" customWidth="1"/>
    <col min="5" max="5" width="2.7109375" customWidth="1"/>
    <col min="6" max="6" width="16.85546875" customWidth="1"/>
    <col min="7" max="7" width="2.7109375" style="95" customWidth="1"/>
    <col min="8" max="8" width="15.85546875" customWidth="1"/>
  </cols>
  <sheetData>
    <row r="1" spans="1:8" ht="15.75">
      <c r="A1" s="90" t="s">
        <v>47</v>
      </c>
      <c r="B1" s="1"/>
      <c r="C1" s="1"/>
      <c r="D1" s="2"/>
      <c r="E1" s="2"/>
    </row>
    <row r="2" spans="1:8" ht="15.75">
      <c r="A2" s="91" t="s">
        <v>0</v>
      </c>
      <c r="B2" s="3"/>
      <c r="C2" s="3"/>
      <c r="D2" s="2"/>
      <c r="E2" s="2"/>
    </row>
    <row r="3" spans="1:8" ht="15.75">
      <c r="A3" s="90" t="s">
        <v>1</v>
      </c>
      <c r="B3" s="1"/>
      <c r="C3" s="1"/>
      <c r="D3" s="2"/>
      <c r="E3" s="2"/>
    </row>
    <row r="4" spans="1:8" ht="15.75">
      <c r="A4" s="90"/>
      <c r="B4" s="97" t="s">
        <v>110</v>
      </c>
      <c r="C4" s="97"/>
      <c r="D4" s="97" t="s">
        <v>111</v>
      </c>
      <c r="E4" s="10"/>
      <c r="F4" s="97" t="s">
        <v>112</v>
      </c>
    </row>
    <row r="5" spans="1:8">
      <c r="A5" s="92"/>
      <c r="B5" s="87" t="s">
        <v>103</v>
      </c>
      <c r="C5" s="4"/>
      <c r="D5" s="87" t="s">
        <v>48</v>
      </c>
      <c r="E5" s="5"/>
      <c r="F5" s="87" t="s">
        <v>107</v>
      </c>
      <c r="G5" s="88"/>
      <c r="H5" s="87" t="s">
        <v>109</v>
      </c>
    </row>
    <row r="6" spans="1:8">
      <c r="A6" s="92"/>
      <c r="B6" s="88" t="s">
        <v>2</v>
      </c>
      <c r="C6" s="4"/>
      <c r="D6" s="88" t="s">
        <v>2</v>
      </c>
      <c r="E6" s="5"/>
      <c r="F6" s="88" t="s">
        <v>108</v>
      </c>
      <c r="G6" s="88"/>
      <c r="H6" s="88" t="s">
        <v>113</v>
      </c>
    </row>
    <row r="7" spans="1:8">
      <c r="A7" s="4"/>
      <c r="B7" s="88" t="s">
        <v>4</v>
      </c>
      <c r="C7" s="4"/>
      <c r="D7" s="88" t="s">
        <v>4</v>
      </c>
      <c r="E7" s="5"/>
      <c r="F7" s="88" t="s">
        <v>4</v>
      </c>
      <c r="G7" s="88"/>
      <c r="H7" s="88"/>
    </row>
    <row r="8" spans="1:8">
      <c r="A8" s="4"/>
      <c r="B8" s="89" t="s">
        <v>5</v>
      </c>
      <c r="C8" s="4"/>
      <c r="D8" s="89" t="s">
        <v>5</v>
      </c>
      <c r="E8" s="6"/>
      <c r="F8" s="89" t="s">
        <v>3</v>
      </c>
      <c r="G8" s="96"/>
      <c r="H8" s="89" t="s">
        <v>5</v>
      </c>
    </row>
    <row r="9" spans="1:8">
      <c r="A9" s="4"/>
      <c r="B9" s="7"/>
      <c r="C9" s="4"/>
      <c r="D9" s="8"/>
      <c r="E9" s="8"/>
    </row>
    <row r="10" spans="1:8">
      <c r="A10" s="9" t="s">
        <v>6</v>
      </c>
      <c r="B10" s="2">
        <f>'Budget 2016'!B59</f>
        <v>1550988</v>
      </c>
      <c r="C10" s="2"/>
      <c r="D10" s="10">
        <f>'Budget 2016'!D59</f>
        <v>1166400</v>
      </c>
      <c r="E10" s="10"/>
      <c r="F10" s="93">
        <f>D10/$D$20*100%</f>
        <v>0.46333518709779931</v>
      </c>
      <c r="G10" s="100"/>
      <c r="H10" s="99">
        <f>B10-D10</f>
        <v>384588</v>
      </c>
    </row>
    <row r="11" spans="1:8">
      <c r="A11" s="9"/>
      <c r="B11" s="2"/>
      <c r="C11" s="2"/>
      <c r="D11" s="10"/>
      <c r="E11" s="10"/>
      <c r="F11" s="93"/>
      <c r="G11" s="100"/>
      <c r="H11" s="99"/>
    </row>
    <row r="12" spans="1:8" ht="14.25" customHeight="1">
      <c r="A12" s="9" t="s">
        <v>104</v>
      </c>
      <c r="B12" s="2">
        <f>'Budget 2016'!B74</f>
        <v>718000</v>
      </c>
      <c r="C12" s="2"/>
      <c r="D12" s="2">
        <f>'Budget 2016'!D74</f>
        <v>573000</v>
      </c>
      <c r="E12" s="2"/>
      <c r="F12" s="93">
        <f>D12/$D$20*100%</f>
        <v>0.22761579407325017</v>
      </c>
      <c r="G12" s="100"/>
      <c r="H12" s="99">
        <f>B12-D12</f>
        <v>145000</v>
      </c>
    </row>
    <row r="13" spans="1:8">
      <c r="A13" s="9"/>
      <c r="B13" s="2"/>
      <c r="C13" s="2"/>
      <c r="D13" s="2"/>
      <c r="E13" s="2"/>
      <c r="F13" s="93"/>
      <c r="G13" s="100"/>
      <c r="H13" s="99"/>
    </row>
    <row r="14" spans="1:8" ht="14.25" customHeight="1">
      <c r="A14" s="9" t="s">
        <v>105</v>
      </c>
      <c r="B14" s="2">
        <f>'Budget 2016'!B100</f>
        <v>678000</v>
      </c>
      <c r="C14" s="2"/>
      <c r="D14" s="2">
        <f>'Budget 2016'!D100</f>
        <v>438000</v>
      </c>
      <c r="E14" s="2"/>
      <c r="F14" s="93">
        <f>D14/$D$20*100%</f>
        <v>0.17398903630730117</v>
      </c>
      <c r="G14" s="100"/>
      <c r="H14" s="99">
        <f>B14-D14</f>
        <v>240000</v>
      </c>
    </row>
    <row r="15" spans="1:8">
      <c r="A15" s="9"/>
      <c r="B15" s="2"/>
      <c r="C15" s="2"/>
      <c r="D15" s="2"/>
      <c r="E15" s="2"/>
      <c r="F15" s="93"/>
      <c r="G15" s="100"/>
      <c r="H15" s="99"/>
    </row>
    <row r="16" spans="1:8" ht="14.25" customHeight="1">
      <c r="A16" s="9" t="s">
        <v>106</v>
      </c>
      <c r="B16" s="2">
        <f>'Budget 2016'!B122</f>
        <v>383000</v>
      </c>
      <c r="C16" s="2"/>
      <c r="D16" s="2">
        <f>'Budget 2016'!D122</f>
        <v>240000</v>
      </c>
      <c r="E16" s="2"/>
      <c r="F16" s="93">
        <f>D16/$D$20*100%</f>
        <v>9.5336458250575989E-2</v>
      </c>
      <c r="G16" s="100"/>
      <c r="H16" s="99">
        <f>B16-D16</f>
        <v>143000</v>
      </c>
    </row>
    <row r="17" spans="1:8" ht="14.25" customHeight="1">
      <c r="A17" s="9"/>
      <c r="B17" s="2"/>
      <c r="C17" s="2"/>
      <c r="D17" s="2"/>
      <c r="E17" s="2"/>
      <c r="F17" s="93"/>
      <c r="G17" s="100"/>
      <c r="H17" s="99"/>
    </row>
    <row r="18" spans="1:8" ht="14.25" customHeight="1">
      <c r="A18" s="9" t="s">
        <v>42</v>
      </c>
      <c r="B18" s="2">
        <f>'Budget 2016'!B124</f>
        <v>0</v>
      </c>
      <c r="C18" s="2"/>
      <c r="D18" s="2">
        <f>'Budget 2016'!D124</f>
        <v>100000</v>
      </c>
      <c r="E18" s="2"/>
      <c r="F18" s="93">
        <f>D18/$D$20*100%</f>
        <v>3.9723524271073327E-2</v>
      </c>
      <c r="G18" s="100"/>
      <c r="H18" s="99">
        <f>B18-D18</f>
        <v>-100000</v>
      </c>
    </row>
    <row r="19" spans="1:8" s="15" customFormat="1" ht="11.25" customHeight="1">
      <c r="A19" s="13"/>
      <c r="B19" s="14"/>
      <c r="C19" s="14"/>
      <c r="D19" s="14"/>
      <c r="E19" s="14"/>
      <c r="F19" s="105"/>
      <c r="G19" s="102"/>
      <c r="H19" s="101"/>
    </row>
    <row r="20" spans="1:8" s="19" customFormat="1" ht="15.75" thickBot="1">
      <c r="A20" s="16" t="s">
        <v>7</v>
      </c>
      <c r="B20" s="17">
        <f>SUM(B10:B19)</f>
        <v>3329988</v>
      </c>
      <c r="C20" s="22"/>
      <c r="D20" s="17">
        <f>SUM(D10:D19)</f>
        <v>2517400</v>
      </c>
      <c r="E20" s="18"/>
      <c r="F20" s="94">
        <f>D20/$D$20*100%</f>
        <v>1</v>
      </c>
      <c r="G20" s="100"/>
      <c r="H20" s="103">
        <f>B20-D20</f>
        <v>812588</v>
      </c>
    </row>
    <row r="21" spans="1:8" s="15" customFormat="1" ht="12.75">
      <c r="A21" s="20"/>
      <c r="B21" s="14"/>
      <c r="C21" s="14"/>
      <c r="D21" s="14"/>
      <c r="E21" s="14"/>
      <c r="F21" s="105"/>
      <c r="G21" s="102"/>
      <c r="H21" s="101"/>
    </row>
    <row r="22" spans="1:8" hidden="1">
      <c r="A22" s="21" t="s">
        <v>8</v>
      </c>
      <c r="B22" s="22"/>
      <c r="C22" s="22"/>
      <c r="D22" s="23"/>
      <c r="E22" s="23"/>
      <c r="F22" s="12"/>
      <c r="G22" s="104"/>
      <c r="H22" s="23"/>
    </row>
    <row r="23" spans="1:8" hidden="1">
      <c r="A23" s="20" t="s">
        <v>9</v>
      </c>
      <c r="B23" s="14">
        <v>0</v>
      </c>
      <c r="C23" s="14"/>
      <c r="D23" s="14" t="e">
        <f>'Budget 2016'!#REF!</f>
        <v>#REF!</v>
      </c>
      <c r="E23" s="14"/>
      <c r="F23" s="12"/>
      <c r="G23" s="104"/>
      <c r="H23" s="23"/>
    </row>
    <row r="24" spans="1:8" hidden="1">
      <c r="B24" s="23"/>
      <c r="C24" s="23"/>
      <c r="D24" s="14"/>
      <c r="E24" s="14"/>
      <c r="F24" s="12"/>
      <c r="G24" s="104"/>
      <c r="H24" s="23"/>
    </row>
    <row r="25" spans="1:8" ht="15.75" hidden="1" thickBot="1">
      <c r="B25" s="17" t="e">
        <f>'Budget 2016'!#REF!</f>
        <v>#REF!</v>
      </c>
      <c r="C25" s="23"/>
      <c r="D25" s="17" t="e">
        <f>'Budget 2016'!#REF!</f>
        <v>#REF!</v>
      </c>
      <c r="E25" s="18"/>
      <c r="F25" s="12"/>
      <c r="G25" s="104"/>
      <c r="H25" s="23"/>
    </row>
    <row r="26" spans="1:8" hidden="1">
      <c r="B26" s="23"/>
      <c r="C26" s="23"/>
      <c r="D26" s="14"/>
      <c r="E26" s="14"/>
      <c r="F26" s="12"/>
      <c r="G26" s="104"/>
      <c r="H26" s="23"/>
    </row>
    <row r="27" spans="1:8">
      <c r="B27" s="23"/>
      <c r="C27" s="23"/>
      <c r="D27" s="23"/>
      <c r="E27" s="23"/>
      <c r="F27" s="12"/>
      <c r="G27" s="104"/>
      <c r="H27" s="23"/>
    </row>
    <row r="28" spans="1:8">
      <c r="B28" s="24"/>
      <c r="D28" s="11"/>
      <c r="E28" s="11"/>
      <c r="F28" s="12"/>
    </row>
    <row r="29" spans="1:8">
      <c r="F29" s="12"/>
    </row>
    <row r="30" spans="1:8">
      <c r="B30" s="12"/>
    </row>
  </sheetData>
  <printOptions horizontalCentered="1"/>
  <pageMargins left="0.70866141732283472" right="0.70866141732283472" top="0.55118110236220474" bottom="0.55118110236220474" header="0.31496062992125984" footer="0.31496062992125984"/>
  <pageSetup paperSize="9" orientation="landscape" horizontalDpi="300" verticalDpi="300" r:id="rId1"/>
  <headerFooter>
    <oddFooter>&amp;LPICEB's Budget 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126"/>
  <sheetViews>
    <sheetView showGridLines="0" tabSelected="1" view="pageBreakPreview" zoomScale="85" zoomScaleNormal="85" zoomScaleSheetLayoutView="85" workbookViewId="0">
      <pane xSplit="1" ySplit="6" topLeftCell="B115" activePane="bottomRight" state="frozen"/>
      <selection activeCell="D34" sqref="D34"/>
      <selection pane="topRight" activeCell="D34" sqref="D34"/>
      <selection pane="bottomLeft" activeCell="D34" sqref="D34"/>
      <selection pane="bottomRight" activeCell="D126" sqref="D126"/>
    </sheetView>
  </sheetViews>
  <sheetFormatPr defaultRowHeight="12.75"/>
  <cols>
    <col min="1" max="1" width="69.5703125" style="37" customWidth="1"/>
    <col min="2" max="2" width="19.5703125" style="48" customWidth="1"/>
    <col min="3" max="3" width="1.85546875" style="49" customWidth="1"/>
    <col min="4" max="4" width="18.85546875" style="48" customWidth="1"/>
    <col min="5" max="5" width="1" style="48" customWidth="1"/>
    <col min="6" max="6" width="16.28515625" style="48" customWidth="1"/>
    <col min="7" max="7" width="9.140625" style="37"/>
    <col min="8" max="8" width="13" style="37" customWidth="1"/>
    <col min="9" max="9" width="9.140625" style="37"/>
    <col min="10" max="10" width="12.7109375" style="37" bestFit="1" customWidth="1"/>
    <col min="11" max="16384" width="9.140625" style="37"/>
  </cols>
  <sheetData>
    <row r="1" spans="1:6" s="28" customFormat="1" ht="17.25" customHeight="1">
      <c r="A1" s="3" t="s">
        <v>47</v>
      </c>
      <c r="B1" s="25" t="s">
        <v>103</v>
      </c>
      <c r="C1" s="27"/>
      <c r="D1" s="25" t="s">
        <v>48</v>
      </c>
      <c r="E1" s="26"/>
      <c r="F1" s="25"/>
    </row>
    <row r="2" spans="1:6" s="28" customFormat="1" ht="17.25" customHeight="1">
      <c r="A2" s="3" t="s">
        <v>0</v>
      </c>
      <c r="B2" s="29" t="s">
        <v>2</v>
      </c>
      <c r="C2" s="30"/>
      <c r="D2" s="29" t="s">
        <v>2</v>
      </c>
      <c r="E2" s="26"/>
      <c r="F2" s="29" t="s">
        <v>109</v>
      </c>
    </row>
    <row r="3" spans="1:6" s="28" customFormat="1" ht="17.25" customHeight="1">
      <c r="A3" s="3" t="s">
        <v>10</v>
      </c>
      <c r="B3" s="29" t="s">
        <v>4</v>
      </c>
      <c r="C3" s="30"/>
      <c r="D3" s="29" t="s">
        <v>4</v>
      </c>
      <c r="E3" s="31"/>
      <c r="F3" s="29"/>
    </row>
    <row r="4" spans="1:6" s="28" customFormat="1" ht="17.25" customHeight="1">
      <c r="A4" s="32"/>
      <c r="B4" s="33" t="s">
        <v>5</v>
      </c>
      <c r="C4" s="27"/>
      <c r="D4" s="33" t="s">
        <v>5</v>
      </c>
      <c r="E4" s="34"/>
      <c r="F4" s="33" t="s">
        <v>5</v>
      </c>
    </row>
    <row r="5" spans="1:6" s="28" customFormat="1" ht="12.75" customHeight="1">
      <c r="B5" s="35"/>
      <c r="C5" s="36"/>
      <c r="D5" s="35"/>
      <c r="E5" s="35"/>
      <c r="F5" s="35"/>
    </row>
    <row r="6" spans="1:6" ht="15.75">
      <c r="A6" s="38" t="s">
        <v>11</v>
      </c>
      <c r="B6" s="39"/>
      <c r="C6" s="36"/>
      <c r="D6" s="39"/>
      <c r="E6" s="39"/>
      <c r="F6" s="39"/>
    </row>
    <row r="7" spans="1:6" s="28" customFormat="1" ht="15.75">
      <c r="A7" s="38" t="s">
        <v>114</v>
      </c>
      <c r="B7" s="39"/>
      <c r="C7" s="36"/>
      <c r="D7" s="39"/>
      <c r="E7" s="39"/>
      <c r="F7" s="39"/>
    </row>
    <row r="8" spans="1:6" s="28" customFormat="1" ht="15.75" customHeight="1">
      <c r="A8" s="40" t="s">
        <v>12</v>
      </c>
      <c r="B8" s="41">
        <v>750000</v>
      </c>
      <c r="C8" s="40"/>
      <c r="D8" s="41">
        <v>585200</v>
      </c>
      <c r="E8" s="41"/>
      <c r="F8" s="41">
        <f>B8-D8</f>
        <v>164800</v>
      </c>
    </row>
    <row r="9" spans="1:6" s="28" customFormat="1" ht="15.75" customHeight="1">
      <c r="A9" s="40" t="s">
        <v>13</v>
      </c>
      <c r="B9" s="41">
        <v>130000</v>
      </c>
      <c r="C9" s="40"/>
      <c r="D9" s="41">
        <v>100000</v>
      </c>
      <c r="E9" s="41"/>
      <c r="F9" s="41">
        <f t="shared" ref="F9:F16" si="0">B9-D9</f>
        <v>30000</v>
      </c>
    </row>
    <row r="10" spans="1:6" s="28" customFormat="1" ht="15.75" customHeight="1">
      <c r="A10" s="40" t="s">
        <v>14</v>
      </c>
      <c r="B10" s="41">
        <v>42588</v>
      </c>
      <c r="C10" s="40"/>
      <c r="D10" s="41">
        <v>90000</v>
      </c>
      <c r="E10" s="41"/>
      <c r="F10" s="41">
        <f t="shared" si="0"/>
        <v>-47412</v>
      </c>
    </row>
    <row r="11" spans="1:6" s="28" customFormat="1" ht="15.75" customHeight="1">
      <c r="A11" s="40" t="s">
        <v>15</v>
      </c>
      <c r="B11" s="41">
        <v>10000</v>
      </c>
      <c r="C11" s="40"/>
      <c r="D11" s="41">
        <v>8000</v>
      </c>
      <c r="E11" s="41"/>
      <c r="F11" s="41">
        <f t="shared" si="0"/>
        <v>2000</v>
      </c>
    </row>
    <row r="12" spans="1:6" s="28" customFormat="1" ht="15.75" customHeight="1">
      <c r="A12" s="40" t="s">
        <v>16</v>
      </c>
      <c r="B12" s="41">
        <v>12000</v>
      </c>
      <c r="C12" s="40"/>
      <c r="D12" s="41">
        <v>10000</v>
      </c>
      <c r="E12" s="41"/>
      <c r="F12" s="41">
        <f t="shared" si="0"/>
        <v>2000</v>
      </c>
    </row>
    <row r="13" spans="1:6" s="28" customFormat="1" ht="15.75" customHeight="1">
      <c r="A13" s="40" t="s">
        <v>17</v>
      </c>
      <c r="B13" s="41">
        <v>15000</v>
      </c>
      <c r="C13" s="40"/>
      <c r="D13" s="41">
        <v>15000</v>
      </c>
      <c r="E13" s="41"/>
      <c r="F13" s="41">
        <f t="shared" si="0"/>
        <v>0</v>
      </c>
    </row>
    <row r="14" spans="1:6" s="28" customFormat="1" ht="15.75" customHeight="1">
      <c r="A14" s="40" t="s">
        <v>18</v>
      </c>
      <c r="B14" s="41">
        <v>14400</v>
      </c>
      <c r="C14" s="40"/>
      <c r="D14" s="41">
        <v>7200</v>
      </c>
      <c r="E14" s="41"/>
      <c r="F14" s="41">
        <f t="shared" si="0"/>
        <v>7200</v>
      </c>
    </row>
    <row r="15" spans="1:6" s="28" customFormat="1" ht="15.75" customHeight="1">
      <c r="A15" s="40" t="s">
        <v>19</v>
      </c>
      <c r="B15" s="42">
        <v>0</v>
      </c>
      <c r="C15" s="40"/>
      <c r="D15" s="42">
        <v>10000</v>
      </c>
      <c r="E15" s="41"/>
      <c r="F15" s="42">
        <f t="shared" si="0"/>
        <v>-10000</v>
      </c>
    </row>
    <row r="16" spans="1:6" s="28" customFormat="1" ht="15" customHeight="1">
      <c r="A16" s="38" t="s">
        <v>20</v>
      </c>
      <c r="B16" s="35">
        <f>SUM(B8:B15)</f>
        <v>973988</v>
      </c>
      <c r="C16" s="36"/>
      <c r="D16" s="35">
        <f>SUM(D8:D15)</f>
        <v>825400</v>
      </c>
      <c r="E16" s="35"/>
      <c r="F16" s="35">
        <f t="shared" si="0"/>
        <v>148588</v>
      </c>
    </row>
    <row r="17" spans="1:6" s="43" customFormat="1" ht="11.25" customHeight="1">
      <c r="B17" s="44"/>
      <c r="C17" s="45"/>
      <c r="D17" s="44"/>
      <c r="E17" s="44"/>
      <c r="F17" s="44"/>
    </row>
    <row r="18" spans="1:6" s="28" customFormat="1" ht="15.75">
      <c r="A18" s="38" t="s">
        <v>21</v>
      </c>
      <c r="B18" s="39"/>
      <c r="C18" s="36"/>
      <c r="D18" s="39"/>
      <c r="E18" s="39"/>
      <c r="F18" s="39"/>
    </row>
    <row r="19" spans="1:6" s="28" customFormat="1" ht="15">
      <c r="A19" s="40" t="s">
        <v>22</v>
      </c>
      <c r="B19" s="41">
        <v>32000</v>
      </c>
      <c r="C19" s="40"/>
      <c r="D19" s="41">
        <v>32000</v>
      </c>
      <c r="E19" s="41"/>
      <c r="F19" s="41">
        <f t="shared" ref="F19:F21" si="1">B19-D19</f>
        <v>0</v>
      </c>
    </row>
    <row r="20" spans="1:6" s="28" customFormat="1" ht="15">
      <c r="A20" s="40" t="s">
        <v>23</v>
      </c>
      <c r="B20" s="42">
        <v>18000</v>
      </c>
      <c r="C20" s="40"/>
      <c r="D20" s="42">
        <v>18000</v>
      </c>
      <c r="E20" s="41"/>
      <c r="F20" s="42">
        <f t="shared" si="1"/>
        <v>0</v>
      </c>
    </row>
    <row r="21" spans="1:6" s="28" customFormat="1" ht="15.75">
      <c r="A21" s="38" t="s">
        <v>24</v>
      </c>
      <c r="B21" s="46">
        <f>SUM(B19:B20)</f>
        <v>50000</v>
      </c>
      <c r="C21" s="32"/>
      <c r="D21" s="46">
        <f>SUM(D19:D20)</f>
        <v>50000</v>
      </c>
      <c r="E21" s="41"/>
      <c r="F21" s="46">
        <f t="shared" si="1"/>
        <v>0</v>
      </c>
    </row>
    <row r="22" spans="1:6" s="28" customFormat="1" ht="11.25" customHeight="1">
      <c r="A22" s="40"/>
      <c r="B22" s="41"/>
      <c r="C22" s="40"/>
      <c r="D22" s="41"/>
      <c r="E22" s="41"/>
      <c r="F22" s="41"/>
    </row>
    <row r="23" spans="1:6" s="28" customFormat="1" ht="12.75" customHeight="1">
      <c r="B23" s="35"/>
      <c r="C23" s="36"/>
      <c r="D23" s="35"/>
      <c r="E23" s="35"/>
      <c r="F23" s="35"/>
    </row>
    <row r="24" spans="1:6" s="28" customFormat="1" ht="15.75">
      <c r="A24" s="38" t="s">
        <v>25</v>
      </c>
      <c r="B24" s="39"/>
      <c r="C24" s="36"/>
      <c r="D24" s="39"/>
      <c r="E24" s="39"/>
      <c r="F24" s="39"/>
    </row>
    <row r="25" spans="1:6" s="28" customFormat="1" ht="15">
      <c r="A25" s="40" t="s">
        <v>26</v>
      </c>
      <c r="B25" s="41">
        <v>54000</v>
      </c>
      <c r="C25" s="40"/>
      <c r="D25" s="41">
        <v>54000</v>
      </c>
      <c r="E25" s="41"/>
      <c r="F25" s="41">
        <f>B25-D25</f>
        <v>0</v>
      </c>
    </row>
    <row r="26" spans="1:6" s="43" customFormat="1" ht="11.25" customHeight="1">
      <c r="B26" s="44"/>
      <c r="C26" s="45"/>
      <c r="D26" s="44"/>
      <c r="E26" s="44"/>
      <c r="F26" s="44"/>
    </row>
    <row r="27" spans="1:6" s="28" customFormat="1" ht="15.75">
      <c r="A27" s="38" t="s">
        <v>27</v>
      </c>
      <c r="B27" s="39"/>
      <c r="C27" s="36"/>
      <c r="D27" s="39"/>
      <c r="E27" s="39"/>
      <c r="F27" s="39"/>
    </row>
    <row r="28" spans="1:6" s="28" customFormat="1" ht="15">
      <c r="A28" s="28" t="s">
        <v>28</v>
      </c>
      <c r="B28" s="41">
        <v>125000</v>
      </c>
      <c r="C28" s="36"/>
      <c r="D28" s="41">
        <v>30000</v>
      </c>
      <c r="E28" s="41"/>
      <c r="F28" s="41">
        <f t="shared" ref="F28:F29" si="2">B28-D28</f>
        <v>95000</v>
      </c>
    </row>
    <row r="29" spans="1:6" s="28" customFormat="1" ht="15.75" customHeight="1">
      <c r="B29" s="46">
        <f>SUM(B28:B28)</f>
        <v>125000</v>
      </c>
      <c r="C29" s="36"/>
      <c r="D29" s="46">
        <f>SUM(D28:D28)</f>
        <v>30000</v>
      </c>
      <c r="E29" s="47"/>
      <c r="F29" s="46">
        <f t="shared" si="2"/>
        <v>95000</v>
      </c>
    </row>
    <row r="30" spans="1:6" s="28" customFormat="1" ht="11.25" customHeight="1">
      <c r="A30" s="50"/>
      <c r="B30" s="51"/>
      <c r="C30" s="52"/>
      <c r="D30" s="51"/>
      <c r="E30" s="51"/>
      <c r="F30" s="51"/>
    </row>
    <row r="31" spans="1:6" s="28" customFormat="1" ht="15.75">
      <c r="A31" s="38" t="s">
        <v>29</v>
      </c>
      <c r="B31" s="39"/>
      <c r="C31" s="36"/>
      <c r="D31" s="39"/>
      <c r="E31" s="39"/>
      <c r="F31" s="39"/>
    </row>
    <row r="32" spans="1:6" s="28" customFormat="1" ht="15.75">
      <c r="A32" s="40" t="s">
        <v>49</v>
      </c>
      <c r="B32" s="35">
        <v>20000</v>
      </c>
      <c r="C32" s="36"/>
      <c r="D32" s="35">
        <v>10000</v>
      </c>
      <c r="E32" s="39"/>
      <c r="F32" s="35">
        <f t="shared" ref="F32:F45" si="3">B32-D32</f>
        <v>10000</v>
      </c>
    </row>
    <row r="33" spans="1:6" s="28" customFormat="1" ht="15.75">
      <c r="A33" s="40" t="s">
        <v>50</v>
      </c>
      <c r="B33" s="35">
        <v>25000</v>
      </c>
      <c r="C33" s="36"/>
      <c r="D33" s="35">
        <v>25000</v>
      </c>
      <c r="E33" s="39"/>
      <c r="F33" s="35">
        <f t="shared" si="3"/>
        <v>0</v>
      </c>
    </row>
    <row r="34" spans="1:6" s="28" customFormat="1" ht="15.75">
      <c r="A34" s="40" t="s">
        <v>51</v>
      </c>
      <c r="B34" s="35">
        <v>3000</v>
      </c>
      <c r="C34" s="36"/>
      <c r="D34" s="35">
        <v>3000</v>
      </c>
      <c r="E34" s="39"/>
      <c r="F34" s="35">
        <f t="shared" si="3"/>
        <v>0</v>
      </c>
    </row>
    <row r="35" spans="1:6" s="28" customFormat="1" ht="15.75">
      <c r="A35" s="40" t="s">
        <v>52</v>
      </c>
      <c r="B35" s="35">
        <v>8000</v>
      </c>
      <c r="C35" s="36"/>
      <c r="D35" s="35">
        <v>4000</v>
      </c>
      <c r="E35" s="39"/>
      <c r="F35" s="35">
        <f t="shared" si="3"/>
        <v>4000</v>
      </c>
    </row>
    <row r="36" spans="1:6" s="28" customFormat="1" ht="15">
      <c r="A36" s="40" t="s">
        <v>53</v>
      </c>
      <c r="B36" s="35">
        <v>15000</v>
      </c>
      <c r="C36" s="36"/>
      <c r="D36" s="35">
        <v>5000</v>
      </c>
      <c r="E36" s="41"/>
      <c r="F36" s="35">
        <f t="shared" si="3"/>
        <v>10000</v>
      </c>
    </row>
    <row r="37" spans="1:6" s="28" customFormat="1" ht="15">
      <c r="A37" s="40" t="s">
        <v>54</v>
      </c>
      <c r="B37" s="41">
        <v>45000</v>
      </c>
      <c r="C37" s="40"/>
      <c r="D37" s="41">
        <v>30000</v>
      </c>
      <c r="E37" s="41"/>
      <c r="F37" s="41">
        <f t="shared" si="3"/>
        <v>15000</v>
      </c>
    </row>
    <row r="38" spans="1:6" s="28" customFormat="1" ht="15">
      <c r="A38" s="40" t="s">
        <v>55</v>
      </c>
      <c r="B38" s="41">
        <v>20000</v>
      </c>
      <c r="C38" s="40"/>
      <c r="D38" s="41">
        <v>15000</v>
      </c>
      <c r="E38" s="41"/>
      <c r="F38" s="41">
        <f t="shared" si="3"/>
        <v>5000</v>
      </c>
    </row>
    <row r="39" spans="1:6" s="28" customFormat="1" ht="15">
      <c r="A39" s="40" t="s">
        <v>56</v>
      </c>
      <c r="B39" s="41">
        <v>25000</v>
      </c>
      <c r="C39" s="40"/>
      <c r="D39" s="41">
        <v>25000</v>
      </c>
      <c r="E39" s="41"/>
      <c r="F39" s="41">
        <f t="shared" si="3"/>
        <v>0</v>
      </c>
    </row>
    <row r="40" spans="1:6" s="28" customFormat="1" ht="15">
      <c r="A40" s="40" t="s">
        <v>30</v>
      </c>
      <c r="B40" s="41">
        <v>20000</v>
      </c>
      <c r="C40" s="40"/>
      <c r="D40" s="41">
        <v>15000</v>
      </c>
      <c r="E40" s="41"/>
      <c r="F40" s="41">
        <f t="shared" si="3"/>
        <v>5000</v>
      </c>
    </row>
    <row r="41" spans="1:6" s="28" customFormat="1" ht="15">
      <c r="A41" s="40" t="s">
        <v>31</v>
      </c>
      <c r="B41" s="41">
        <v>10000</v>
      </c>
      <c r="C41" s="40"/>
      <c r="D41" s="41">
        <v>5000</v>
      </c>
      <c r="E41" s="41"/>
      <c r="F41" s="41">
        <f t="shared" si="3"/>
        <v>5000</v>
      </c>
    </row>
    <row r="42" spans="1:6" s="28" customFormat="1" ht="15">
      <c r="A42" s="40" t="s">
        <v>58</v>
      </c>
      <c r="B42" s="41">
        <v>15000</v>
      </c>
      <c r="C42" s="40"/>
      <c r="D42" s="41">
        <v>10000</v>
      </c>
      <c r="E42" s="41"/>
      <c r="F42" s="41">
        <f t="shared" si="3"/>
        <v>5000</v>
      </c>
    </row>
    <row r="43" spans="1:6" s="28" customFormat="1" ht="15">
      <c r="A43" s="40" t="s">
        <v>57</v>
      </c>
      <c r="B43" s="41">
        <v>10000</v>
      </c>
      <c r="C43" s="40"/>
      <c r="D43" s="41">
        <v>5000</v>
      </c>
      <c r="E43" s="41"/>
      <c r="F43" s="41">
        <f t="shared" si="3"/>
        <v>5000</v>
      </c>
    </row>
    <row r="44" spans="1:6" s="28" customFormat="1" ht="15">
      <c r="A44" s="40" t="s">
        <v>59</v>
      </c>
      <c r="B44" s="41">
        <v>6000</v>
      </c>
      <c r="C44" s="40"/>
      <c r="D44" s="41">
        <v>4000</v>
      </c>
      <c r="E44" s="41"/>
      <c r="F44" s="41">
        <f t="shared" si="3"/>
        <v>2000</v>
      </c>
    </row>
    <row r="45" spans="1:6" s="28" customFormat="1" ht="15.75" customHeight="1">
      <c r="B45" s="46">
        <f>SUM(B32:B44)</f>
        <v>222000</v>
      </c>
      <c r="C45" s="36"/>
      <c r="D45" s="46">
        <f>SUM(D32:D44)</f>
        <v>156000</v>
      </c>
      <c r="E45" s="47"/>
      <c r="F45" s="46">
        <f t="shared" si="3"/>
        <v>66000</v>
      </c>
    </row>
    <row r="46" spans="1:6" s="43" customFormat="1" ht="9" customHeight="1">
      <c r="B46" s="44"/>
      <c r="C46" s="45"/>
      <c r="D46" s="44"/>
      <c r="E46" s="44"/>
      <c r="F46" s="44"/>
    </row>
    <row r="47" spans="1:6" s="28" customFormat="1" ht="15.75">
      <c r="A47" s="38" t="s">
        <v>32</v>
      </c>
      <c r="B47" s="39"/>
      <c r="C47" s="36"/>
      <c r="D47" s="39"/>
      <c r="E47" s="39"/>
      <c r="F47" s="39"/>
    </row>
    <row r="48" spans="1:6" s="28" customFormat="1" ht="15">
      <c r="A48" s="40" t="s">
        <v>60</v>
      </c>
      <c r="B48" s="41">
        <v>125000</v>
      </c>
      <c r="C48" s="40"/>
      <c r="D48" s="41">
        <v>50000</v>
      </c>
      <c r="E48" s="41"/>
      <c r="F48" s="41">
        <f t="shared" ref="F48:F51" si="4">B48-D48</f>
        <v>75000</v>
      </c>
    </row>
    <row r="49" spans="1:6" s="28" customFormat="1" ht="15">
      <c r="A49" s="40" t="s">
        <v>33</v>
      </c>
      <c r="B49" s="41">
        <v>1000</v>
      </c>
      <c r="C49" s="40"/>
      <c r="D49" s="41">
        <v>1000</v>
      </c>
      <c r="E49" s="41"/>
      <c r="F49" s="41">
        <f t="shared" si="4"/>
        <v>0</v>
      </c>
    </row>
    <row r="50" spans="1:6" s="28" customFormat="1" ht="15">
      <c r="A50" s="40" t="s">
        <v>34</v>
      </c>
      <c r="B50" s="41">
        <v>0</v>
      </c>
      <c r="C50" s="40"/>
      <c r="D50" s="41">
        <v>0</v>
      </c>
      <c r="E50" s="41"/>
      <c r="F50" s="41">
        <f t="shared" si="4"/>
        <v>0</v>
      </c>
    </row>
    <row r="51" spans="1:6" s="28" customFormat="1" ht="15.75">
      <c r="B51" s="46">
        <f>SUM(B48:B50)</f>
        <v>126000</v>
      </c>
      <c r="C51" s="36"/>
      <c r="D51" s="46">
        <f>SUM(D48:D50)</f>
        <v>51000</v>
      </c>
      <c r="E51" s="47"/>
      <c r="F51" s="46">
        <f t="shared" si="4"/>
        <v>75000</v>
      </c>
    </row>
    <row r="52" spans="1:6" s="28" customFormat="1" ht="9" customHeight="1">
      <c r="B52" s="35"/>
      <c r="C52" s="36"/>
      <c r="D52" s="35"/>
      <c r="E52" s="35"/>
      <c r="F52" s="35"/>
    </row>
    <row r="53" spans="1:6" s="28" customFormat="1" ht="15" hidden="1">
      <c r="A53" s="50" t="s">
        <v>35</v>
      </c>
      <c r="B53" s="51"/>
      <c r="C53" s="52"/>
      <c r="D53" s="51"/>
      <c r="E53" s="51"/>
      <c r="F53" s="51"/>
    </row>
    <row r="54" spans="1:6" s="28" customFormat="1" ht="10.5" hidden="1" customHeight="1">
      <c r="A54" s="50"/>
      <c r="B54" s="51"/>
      <c r="C54" s="52"/>
      <c r="D54" s="51"/>
      <c r="E54" s="51"/>
      <c r="F54" s="51"/>
    </row>
    <row r="55" spans="1:6" s="28" customFormat="1" ht="15.75" hidden="1">
      <c r="A55" s="28" t="s">
        <v>36</v>
      </c>
      <c r="B55" s="39">
        <v>0</v>
      </c>
      <c r="C55" s="36"/>
      <c r="D55" s="39">
        <v>0</v>
      </c>
      <c r="E55" s="39"/>
      <c r="F55" s="39">
        <v>0</v>
      </c>
    </row>
    <row r="56" spans="1:6" s="28" customFormat="1" ht="12" hidden="1" customHeight="1">
      <c r="A56" s="50"/>
      <c r="B56" s="51"/>
      <c r="C56" s="52"/>
      <c r="D56" s="51"/>
      <c r="E56" s="51"/>
      <c r="F56" s="51"/>
    </row>
    <row r="57" spans="1:6" s="28" customFormat="1" ht="15.75">
      <c r="A57" s="28" t="s">
        <v>37</v>
      </c>
      <c r="B57" s="39">
        <v>0</v>
      </c>
      <c r="C57" s="36"/>
      <c r="D57" s="39">
        <v>0</v>
      </c>
      <c r="E57" s="39"/>
      <c r="F57" s="39">
        <v>0</v>
      </c>
    </row>
    <row r="58" spans="1:6" ht="8.25" customHeight="1">
      <c r="B58" s="53"/>
      <c r="D58" s="53"/>
      <c r="E58" s="53"/>
      <c r="F58" s="53"/>
    </row>
    <row r="59" spans="1:6" s="28" customFormat="1" ht="15.75">
      <c r="A59" s="76" t="s">
        <v>38</v>
      </c>
      <c r="B59" s="46">
        <f>+B25+B29+B45+B51+B55+B57+B21+B16</f>
        <v>1550988</v>
      </c>
      <c r="C59" s="77"/>
      <c r="D59" s="46">
        <f>+D25+D29+D45+D51+D55+D57+D21+D16</f>
        <v>1166400</v>
      </c>
      <c r="E59" s="39"/>
      <c r="F59" s="46">
        <f>+F25+F29+F45+F51+F55+F57+F21+F16</f>
        <v>384588</v>
      </c>
    </row>
    <row r="60" spans="1:6" s="28" customFormat="1" ht="15.75">
      <c r="A60" s="54"/>
      <c r="B60" s="39"/>
      <c r="C60" s="40"/>
      <c r="D60" s="39"/>
      <c r="E60" s="39"/>
      <c r="F60" s="39"/>
    </row>
    <row r="61" spans="1:6" ht="15.75">
      <c r="A61" s="38" t="s">
        <v>102</v>
      </c>
      <c r="B61" s="39"/>
      <c r="C61" s="36"/>
      <c r="D61" s="39"/>
      <c r="E61" s="39"/>
      <c r="F61" s="39"/>
    </row>
    <row r="62" spans="1:6" ht="13.5" customHeight="1">
      <c r="A62" s="38"/>
      <c r="B62" s="39"/>
      <c r="C62" s="36"/>
      <c r="D62" s="39"/>
      <c r="E62" s="39"/>
      <c r="F62" s="39"/>
    </row>
    <row r="63" spans="1:6" s="28" customFormat="1" ht="15.75">
      <c r="A63" s="38" t="s">
        <v>61</v>
      </c>
      <c r="B63" s="39"/>
      <c r="C63" s="36"/>
      <c r="D63" s="39"/>
      <c r="E63" s="39"/>
      <c r="F63" s="39"/>
    </row>
    <row r="64" spans="1:6" s="28" customFormat="1" ht="15">
      <c r="A64" s="28" t="s">
        <v>63</v>
      </c>
      <c r="B64" s="35">
        <v>120000</v>
      </c>
      <c r="C64" s="36"/>
      <c r="D64" s="35">
        <v>70000</v>
      </c>
      <c r="E64" s="41"/>
      <c r="F64" s="35">
        <f t="shared" ref="F64:F72" si="5">B64-D64</f>
        <v>50000</v>
      </c>
    </row>
    <row r="65" spans="1:6" s="28" customFormat="1" ht="15">
      <c r="A65" s="28" t="s">
        <v>64</v>
      </c>
      <c r="B65" s="35">
        <v>100000</v>
      </c>
      <c r="C65" s="36"/>
      <c r="D65" s="35">
        <v>100000</v>
      </c>
      <c r="E65" s="41"/>
      <c r="F65" s="35">
        <f t="shared" si="5"/>
        <v>0</v>
      </c>
    </row>
    <row r="66" spans="1:6" s="28" customFormat="1" ht="15">
      <c r="A66" s="36" t="s">
        <v>67</v>
      </c>
      <c r="B66" s="41">
        <v>20000</v>
      </c>
      <c r="C66" s="36"/>
      <c r="D66" s="41">
        <v>20000</v>
      </c>
      <c r="E66" s="41"/>
      <c r="F66" s="41">
        <f t="shared" si="5"/>
        <v>0</v>
      </c>
    </row>
    <row r="67" spans="1:6" s="28" customFormat="1" ht="15">
      <c r="A67" s="61" t="s">
        <v>69</v>
      </c>
      <c r="B67" s="41">
        <v>8000</v>
      </c>
      <c r="C67" s="36"/>
      <c r="D67" s="41">
        <v>8000</v>
      </c>
      <c r="E67" s="41"/>
      <c r="F67" s="41">
        <f t="shared" si="5"/>
        <v>0</v>
      </c>
    </row>
    <row r="68" spans="1:6" s="28" customFormat="1" ht="15">
      <c r="A68" s="61" t="s">
        <v>70</v>
      </c>
      <c r="B68" s="41">
        <v>15000</v>
      </c>
      <c r="C68" s="36"/>
      <c r="D68" s="41">
        <v>10000</v>
      </c>
      <c r="E68" s="41"/>
      <c r="F68" s="41">
        <f t="shared" si="5"/>
        <v>5000</v>
      </c>
    </row>
    <row r="69" spans="1:6" s="28" customFormat="1" ht="15">
      <c r="A69" s="28" t="s">
        <v>39</v>
      </c>
      <c r="B69" s="35">
        <v>75000</v>
      </c>
      <c r="C69" s="36"/>
      <c r="D69" s="35">
        <v>75000</v>
      </c>
      <c r="E69" s="41"/>
      <c r="F69" s="35">
        <f t="shared" si="5"/>
        <v>0</v>
      </c>
    </row>
    <row r="70" spans="1:6" s="28" customFormat="1" ht="15">
      <c r="A70" s="28" t="s">
        <v>65</v>
      </c>
      <c r="B70" s="35">
        <v>220000</v>
      </c>
      <c r="C70" s="36"/>
      <c r="D70" s="35">
        <v>150000</v>
      </c>
      <c r="E70" s="41"/>
      <c r="F70" s="35">
        <f t="shared" si="5"/>
        <v>70000</v>
      </c>
    </row>
    <row r="71" spans="1:6" s="28" customFormat="1" ht="15">
      <c r="A71" s="36" t="s">
        <v>66</v>
      </c>
      <c r="B71" s="41">
        <v>100000</v>
      </c>
      <c r="C71" s="36"/>
      <c r="D71" s="41">
        <v>80000</v>
      </c>
      <c r="E71" s="41"/>
      <c r="F71" s="41">
        <f t="shared" si="5"/>
        <v>20000</v>
      </c>
    </row>
    <row r="72" spans="1:6" s="28" customFormat="1" ht="15">
      <c r="A72" s="36" t="s">
        <v>68</v>
      </c>
      <c r="B72" s="41">
        <v>60000</v>
      </c>
      <c r="C72" s="36"/>
      <c r="D72" s="41">
        <v>60000</v>
      </c>
      <c r="E72" s="41"/>
      <c r="F72" s="41">
        <f t="shared" si="5"/>
        <v>0</v>
      </c>
    </row>
    <row r="73" spans="1:6" s="28" customFormat="1" ht="15">
      <c r="A73" s="36"/>
      <c r="B73" s="41"/>
      <c r="C73" s="36"/>
      <c r="D73" s="41"/>
      <c r="E73" s="41"/>
      <c r="F73" s="41"/>
    </row>
    <row r="74" spans="1:6" s="28" customFormat="1" ht="15.75">
      <c r="A74" s="78" t="s">
        <v>62</v>
      </c>
      <c r="B74" s="46">
        <f>SUM(B64:B72)</f>
        <v>718000</v>
      </c>
      <c r="C74" s="78"/>
      <c r="D74" s="46">
        <f>SUM(D64:D72)</f>
        <v>573000</v>
      </c>
      <c r="E74" s="35"/>
      <c r="F74" s="46">
        <f>B74-D74</f>
        <v>145000</v>
      </c>
    </row>
    <row r="75" spans="1:6" s="28" customFormat="1" ht="15">
      <c r="B75" s="35"/>
      <c r="C75" s="36"/>
      <c r="D75" s="35"/>
      <c r="E75" s="35"/>
      <c r="F75" s="35"/>
    </row>
    <row r="76" spans="1:6" s="28" customFormat="1" ht="16.5" thickBot="1">
      <c r="A76" s="79" t="s">
        <v>40</v>
      </c>
      <c r="B76" s="75">
        <f>B59+B74</f>
        <v>2268988</v>
      </c>
      <c r="C76" s="80"/>
      <c r="D76" s="75">
        <f>D59+D74</f>
        <v>1739400</v>
      </c>
      <c r="E76" s="55"/>
      <c r="F76" s="75">
        <f>B76-D76</f>
        <v>529588</v>
      </c>
    </row>
    <row r="78" spans="1:6" ht="15.75">
      <c r="A78" s="38" t="s">
        <v>71</v>
      </c>
      <c r="B78" s="39"/>
      <c r="C78" s="36"/>
      <c r="D78" s="39"/>
      <c r="E78" s="39"/>
      <c r="F78" s="39"/>
    </row>
    <row r="79" spans="1:6" ht="10.5" customHeight="1">
      <c r="A79" s="56"/>
    </row>
    <row r="80" spans="1:6" s="28" customFormat="1" ht="15">
      <c r="A80" s="40" t="s">
        <v>78</v>
      </c>
      <c r="B80" s="41">
        <v>23000</v>
      </c>
      <c r="C80" s="40"/>
      <c r="D80" s="41">
        <v>23000</v>
      </c>
      <c r="E80" s="41"/>
      <c r="F80" s="41">
        <f t="shared" ref="F80:F87" si="6">B80-D80</f>
        <v>0</v>
      </c>
    </row>
    <row r="81" spans="1:6" s="28" customFormat="1" ht="15">
      <c r="A81" s="40" t="s">
        <v>81</v>
      </c>
      <c r="B81" s="41">
        <v>90000</v>
      </c>
      <c r="C81" s="40"/>
      <c r="D81" s="41">
        <v>50000</v>
      </c>
      <c r="E81" s="41"/>
      <c r="F81" s="41">
        <f t="shared" si="6"/>
        <v>40000</v>
      </c>
    </row>
    <row r="82" spans="1:6" s="28" customFormat="1" ht="15">
      <c r="A82" s="57" t="s">
        <v>82</v>
      </c>
      <c r="B82" s="35">
        <v>35000</v>
      </c>
      <c r="C82" s="40"/>
      <c r="D82" s="35">
        <v>20000</v>
      </c>
      <c r="E82" s="41"/>
      <c r="F82" s="35">
        <f t="shared" si="6"/>
        <v>15000</v>
      </c>
    </row>
    <row r="83" spans="1:6" s="28" customFormat="1" ht="15">
      <c r="A83" s="57" t="s">
        <v>83</v>
      </c>
      <c r="B83" s="35">
        <v>50000</v>
      </c>
      <c r="C83" s="40"/>
      <c r="D83" s="35">
        <v>30000</v>
      </c>
      <c r="E83" s="41"/>
      <c r="F83" s="35">
        <f t="shared" si="6"/>
        <v>20000</v>
      </c>
    </row>
    <row r="84" spans="1:6" s="28" customFormat="1" ht="15">
      <c r="A84" s="58" t="s">
        <v>84</v>
      </c>
      <c r="B84" s="35">
        <v>40000</v>
      </c>
      <c r="C84" s="40"/>
      <c r="D84" s="35">
        <v>20000</v>
      </c>
      <c r="E84" s="41"/>
      <c r="F84" s="35">
        <f t="shared" si="6"/>
        <v>20000</v>
      </c>
    </row>
    <row r="85" spans="1:6" s="28" customFormat="1" ht="15" customHeight="1">
      <c r="A85" s="61" t="s">
        <v>92</v>
      </c>
      <c r="B85" s="41">
        <v>100000</v>
      </c>
      <c r="C85" s="62"/>
      <c r="D85" s="41">
        <v>50000</v>
      </c>
      <c r="E85" s="41"/>
      <c r="F85" s="41">
        <f t="shared" si="6"/>
        <v>50000</v>
      </c>
    </row>
    <row r="86" spans="1:6" s="28" customFormat="1" ht="15" customHeight="1">
      <c r="A86" s="61" t="s">
        <v>93</v>
      </c>
      <c r="B86" s="41">
        <v>50000</v>
      </c>
      <c r="C86" s="62"/>
      <c r="D86" s="41">
        <v>50000</v>
      </c>
      <c r="E86" s="41"/>
      <c r="F86" s="41">
        <f t="shared" si="6"/>
        <v>0</v>
      </c>
    </row>
    <row r="87" spans="1:6" s="28" customFormat="1" ht="15" customHeight="1">
      <c r="A87" s="61" t="s">
        <v>94</v>
      </c>
      <c r="B87" s="41">
        <v>20000</v>
      </c>
      <c r="C87" s="62"/>
      <c r="D87" s="41">
        <v>10000</v>
      </c>
      <c r="E87" s="41"/>
      <c r="F87" s="41">
        <f t="shared" si="6"/>
        <v>10000</v>
      </c>
    </row>
    <row r="88" spans="1:6" s="28" customFormat="1" ht="15">
      <c r="A88" s="57"/>
      <c r="B88" s="35"/>
      <c r="C88" s="40"/>
      <c r="D88" s="35"/>
      <c r="E88" s="41"/>
      <c r="F88" s="35"/>
    </row>
    <row r="89" spans="1:6" s="28" customFormat="1" ht="15">
      <c r="A89" s="59"/>
      <c r="B89" s="64">
        <f>SUM(B80:B88)</f>
        <v>408000</v>
      </c>
      <c r="C89" s="60"/>
      <c r="D89" s="64">
        <f>SUM(D80:D88)</f>
        <v>253000</v>
      </c>
      <c r="E89" s="74"/>
      <c r="F89" s="64">
        <f>B89-D89</f>
        <v>155000</v>
      </c>
    </row>
    <row r="90" spans="1:6" s="28" customFormat="1" ht="9" customHeight="1">
      <c r="A90" s="40"/>
      <c r="B90" s="35"/>
      <c r="C90" s="40"/>
      <c r="D90" s="35"/>
      <c r="E90" s="35"/>
      <c r="F90" s="35"/>
    </row>
    <row r="91" spans="1:6" s="28" customFormat="1" ht="15.75">
      <c r="A91" s="38" t="s">
        <v>41</v>
      </c>
      <c r="B91" s="39"/>
      <c r="C91" s="36"/>
      <c r="D91" s="39"/>
      <c r="E91" s="39"/>
      <c r="F91" s="39"/>
    </row>
    <row r="92" spans="1:6" s="28" customFormat="1" ht="15" customHeight="1">
      <c r="A92" s="40" t="s">
        <v>85</v>
      </c>
      <c r="B92" s="41">
        <v>45000</v>
      </c>
      <c r="C92" s="40"/>
      <c r="D92" s="41">
        <v>25000</v>
      </c>
      <c r="E92" s="47"/>
      <c r="F92" s="41">
        <f t="shared" ref="F92:F96" si="7">B92-D92</f>
        <v>20000</v>
      </c>
    </row>
    <row r="93" spans="1:6" s="28" customFormat="1" ht="15" customHeight="1">
      <c r="A93" s="61" t="s">
        <v>86</v>
      </c>
      <c r="B93" s="41">
        <v>67500</v>
      </c>
      <c r="C93" s="62"/>
      <c r="D93" s="41">
        <v>40000</v>
      </c>
      <c r="E93" s="41"/>
      <c r="F93" s="41">
        <f t="shared" si="7"/>
        <v>27500</v>
      </c>
    </row>
    <row r="94" spans="1:6" s="28" customFormat="1" ht="15" customHeight="1">
      <c r="A94" s="61" t="s">
        <v>87</v>
      </c>
      <c r="B94" s="41">
        <v>67500</v>
      </c>
      <c r="C94" s="62"/>
      <c r="D94" s="41">
        <v>40000</v>
      </c>
      <c r="E94" s="41"/>
      <c r="F94" s="41">
        <f t="shared" si="7"/>
        <v>27500</v>
      </c>
    </row>
    <row r="95" spans="1:6" s="28" customFormat="1" ht="15" customHeight="1">
      <c r="A95" s="61" t="s">
        <v>88</v>
      </c>
      <c r="B95" s="41">
        <v>50000</v>
      </c>
      <c r="C95" s="62"/>
      <c r="D95" s="41">
        <v>50000</v>
      </c>
      <c r="E95" s="41"/>
      <c r="F95" s="41">
        <f t="shared" si="7"/>
        <v>0</v>
      </c>
    </row>
    <row r="96" spans="1:6" s="28" customFormat="1" ht="15" customHeight="1">
      <c r="A96" s="61" t="s">
        <v>89</v>
      </c>
      <c r="B96" s="41">
        <v>40000</v>
      </c>
      <c r="C96" s="62"/>
      <c r="D96" s="41">
        <v>30000</v>
      </c>
      <c r="E96" s="41"/>
      <c r="F96" s="41">
        <f t="shared" si="7"/>
        <v>10000</v>
      </c>
    </row>
    <row r="97" spans="1:6" s="28" customFormat="1" ht="10.5" customHeight="1">
      <c r="A97" s="61"/>
      <c r="B97" s="42"/>
      <c r="C97" s="62"/>
      <c r="D97" s="42"/>
      <c r="E97" s="41"/>
      <c r="F97" s="42"/>
    </row>
    <row r="98" spans="1:6" s="28" customFormat="1" ht="15">
      <c r="A98" s="61"/>
      <c r="B98" s="63">
        <f>SUM(B92:B96)</f>
        <v>270000</v>
      </c>
      <c r="C98" s="62"/>
      <c r="D98" s="63">
        <f>SUM(D92:D96)</f>
        <v>185000</v>
      </c>
      <c r="E98" s="63"/>
      <c r="F98" s="63">
        <f>B98-D98</f>
        <v>85000</v>
      </c>
    </row>
    <row r="99" spans="1:6" s="28" customFormat="1" ht="7.5" customHeight="1">
      <c r="A99" s="57"/>
      <c r="B99" s="35"/>
      <c r="C99" s="65"/>
      <c r="D99" s="35"/>
      <c r="E99" s="35"/>
      <c r="F99" s="35"/>
    </row>
    <row r="100" spans="1:6" s="28" customFormat="1" ht="16.5" thickBot="1">
      <c r="A100" s="81" t="s">
        <v>75</v>
      </c>
      <c r="B100" s="83">
        <f>B89+B98</f>
        <v>678000</v>
      </c>
      <c r="C100" s="82"/>
      <c r="D100" s="83">
        <f>D89+D98</f>
        <v>438000</v>
      </c>
      <c r="E100" s="66"/>
      <c r="F100" s="83">
        <f>B100-D100</f>
        <v>240000</v>
      </c>
    </row>
    <row r="101" spans="1:6" s="28" customFormat="1" ht="9.75" customHeight="1">
      <c r="A101" s="40"/>
      <c r="B101" s="67"/>
      <c r="C101" s="40"/>
      <c r="D101" s="67"/>
      <c r="E101" s="67"/>
      <c r="F101" s="67"/>
    </row>
    <row r="102" spans="1:6" s="28" customFormat="1" ht="15" hidden="1">
      <c r="A102" s="68" t="s">
        <v>43</v>
      </c>
      <c r="B102" s="67"/>
      <c r="C102" s="40"/>
      <c r="D102" s="67"/>
      <c r="E102" s="67"/>
      <c r="F102" s="67"/>
    </row>
    <row r="103" spans="1:6" s="28" customFormat="1" ht="15" hidden="1">
      <c r="A103" s="40" t="s">
        <v>44</v>
      </c>
      <c r="B103" s="67">
        <v>0</v>
      </c>
      <c r="C103" s="40"/>
      <c r="D103" s="67">
        <v>0</v>
      </c>
      <c r="E103" s="67"/>
      <c r="F103" s="67">
        <v>0</v>
      </c>
    </row>
    <row r="104" spans="1:6" s="28" customFormat="1" ht="15" hidden="1">
      <c r="A104" s="40" t="s">
        <v>45</v>
      </c>
      <c r="B104" s="67">
        <v>0</v>
      </c>
      <c r="C104" s="40"/>
      <c r="D104" s="67">
        <v>0</v>
      </c>
      <c r="E104" s="67"/>
      <c r="F104" s="67">
        <v>0</v>
      </c>
    </row>
    <row r="105" spans="1:6" s="28" customFormat="1" ht="15" hidden="1">
      <c r="A105" s="40"/>
      <c r="B105" s="69">
        <f>SUM(B102:B104)</f>
        <v>0</v>
      </c>
      <c r="C105" s="40"/>
      <c r="D105" s="69">
        <f>SUM(D102:D104)</f>
        <v>0</v>
      </c>
      <c r="E105" s="67"/>
      <c r="F105" s="69">
        <f>SUM(F102:F104)</f>
        <v>0</v>
      </c>
    </row>
    <row r="106" spans="1:6" s="28" customFormat="1" ht="15">
      <c r="A106" s="40"/>
      <c r="B106" s="35"/>
      <c r="C106" s="40"/>
      <c r="D106" s="35"/>
      <c r="E106" s="35"/>
      <c r="F106" s="35"/>
    </row>
    <row r="107" spans="1:6" s="28" customFormat="1" ht="15.75">
      <c r="A107" s="32" t="s">
        <v>72</v>
      </c>
      <c r="B107" s="35"/>
      <c r="C107" s="40"/>
      <c r="D107" s="35"/>
      <c r="E107" s="35"/>
      <c r="F107" s="35"/>
    </row>
    <row r="108" spans="1:6" s="28" customFormat="1" ht="15">
      <c r="A108" s="61" t="s">
        <v>76</v>
      </c>
      <c r="B108" s="41">
        <v>15000</v>
      </c>
      <c r="C108" s="62"/>
      <c r="D108" s="41">
        <v>15000</v>
      </c>
      <c r="E108" s="35"/>
      <c r="F108" s="41">
        <f t="shared" ref="F108:F120" si="8">B108-D108</f>
        <v>0</v>
      </c>
    </row>
    <row r="109" spans="1:6" s="28" customFormat="1" ht="15">
      <c r="A109" s="40" t="s">
        <v>77</v>
      </c>
      <c r="B109" s="41">
        <v>50000</v>
      </c>
      <c r="C109" s="62"/>
      <c r="D109" s="41">
        <v>25000</v>
      </c>
      <c r="E109" s="41"/>
      <c r="F109" s="41">
        <f t="shared" si="8"/>
        <v>25000</v>
      </c>
    </row>
    <row r="110" spans="1:6" s="28" customFormat="1" ht="15">
      <c r="A110" s="61" t="s">
        <v>79</v>
      </c>
      <c r="B110" s="41">
        <v>50000</v>
      </c>
      <c r="C110" s="62"/>
      <c r="D110" s="41">
        <v>25000</v>
      </c>
      <c r="E110" s="41"/>
      <c r="F110" s="41">
        <f t="shared" si="8"/>
        <v>25000</v>
      </c>
    </row>
    <row r="111" spans="1:6" s="28" customFormat="1" ht="15">
      <c r="A111" s="61" t="s">
        <v>80</v>
      </c>
      <c r="B111" s="41">
        <v>120000</v>
      </c>
      <c r="C111" s="62"/>
      <c r="D111" s="41">
        <v>60000</v>
      </c>
      <c r="E111" s="35"/>
      <c r="F111" s="41">
        <f t="shared" si="8"/>
        <v>60000</v>
      </c>
    </row>
    <row r="112" spans="1:6" s="28" customFormat="1" ht="15">
      <c r="A112" s="40" t="s">
        <v>90</v>
      </c>
      <c r="B112" s="35">
        <v>20000</v>
      </c>
      <c r="C112" s="40"/>
      <c r="D112" s="35">
        <v>20000</v>
      </c>
      <c r="E112" s="41"/>
      <c r="F112" s="35">
        <f t="shared" si="8"/>
        <v>0</v>
      </c>
    </row>
    <row r="113" spans="1:6" s="28" customFormat="1" ht="15">
      <c r="A113" s="40" t="s">
        <v>91</v>
      </c>
      <c r="B113" s="35">
        <v>20000</v>
      </c>
      <c r="C113" s="40"/>
      <c r="D113" s="35">
        <v>20000</v>
      </c>
      <c r="E113" s="41"/>
      <c r="F113" s="35">
        <f t="shared" si="8"/>
        <v>0</v>
      </c>
    </row>
    <row r="114" spans="1:6" s="28" customFormat="1" ht="15">
      <c r="A114" s="40" t="s">
        <v>95</v>
      </c>
      <c r="B114" s="35">
        <v>5000</v>
      </c>
      <c r="C114" s="40"/>
      <c r="D114" s="35">
        <v>3000</v>
      </c>
      <c r="E114" s="41"/>
      <c r="F114" s="35">
        <f t="shared" si="8"/>
        <v>2000</v>
      </c>
    </row>
    <row r="115" spans="1:6" s="28" customFormat="1" ht="15">
      <c r="A115" s="40" t="s">
        <v>96</v>
      </c>
      <c r="B115" s="35">
        <v>20000</v>
      </c>
      <c r="C115" s="40"/>
      <c r="D115" s="35">
        <v>12000</v>
      </c>
      <c r="E115" s="41"/>
      <c r="F115" s="35">
        <f t="shared" si="8"/>
        <v>8000</v>
      </c>
    </row>
    <row r="116" spans="1:6" s="28" customFormat="1" ht="15">
      <c r="A116" s="40" t="s">
        <v>97</v>
      </c>
      <c r="B116" s="35">
        <v>20000</v>
      </c>
      <c r="C116" s="40"/>
      <c r="D116" s="35">
        <v>15000</v>
      </c>
      <c r="E116" s="35"/>
      <c r="F116" s="35">
        <f t="shared" si="8"/>
        <v>5000</v>
      </c>
    </row>
    <row r="117" spans="1:6" s="28" customFormat="1" ht="15">
      <c r="A117" s="58" t="s">
        <v>98</v>
      </c>
      <c r="B117" s="35">
        <v>15000</v>
      </c>
      <c r="C117" s="70"/>
      <c r="D117" s="35">
        <v>12000</v>
      </c>
      <c r="E117" s="41"/>
      <c r="F117" s="35">
        <f t="shared" si="8"/>
        <v>3000</v>
      </c>
    </row>
    <row r="118" spans="1:6" s="28" customFormat="1" ht="15">
      <c r="A118" s="58" t="s">
        <v>99</v>
      </c>
      <c r="B118" s="35">
        <v>4000</v>
      </c>
      <c r="C118" s="70"/>
      <c r="D118" s="35">
        <v>4000</v>
      </c>
      <c r="E118" s="35"/>
      <c r="F118" s="35">
        <f t="shared" si="8"/>
        <v>0</v>
      </c>
    </row>
    <row r="119" spans="1:6" s="28" customFormat="1" ht="15">
      <c r="A119" s="61" t="s">
        <v>100</v>
      </c>
      <c r="B119" s="41">
        <v>4000</v>
      </c>
      <c r="C119" s="40"/>
      <c r="D119" s="41">
        <v>4000</v>
      </c>
      <c r="E119" s="41"/>
      <c r="F119" s="41">
        <f t="shared" si="8"/>
        <v>0</v>
      </c>
    </row>
    <row r="120" spans="1:6" s="28" customFormat="1" ht="15">
      <c r="A120" s="61" t="s">
        <v>101</v>
      </c>
      <c r="B120" s="35">
        <v>40000</v>
      </c>
      <c r="C120" s="70"/>
      <c r="D120" s="35">
        <v>25000</v>
      </c>
      <c r="E120" s="41"/>
      <c r="F120" s="35">
        <f t="shared" si="8"/>
        <v>15000</v>
      </c>
    </row>
    <row r="121" spans="1:6" s="28" customFormat="1" ht="12.75" customHeight="1">
      <c r="A121" s="61"/>
      <c r="B121" s="35"/>
      <c r="C121" s="62"/>
      <c r="D121" s="35"/>
      <c r="E121" s="35"/>
      <c r="F121" s="35"/>
    </row>
    <row r="122" spans="1:6" s="28" customFormat="1" ht="17.25" customHeight="1" thickBot="1">
      <c r="A122" s="84" t="s">
        <v>74</v>
      </c>
      <c r="B122" s="86">
        <f>SUM(B108:B121)</f>
        <v>383000</v>
      </c>
      <c r="C122" s="85"/>
      <c r="D122" s="86">
        <f>SUM(D108:D121)</f>
        <v>240000</v>
      </c>
      <c r="E122" s="47"/>
      <c r="F122" s="86">
        <f>B122-D122</f>
        <v>143000</v>
      </c>
    </row>
    <row r="123" spans="1:6" s="28" customFormat="1" ht="12.75" customHeight="1">
      <c r="A123" s="32"/>
      <c r="B123" s="47"/>
      <c r="C123" s="65"/>
      <c r="D123" s="47"/>
      <c r="E123" s="47"/>
      <c r="F123" s="47"/>
    </row>
    <row r="124" spans="1:6" s="28" customFormat="1" ht="17.25" customHeight="1">
      <c r="A124" s="40" t="s">
        <v>46</v>
      </c>
      <c r="B124" s="47">
        <v>0</v>
      </c>
      <c r="C124" s="65"/>
      <c r="D124" s="41">
        <v>100000</v>
      </c>
      <c r="E124" s="47"/>
      <c r="F124" s="41">
        <f>B124-D124</f>
        <v>-100000</v>
      </c>
    </row>
    <row r="125" spans="1:6" s="28" customFormat="1" ht="12.75" customHeight="1">
      <c r="A125" s="40"/>
      <c r="B125" s="41"/>
      <c r="C125" s="40"/>
      <c r="D125" s="41"/>
      <c r="E125" s="41"/>
      <c r="F125" s="41"/>
    </row>
    <row r="126" spans="1:6" s="38" customFormat="1" ht="17.25" customHeight="1" thickBot="1">
      <c r="A126" s="71" t="s">
        <v>73</v>
      </c>
      <c r="B126" s="72">
        <f>B76+B100+B122</f>
        <v>3329988</v>
      </c>
      <c r="C126" s="73"/>
      <c r="D126" s="72">
        <f>D76+D100+D122+D124</f>
        <v>2517400</v>
      </c>
      <c r="E126" s="72"/>
      <c r="F126" s="72">
        <f>B126-D126</f>
        <v>812588</v>
      </c>
    </row>
  </sheetData>
  <printOptions horizontalCentered="1"/>
  <pageMargins left="0.55118110236220474" right="0.55118110236220474" top="0.31496062992125984" bottom="0.31496062992125984" header="0.31496062992125984" footer="0.11811023622047245"/>
  <pageSetup paperSize="9" scale="70" fitToHeight="5" orientation="portrait" cellComments="asDisplayed" r:id="rId1"/>
  <headerFooter>
    <oddFooter>&amp;L&amp;10PICEB
Proposed Budget for 2016&amp;R&amp;Pof &amp;N</oddFooter>
  </headerFooter>
  <rowBreaks count="1" manualBreakCount="1">
    <brk id="5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3"/>
  <sheetViews>
    <sheetView topLeftCell="A10" workbookViewId="0">
      <selection activeCell="J23" sqref="J23"/>
    </sheetView>
  </sheetViews>
  <sheetFormatPr defaultRowHeight="15"/>
  <cols>
    <col min="1" max="1" width="38.42578125" bestFit="1" customWidth="1"/>
    <col min="2" max="2" width="19.5703125" style="98" customWidth="1"/>
  </cols>
  <sheetData>
    <row r="3" spans="1:2">
      <c r="A3" t="s">
        <v>6</v>
      </c>
      <c r="B3" s="106">
        <v>1166400</v>
      </c>
    </row>
    <row r="4" spans="1:2">
      <c r="B4" s="106"/>
    </row>
    <row r="5" spans="1:2">
      <c r="A5" t="s">
        <v>104</v>
      </c>
      <c r="B5" s="106">
        <v>573000</v>
      </c>
    </row>
    <row r="6" spans="1:2">
      <c r="B6" s="106"/>
    </row>
    <row r="7" spans="1:2">
      <c r="A7" t="s">
        <v>105</v>
      </c>
      <c r="B7" s="106">
        <v>438000</v>
      </c>
    </row>
    <row r="8" spans="1:2">
      <c r="B8" s="106"/>
    </row>
    <row r="9" spans="1:2">
      <c r="A9" t="s">
        <v>106</v>
      </c>
      <c r="B9" s="106">
        <v>240000</v>
      </c>
    </row>
    <row r="10" spans="1:2">
      <c r="B10" s="106"/>
    </row>
    <row r="11" spans="1:2">
      <c r="A11" t="s">
        <v>42</v>
      </c>
      <c r="B11" s="106">
        <v>100000</v>
      </c>
    </row>
    <row r="12" spans="1:2">
      <c r="B12" s="106"/>
    </row>
    <row r="13" spans="1:2">
      <c r="B13" s="106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Budget 2016</vt:lpstr>
      <vt:lpstr>Sheet3</vt:lpstr>
      <vt:lpstr>'Budget 2016'!Print_Area</vt:lpstr>
      <vt:lpstr>Summary!Print_Area</vt:lpstr>
      <vt:lpstr>'Budget 2016'!Print_Titles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2016-01-13T08:28:47Z</cp:lastPrinted>
  <dcterms:created xsi:type="dcterms:W3CDTF">2016-01-13T04:31:21Z</dcterms:created>
  <dcterms:modified xsi:type="dcterms:W3CDTF">2016-01-13T08:36:49Z</dcterms:modified>
</cp:coreProperties>
</file>