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ET\"/>
    </mc:Choice>
  </mc:AlternateContent>
  <bookViews>
    <workbookView xWindow="0" yWindow="0" windowWidth="20490" windowHeight="8820" activeTab="1"/>
  </bookViews>
  <sheets>
    <sheet name="PCET" sheetId="1" r:id="rId1"/>
    <sheet name="2018" sheetId="2" r:id="rId2"/>
  </sheets>
  <definedNames>
    <definedName name="_xlnm._FilterDatabase" localSheetId="0" hidden="1">PCET!$B$17:$K$36</definedName>
    <definedName name="_xlnm.Print_Area" localSheetId="0">PCET!$B$1:$K$37</definedName>
    <definedName name="valuevx">42.314159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" l="1"/>
  <c r="J29" i="1" l="1"/>
  <c r="J21" i="1"/>
  <c r="J22" i="1"/>
  <c r="J23" i="1"/>
  <c r="J24" i="1"/>
  <c r="J36" i="1" l="1"/>
  <c r="J35" i="1"/>
  <c r="J34" i="1"/>
  <c r="J33" i="1"/>
  <c r="J32" i="1"/>
  <c r="J31" i="1"/>
  <c r="H9" i="1" s="1"/>
  <c r="J27" i="1"/>
  <c r="J26" i="1"/>
  <c r="J20" i="1"/>
  <c r="H8" i="1" s="1"/>
  <c r="J25" i="1"/>
  <c r="J28" i="1"/>
  <c r="J19" i="1"/>
  <c r="J30" i="1"/>
  <c r="H5" i="1" s="1"/>
  <c r="H6" i="1"/>
  <c r="H11" i="1" l="1"/>
  <c r="H7" i="1"/>
  <c r="H10" i="1"/>
  <c r="J37" i="1"/>
  <c r="C7" i="1" s="1"/>
  <c r="I7" i="1" s="1"/>
  <c r="G11" i="1" l="1"/>
  <c r="G10" i="1"/>
  <c r="G6" i="1"/>
  <c r="C11" i="1"/>
  <c r="G5" i="1"/>
  <c r="G7" i="1"/>
  <c r="G9" i="1"/>
  <c r="G8" i="1"/>
</calcChain>
</file>

<file path=xl/sharedStrings.xml><?xml version="1.0" encoding="utf-8"?>
<sst xmlns="http://schemas.openxmlformats.org/spreadsheetml/2006/main" count="71" uniqueCount="53">
  <si>
    <t>Penang Global Torism Sdn Bhd</t>
  </si>
  <si>
    <t>Budget &amp; Expenses</t>
  </si>
  <si>
    <t>Breakdown of Expenses</t>
  </si>
  <si>
    <t>Total Budget</t>
  </si>
  <si>
    <t>Roadshow</t>
  </si>
  <si>
    <t>Total Expenses</t>
  </si>
  <si>
    <t>Hosting - Int School</t>
  </si>
  <si>
    <t>Hosting - Conference</t>
  </si>
  <si>
    <t>Difference</t>
  </si>
  <si>
    <t>Hosting - Out of State</t>
  </si>
  <si>
    <t>Website</t>
  </si>
  <si>
    <t>Printing/Stationery</t>
  </si>
  <si>
    <t>Others</t>
  </si>
  <si>
    <t>Description</t>
  </si>
  <si>
    <t>Category</t>
  </si>
  <si>
    <t>Unit cost</t>
  </si>
  <si>
    <t xml:space="preserve">Amount </t>
  </si>
  <si>
    <t xml:space="preserve">Membership fee collection (14 Ordinary,6 Associates) </t>
  </si>
  <si>
    <t>Penang Centre of Education Tourism (Actual Expenditure as of 31.12.2017</t>
  </si>
  <si>
    <t>Roadshow - HCM &amp; Yangon</t>
  </si>
  <si>
    <t>Cycling Tours</t>
  </si>
  <si>
    <t>Dinner - Mary Ann</t>
  </si>
  <si>
    <t>Honorarium Fee</t>
  </si>
  <si>
    <t>PCET Meeting Expenses</t>
  </si>
  <si>
    <t>Visit 6 Schools in Phuket</t>
  </si>
  <si>
    <t>Pg International Education Forum</t>
  </si>
  <si>
    <t>Souvenirs</t>
  </si>
  <si>
    <t>PCET Hosting - Out of State</t>
  </si>
  <si>
    <t>Printing of T-shirt &amp; uniform</t>
  </si>
  <si>
    <t>Video Shooting</t>
  </si>
  <si>
    <t>Website Hosing &amp; Maintenance</t>
  </si>
  <si>
    <t>Printing of Marketing collaterals</t>
  </si>
  <si>
    <t>Items</t>
  </si>
  <si>
    <t xml:space="preserve"> Revised Budget 2018</t>
  </si>
  <si>
    <t xml:space="preserve">RM </t>
  </si>
  <si>
    <t>Approved Budget 2018</t>
  </si>
  <si>
    <t>-</t>
  </si>
  <si>
    <t>Honorarium</t>
  </si>
  <si>
    <t>Total</t>
  </si>
  <si>
    <t>a</t>
  </si>
  <si>
    <t>Website Maintenance &amp; Hosting / Write up / Rebranding exercise</t>
  </si>
  <si>
    <t>b</t>
  </si>
  <si>
    <t>Roadshow (Vietnam - HCMC, Myanmar -Mandalay, Southern Thailand, Indonesia, Qatar)</t>
  </si>
  <si>
    <t>c</t>
  </si>
  <si>
    <t>Printing of promotional materials, refreshment for meetings and Misc.</t>
  </si>
  <si>
    <t>d</t>
  </si>
  <si>
    <t>Hosting of international conference delegates organized by member colleges @ RM100 per foreign delegate (RM50 x 100 delegates)</t>
  </si>
  <si>
    <t>e</t>
  </si>
  <si>
    <t>AAED &amp; Russian ASEAN FORUM</t>
  </si>
  <si>
    <t>f</t>
  </si>
  <si>
    <t xml:space="preserve">Hosting of Penang International Education Forum (PIEF) </t>
  </si>
  <si>
    <t>g</t>
  </si>
  <si>
    <t>Actual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</si>
</sst>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RM&quot;#,##0_);[Red]\(&quot;RM&quot;#,##0\)"/>
    <numFmt numFmtId="8" formatCode="&quot;RM&quot;#,##0.00_);[Red]\(&quot;RM&quot;#,##0.00\)"/>
    <numFmt numFmtId="44" formatCode="_(&quot;RM&quot;* #,##0.00_);_(&quot;RM&quot;* \(#,##0.00\);_(&quot;RM&quot;* &quot;-&quot;??_);_(@_)"/>
    <numFmt numFmtId="43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22"/>
      <color theme="4"/>
      <name val="Arial"/>
      <family val="2"/>
    </font>
    <font>
      <sz val="11"/>
      <color theme="1"/>
      <name val="Arial"/>
      <family val="2"/>
    </font>
    <font>
      <sz val="16"/>
      <color theme="4"/>
      <name val="Arial"/>
      <family val="2"/>
    </font>
    <font>
      <sz val="9"/>
      <color theme="1"/>
      <name val="Arial"/>
      <family val="2"/>
    </font>
    <font>
      <b/>
      <sz val="10"/>
      <color theme="4"/>
      <name val="Arial"/>
      <family val="2"/>
    </font>
    <font>
      <sz val="11"/>
      <color theme="4" tint="0.79998168889431442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2"/>
      <color theme="0"/>
      <name val="Arial"/>
      <family val="2"/>
    </font>
    <font>
      <b/>
      <sz val="11"/>
      <color theme="4" tint="-0.249977111117893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4"/>
      <name val="Calibri"/>
      <family val="2"/>
      <scheme val="minor"/>
    </font>
    <font>
      <u/>
      <sz val="8"/>
      <color theme="4"/>
      <name val="Arial"/>
      <family val="2"/>
    </font>
    <font>
      <sz val="8"/>
      <color theme="4"/>
      <name val="Arial"/>
      <family val="2"/>
    </font>
    <font>
      <b/>
      <sz val="14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/>
      <right/>
      <top/>
      <bottom style="hair">
        <color theme="4"/>
      </bottom>
      <diagonal/>
    </border>
    <border>
      <left/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/>
      <right/>
      <top style="double">
        <color theme="4"/>
      </top>
      <bottom/>
      <diagonal/>
    </border>
    <border>
      <left/>
      <right style="hair">
        <color theme="4"/>
      </right>
      <top style="hair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0" borderId="0" xfId="0" applyFont="1"/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5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vertical="center"/>
    </xf>
    <xf numFmtId="0" fontId="11" fillId="6" borderId="0" xfId="0" applyFont="1" applyFill="1" applyAlignment="1">
      <alignment horizontal="left" vertical="center" indent="1"/>
    </xf>
    <xf numFmtId="0" fontId="7" fillId="0" borderId="0" xfId="0" applyFont="1" applyAlignment="1">
      <alignment vertical="center"/>
    </xf>
    <xf numFmtId="8" fontId="12" fillId="2" borderId="1" xfId="0" applyNumberFormat="1" applyFont="1" applyFill="1" applyBorder="1" applyAlignment="1">
      <alignment horizontal="center" vertical="center"/>
    </xf>
    <xf numFmtId="0" fontId="13" fillId="6" borderId="0" xfId="0" applyFont="1" applyFill="1" applyAlignment="1">
      <alignment horizontal="right" vertical="center" indent="1"/>
    </xf>
    <xf numFmtId="9" fontId="10" fillId="4" borderId="2" xfId="0" applyNumberFormat="1" applyFont="1" applyFill="1" applyBorder="1" applyAlignment="1">
      <alignment horizontal="center" vertical="center"/>
    </xf>
    <xf numFmtId="38" fontId="11" fillId="7" borderId="2" xfId="0" applyNumberFormat="1" applyFont="1" applyFill="1" applyBorder="1" applyAlignment="1">
      <alignment horizontal="right" vertical="center"/>
    </xf>
    <xf numFmtId="0" fontId="10" fillId="5" borderId="0" xfId="0" applyFont="1" applyFill="1" applyAlignment="1">
      <alignment horizontal="center"/>
    </xf>
    <xf numFmtId="9" fontId="10" fillId="8" borderId="3" xfId="0" applyNumberFormat="1" applyFont="1" applyFill="1" applyBorder="1" applyAlignment="1">
      <alignment horizontal="center" vertical="center"/>
    </xf>
    <xf numFmtId="8" fontId="14" fillId="4" borderId="0" xfId="0" applyNumberFormat="1" applyFont="1" applyFill="1" applyBorder="1" applyAlignment="1">
      <alignment horizontal="center" vertical="center"/>
    </xf>
    <xf numFmtId="9" fontId="10" fillId="9" borderId="3" xfId="0" applyNumberFormat="1" applyFont="1" applyFill="1" applyBorder="1" applyAlignment="1">
      <alignment horizontal="center" vertical="center"/>
    </xf>
    <xf numFmtId="9" fontId="10" fillId="10" borderId="4" xfId="0" applyNumberFormat="1" applyFont="1" applyFill="1" applyBorder="1" applyAlignment="1">
      <alignment horizontal="center" vertical="center"/>
    </xf>
    <xf numFmtId="9" fontId="10" fillId="11" borderId="4" xfId="0" applyNumberFormat="1" applyFont="1" applyFill="1" applyBorder="1" applyAlignment="1">
      <alignment horizontal="center" vertical="center"/>
    </xf>
    <xf numFmtId="9" fontId="10" fillId="12" borderId="4" xfId="0" applyNumberFormat="1" applyFont="1" applyFill="1" applyBorder="1" applyAlignment="1">
      <alignment horizontal="center" vertical="center"/>
    </xf>
    <xf numFmtId="8" fontId="12" fillId="7" borderId="0" xfId="0" applyNumberFormat="1" applyFont="1" applyFill="1" applyBorder="1" applyAlignment="1">
      <alignment horizontal="center" vertical="center"/>
    </xf>
    <xf numFmtId="9" fontId="10" fillId="13" borderId="4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/>
    </xf>
    <xf numFmtId="0" fontId="4" fillId="4" borderId="0" xfId="0" applyFont="1" applyFill="1" applyAlignment="1">
      <alignment vertical="center"/>
    </xf>
    <xf numFmtId="43" fontId="10" fillId="4" borderId="0" xfId="1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11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right" vertical="center" indent="2"/>
    </xf>
    <xf numFmtId="0" fontId="11" fillId="6" borderId="0" xfId="0" applyFont="1" applyFill="1" applyAlignment="1">
      <alignment horizontal="right" vertical="center"/>
    </xf>
    <xf numFmtId="0" fontId="11" fillId="6" borderId="0" xfId="0" applyFont="1" applyFill="1"/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4" fontId="4" fillId="2" borderId="7" xfId="0" applyNumberFormat="1" applyFont="1" applyFill="1" applyBorder="1" applyAlignment="1">
      <alignment horizontal="right" vertical="center" indent="2"/>
    </xf>
    <xf numFmtId="43" fontId="4" fillId="14" borderId="8" xfId="0" applyNumberFormat="1" applyFont="1" applyFill="1" applyBorder="1" applyAlignment="1">
      <alignment horizontal="right" vertical="center"/>
    </xf>
    <xf numFmtId="0" fontId="4" fillId="14" borderId="5" xfId="0" applyFont="1" applyFill="1" applyBorder="1"/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left" vertical="center"/>
    </xf>
    <xf numFmtId="4" fontId="4" fillId="2" borderId="11" xfId="0" applyNumberFormat="1" applyFont="1" applyFill="1" applyBorder="1" applyAlignment="1">
      <alignment horizontal="right" vertical="center" indent="2"/>
    </xf>
    <xf numFmtId="0" fontId="4" fillId="14" borderId="9" xfId="0" applyFont="1" applyFill="1" applyBorder="1"/>
    <xf numFmtId="0" fontId="4" fillId="2" borderId="12" xfId="0" applyFont="1" applyFill="1" applyBorder="1" applyAlignment="1">
      <alignment horizontal="left" vertical="center"/>
    </xf>
    <xf numFmtId="4" fontId="4" fillId="2" borderId="13" xfId="0" applyNumberFormat="1" applyFont="1" applyFill="1" applyBorder="1" applyAlignment="1">
      <alignment horizontal="right" vertical="center" indent="2"/>
    </xf>
    <xf numFmtId="0" fontId="4" fillId="14" borderId="12" xfId="0" applyFont="1" applyFill="1" applyBorder="1"/>
    <xf numFmtId="0" fontId="11" fillId="6" borderId="14" xfId="0" applyFont="1" applyFill="1" applyBorder="1"/>
    <xf numFmtId="0" fontId="11" fillId="6" borderId="14" xfId="0" applyFont="1" applyFill="1" applyBorder="1" applyAlignment="1">
      <alignment horizontal="left" indent="1"/>
    </xf>
    <xf numFmtId="0" fontId="15" fillId="6" borderId="14" xfId="0" applyFont="1" applyFill="1" applyBorder="1" applyAlignment="1">
      <alignment horizontal="right" vertical="center"/>
    </xf>
    <xf numFmtId="44" fontId="15" fillId="6" borderId="14" xfId="0" applyNumberFormat="1" applyFont="1" applyFill="1" applyBorder="1" applyAlignment="1">
      <alignment horizontal="right" vertical="center"/>
    </xf>
    <xf numFmtId="44" fontId="4" fillId="0" borderId="0" xfId="0" applyNumberFormat="1" applyFont="1"/>
    <xf numFmtId="0" fontId="1" fillId="2" borderId="5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7" fillId="2" borderId="0" xfId="2" applyFont="1" applyFill="1" applyAlignment="1">
      <alignment horizontal="left" vertical="center"/>
    </xf>
    <xf numFmtId="0" fontId="18" fillId="2" borderId="0" xfId="2" applyFont="1" applyFill="1" applyAlignment="1">
      <alignment horizontal="left" vertical="center"/>
    </xf>
    <xf numFmtId="0" fontId="19" fillId="2" borderId="0" xfId="0" applyFont="1" applyFill="1" applyAlignment="1">
      <alignment horizontal="right" vertical="center"/>
    </xf>
    <xf numFmtId="0" fontId="11" fillId="6" borderId="0" xfId="0" applyFont="1" applyFill="1" applyAlignment="1">
      <alignment horizontal="left" vertical="center" indent="1"/>
    </xf>
    <xf numFmtId="0" fontId="7" fillId="0" borderId="0" xfId="0" applyFont="1" applyAlignment="1">
      <alignment horizontal="left" vertical="center" wrapText="1"/>
    </xf>
    <xf numFmtId="0" fontId="8" fillId="3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6" fontId="15" fillId="6" borderId="0" xfId="0" applyNumberFormat="1" applyFont="1" applyFill="1" applyAlignment="1">
      <alignment horizontal="center" vertical="center"/>
    </xf>
    <xf numFmtId="0" fontId="17" fillId="2" borderId="0" xfId="2" applyFont="1" applyFill="1" applyAlignment="1">
      <alignment horizontal="left" vertical="center"/>
    </xf>
    <xf numFmtId="0" fontId="18" fillId="2" borderId="0" xfId="2" applyFont="1" applyFill="1" applyAlignment="1">
      <alignment horizontal="left" vertical="center"/>
    </xf>
    <xf numFmtId="0" fontId="19" fillId="2" borderId="0" xfId="0" applyFont="1" applyFill="1" applyAlignment="1">
      <alignment horizontal="right" vertical="center"/>
    </xf>
    <xf numFmtId="0" fontId="20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43" fontId="0" fillId="0" borderId="16" xfId="1" applyFont="1" applyBorder="1" applyAlignment="1">
      <alignment vertical="center"/>
    </xf>
    <xf numFmtId="0" fontId="22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vertical="center" wrapText="1"/>
    </xf>
    <xf numFmtId="43" fontId="22" fillId="0" borderId="16" xfId="1" applyFont="1" applyBorder="1" applyAlignment="1">
      <alignment vertical="center" wrapText="1"/>
    </xf>
    <xf numFmtId="4" fontId="22" fillId="0" borderId="16" xfId="0" applyNumberFormat="1" applyFont="1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43" fontId="0" fillId="0" borderId="16" xfId="1" applyFont="1" applyBorder="1" applyAlignment="1">
      <alignment vertical="center" wrapText="1"/>
    </xf>
    <xf numFmtId="0" fontId="4" fillId="0" borderId="16" xfId="0" applyFont="1" applyBorder="1" applyAlignment="1">
      <alignment vertical="center"/>
    </xf>
    <xf numFmtId="0" fontId="21" fillId="0" borderId="16" xfId="0" applyFont="1" applyBorder="1" applyAlignment="1">
      <alignment vertical="center" wrapText="1"/>
    </xf>
    <xf numFmtId="43" fontId="21" fillId="0" borderId="16" xfId="0" applyNumberFormat="1" applyFont="1" applyBorder="1" applyAlignment="1">
      <alignment vertical="center" wrapText="1"/>
    </xf>
    <xf numFmtId="4" fontId="0" fillId="0" borderId="16" xfId="0" applyNumberFormat="1" applyBorder="1" applyAlignment="1">
      <alignment vertical="center"/>
    </xf>
    <xf numFmtId="4" fontId="21" fillId="0" borderId="16" xfId="0" applyNumberFormat="1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466470199996929"/>
          <c:y val="8.0200501253132828E-2"/>
          <c:w val="0.66100586936118755"/>
          <c:h val="0.71453123635612947"/>
        </c:manualLayout>
      </c:layout>
      <c:doughnutChart>
        <c:varyColors val="1"/>
        <c:ser>
          <c:idx val="0"/>
          <c:order val="0"/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5AC-4077-AA16-1B4616E23B79}"/>
              </c:ext>
            </c:extLst>
          </c:dPt>
          <c:dPt>
            <c:idx val="4"/>
            <c:bubble3D val="0"/>
            <c:spPr>
              <a:solidFill>
                <a:schemeClr val="bg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E5AC-4077-AA16-1B4616E23B79}"/>
              </c:ext>
            </c:extLst>
          </c:dPt>
          <c:dPt>
            <c:idx val="6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0-20FD-4DDE-93AB-7F3725B89088}"/>
              </c:ext>
            </c:extLst>
          </c:dPt>
          <c:dLbls>
            <c:dLbl>
              <c:idx val="6"/>
              <c:layout>
                <c:manualLayout>
                  <c:x val="-8.3832335329341312E-2"/>
                  <c:y val="-0.1666666041745016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FD-4DDE-93AB-7F3725B8908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PCET!$F$5:$F$11</c:f>
              <c:strCache>
                <c:ptCount val="7"/>
                <c:pt idx="0">
                  <c:v>Roadshow</c:v>
                </c:pt>
                <c:pt idx="1">
                  <c:v>Hosting - Int School</c:v>
                </c:pt>
                <c:pt idx="2">
                  <c:v>Hosting - Conference</c:v>
                </c:pt>
                <c:pt idx="3">
                  <c:v>Hosting - Out of State</c:v>
                </c:pt>
                <c:pt idx="4">
                  <c:v>Website</c:v>
                </c:pt>
                <c:pt idx="5">
                  <c:v>Printing/Stationery</c:v>
                </c:pt>
                <c:pt idx="6">
                  <c:v>Others</c:v>
                </c:pt>
              </c:strCache>
            </c:strRef>
          </c:cat>
          <c:val>
            <c:numRef>
              <c:f>PCET!$H$5:$H$11</c:f>
              <c:numCache>
                <c:formatCode>#,##0_);[Red]\(#,##0\)</c:formatCode>
                <c:ptCount val="7"/>
                <c:pt idx="0">
                  <c:v>35376.199999999997</c:v>
                </c:pt>
                <c:pt idx="1">
                  <c:v>0</c:v>
                </c:pt>
                <c:pt idx="2">
                  <c:v>48395.42</c:v>
                </c:pt>
                <c:pt idx="3">
                  <c:v>12980</c:v>
                </c:pt>
                <c:pt idx="4">
                  <c:v>2416.8000000000002</c:v>
                </c:pt>
                <c:pt idx="5">
                  <c:v>17877.969999999994</c:v>
                </c:pt>
                <c:pt idx="6">
                  <c:v>42116.969999999994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FD-4DDE-93AB-7F3725B89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3</xdr:row>
      <xdr:rowOff>95251</xdr:rowOff>
    </xdr:from>
    <xdr:to>
      <xdr:col>11</xdr:col>
      <xdr:colOff>85725</xdr:colOff>
      <xdr:row>12</xdr:row>
      <xdr:rowOff>104776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52C303-39E0-4604-9F21-2D516A558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Q40"/>
  <sheetViews>
    <sheetView showGridLines="0" topLeftCell="I1" zoomScaleNormal="100" workbookViewId="0">
      <selection activeCell="M1" sqref="M1:Q1048576"/>
    </sheetView>
  </sheetViews>
  <sheetFormatPr defaultRowHeight="15" x14ac:dyDescent="0.25"/>
  <cols>
    <col min="1" max="1" width="2.85546875" style="2" customWidth="1"/>
    <col min="2" max="2" width="2.140625" style="2" customWidth="1"/>
    <col min="3" max="3" width="23.85546875" style="2" customWidth="1"/>
    <col min="4" max="5" width="7.28515625" style="2" customWidth="1"/>
    <col min="6" max="6" width="18.42578125" style="2" customWidth="1"/>
    <col min="7" max="7" width="7.85546875" style="2" customWidth="1"/>
    <col min="8" max="8" width="9.140625" style="2" customWidth="1"/>
    <col min="9" max="9" width="16.5703125" style="2" customWidth="1"/>
    <col min="10" max="10" width="16.7109375" style="2" customWidth="1"/>
    <col min="11" max="11" width="2.140625" style="2" customWidth="1"/>
    <col min="12" max="12" width="4.28515625" style="2" customWidth="1"/>
    <col min="18" max="16384" width="9.140625" style="2"/>
  </cols>
  <sheetData>
    <row r="1" spans="2:11" ht="27" customHeight="1" x14ac:dyDescent="0.25">
      <c r="B1" s="1" t="s">
        <v>0</v>
      </c>
    </row>
    <row r="2" spans="2:11" s="6" customFormat="1" ht="32.25" customHeight="1" x14ac:dyDescent="0.25">
      <c r="B2" s="3" t="s">
        <v>18</v>
      </c>
      <c r="C2" s="4"/>
      <c r="D2" s="5"/>
      <c r="E2" s="5"/>
      <c r="F2" s="5"/>
      <c r="G2" s="5"/>
      <c r="H2" s="5"/>
      <c r="I2" s="5"/>
      <c r="J2" s="5"/>
    </row>
    <row r="3" spans="2:11" s="6" customFormat="1" ht="22.5" customHeight="1" x14ac:dyDescent="0.25">
      <c r="B3" s="63" t="s">
        <v>1</v>
      </c>
      <c r="C3" s="63"/>
      <c r="D3" s="63"/>
      <c r="E3" s="64" t="s">
        <v>2</v>
      </c>
      <c r="F3" s="64"/>
      <c r="G3" s="64"/>
      <c r="H3" s="64"/>
      <c r="I3" s="64"/>
      <c r="J3" s="64"/>
      <c r="K3" s="64"/>
    </row>
    <row r="4" spans="2:11" s="6" customFormat="1" ht="22.5" customHeight="1" x14ac:dyDescent="0.25">
      <c r="B4" s="7"/>
      <c r="C4" s="8" t="s">
        <v>3</v>
      </c>
      <c r="D4" s="7"/>
      <c r="E4" s="9"/>
      <c r="F4" s="9"/>
      <c r="G4" s="10"/>
      <c r="H4" s="10"/>
      <c r="I4" s="9"/>
      <c r="J4" s="9"/>
      <c r="K4" s="9"/>
    </row>
    <row r="5" spans="2:11" s="6" customFormat="1" ht="22.5" customHeight="1" thickBot="1" x14ac:dyDescent="0.3">
      <c r="B5" s="7"/>
      <c r="C5" s="12">
        <v>270000</v>
      </c>
      <c r="D5" s="7"/>
      <c r="E5" s="9"/>
      <c r="F5" s="13" t="s">
        <v>4</v>
      </c>
      <c r="G5" s="14">
        <f>H5/$C$7</f>
        <v>0.22226346566194632</v>
      </c>
      <c r="H5" s="15">
        <f>SUMIF($F$18:$F$36,"="&amp;F5,$J$18:$J$36)</f>
        <v>35376.199999999997</v>
      </c>
      <c r="I5" s="9"/>
      <c r="J5" s="9"/>
      <c r="K5" s="9"/>
    </row>
    <row r="6" spans="2:11" s="6" customFormat="1" ht="22.5" customHeight="1" thickTop="1" thickBot="1" x14ac:dyDescent="0.3">
      <c r="B6" s="7"/>
      <c r="C6" s="16" t="s">
        <v>5</v>
      </c>
      <c r="D6" s="7"/>
      <c r="E6" s="9"/>
      <c r="F6" s="13" t="s">
        <v>6</v>
      </c>
      <c r="G6" s="17">
        <f>H6/$C$7</f>
        <v>0</v>
      </c>
      <c r="H6" s="15">
        <f>SUMIF($F$18:$F$36,"="&amp;F6,$J$18:$J$36)</f>
        <v>0</v>
      </c>
      <c r="I6" s="9"/>
      <c r="J6" s="9"/>
      <c r="K6" s="9"/>
    </row>
    <row r="7" spans="2:11" s="6" customFormat="1" ht="17.25" customHeight="1" thickTop="1" thickBot="1" x14ac:dyDescent="0.3">
      <c r="B7" s="7"/>
      <c r="C7" s="18">
        <f>J37</f>
        <v>159163.35999999999</v>
      </c>
      <c r="D7" s="7"/>
      <c r="E7" s="9"/>
      <c r="F7" s="13" t="s">
        <v>7</v>
      </c>
      <c r="G7" s="19">
        <f>H7/$C$7</f>
        <v>0.30406131159834776</v>
      </c>
      <c r="H7" s="15">
        <f>SUMIF($F$18:$F$36,"="&amp;F7,$J$18:$J$36)</f>
        <v>48395.42</v>
      </c>
      <c r="I7" s="65">
        <f>C7</f>
        <v>159163.35999999999</v>
      </c>
      <c r="J7" s="65"/>
      <c r="K7" s="65"/>
    </row>
    <row r="8" spans="2:11" s="6" customFormat="1" ht="22.5" customHeight="1" thickTop="1" thickBot="1" x14ac:dyDescent="0.3">
      <c r="B8" s="7"/>
      <c r="C8" s="8" t="s">
        <v>8</v>
      </c>
      <c r="D8" s="7"/>
      <c r="E8" s="9"/>
      <c r="F8" s="13" t="s">
        <v>9</v>
      </c>
      <c r="G8" s="20">
        <f>H8/$C$7</f>
        <v>8.1551432440229971E-2</v>
      </c>
      <c r="H8" s="15">
        <f>SUMIF($F$18:$F$36,"="&amp;F8,$J$18:$J$36)</f>
        <v>12980</v>
      </c>
      <c r="I8" s="65"/>
      <c r="J8" s="65"/>
      <c r="K8" s="65"/>
    </row>
    <row r="9" spans="2:11" s="6" customFormat="1" ht="16.5" thickTop="1" thickBot="1" x14ac:dyDescent="0.3">
      <c r="B9" s="7"/>
      <c r="C9" s="8"/>
      <c r="D9" s="7"/>
      <c r="E9" s="9"/>
      <c r="F9" s="13" t="s">
        <v>10</v>
      </c>
      <c r="G9" s="21">
        <f>H9/$C$7</f>
        <v>1.5184399223539893E-2</v>
      </c>
      <c r="H9" s="15">
        <f>SUMIF($F$18:$F$36,"="&amp;F9,$J$18:$J$36)</f>
        <v>2416.8000000000002</v>
      </c>
      <c r="I9" s="9"/>
      <c r="J9" s="9"/>
      <c r="K9" s="9"/>
    </row>
    <row r="10" spans="2:11" s="6" customFormat="1" ht="22.5" customHeight="1" thickTop="1" thickBot="1" x14ac:dyDescent="0.3">
      <c r="B10" s="7"/>
      <c r="C10" s="8"/>
      <c r="D10" s="7"/>
      <c r="E10" s="9"/>
      <c r="F10" s="13" t="s">
        <v>11</v>
      </c>
      <c r="G10" s="22">
        <f>H10/$C$7</f>
        <v>0.11232465813740043</v>
      </c>
      <c r="H10" s="15">
        <f>SUMIF($F$18:$F$36,"="&amp;F10,$J$18:$J$36)</f>
        <v>17877.969999999994</v>
      </c>
      <c r="I10" s="9"/>
      <c r="J10" s="9"/>
      <c r="K10" s="9"/>
    </row>
    <row r="11" spans="2:11" s="6" customFormat="1" ht="17.25" thickTop="1" thickBot="1" x14ac:dyDescent="0.3">
      <c r="B11" s="7"/>
      <c r="C11" s="23">
        <f>C5-C7</f>
        <v>110836.64000000001</v>
      </c>
      <c r="D11" s="7"/>
      <c r="E11" s="9"/>
      <c r="F11" s="13" t="s">
        <v>12</v>
      </c>
      <c r="G11" s="24">
        <f>H11/$C$7</f>
        <v>0.2646147329385356</v>
      </c>
      <c r="H11" s="15">
        <f>SUMIF($F$18:$F$36,"="&amp;F11,$J$18:$J$36)</f>
        <v>42116.969999999994</v>
      </c>
      <c r="I11" s="9"/>
      <c r="J11" s="9"/>
      <c r="K11" s="9"/>
    </row>
    <row r="12" spans="2:11" s="6" customFormat="1" ht="18.75" customHeight="1" thickTop="1" x14ac:dyDescent="0.25">
      <c r="B12" s="7"/>
      <c r="C12" s="7"/>
      <c r="D12" s="7"/>
      <c r="E12" s="9"/>
      <c r="F12" s="9"/>
      <c r="G12" s="9"/>
      <c r="H12" s="9"/>
      <c r="I12" s="9"/>
      <c r="J12" s="9"/>
      <c r="K12" s="9"/>
    </row>
    <row r="13" spans="2:11" s="6" customFormat="1" ht="15.75" customHeight="1" x14ac:dyDescent="0.25">
      <c r="B13" s="66"/>
      <c r="C13" s="67"/>
      <c r="D13" s="67"/>
      <c r="E13" s="67"/>
      <c r="F13" s="67"/>
      <c r="G13" s="67"/>
      <c r="H13" s="67"/>
      <c r="I13" s="68"/>
      <c r="J13" s="68"/>
      <c r="K13" s="68"/>
    </row>
    <row r="14" spans="2:11" s="6" customFormat="1" ht="15.75" customHeight="1" x14ac:dyDescent="0.25">
      <c r="B14" s="58"/>
      <c r="C14" s="59"/>
      <c r="D14" s="59"/>
      <c r="E14" s="59"/>
      <c r="F14" s="59"/>
      <c r="G14" s="59"/>
      <c r="H14" s="59"/>
      <c r="I14" s="60"/>
      <c r="J14" s="60"/>
      <c r="K14" s="60"/>
    </row>
    <row r="15" spans="2:11" s="6" customFormat="1" ht="14.25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2:11" s="6" customFormat="1" ht="22.5" customHeight="1" x14ac:dyDescent="0.25">
      <c r="B16" s="25"/>
      <c r="C16" s="26" t="s">
        <v>17</v>
      </c>
      <c r="D16" s="27"/>
      <c r="E16" s="27"/>
      <c r="F16" s="27"/>
      <c r="G16" s="27"/>
      <c r="H16" s="27"/>
      <c r="I16" s="27"/>
      <c r="J16" s="28">
        <v>13500</v>
      </c>
      <c r="K16" s="27"/>
    </row>
    <row r="17" spans="2:17" ht="22.5" customHeight="1" x14ac:dyDescent="0.2">
      <c r="B17" s="61" t="s">
        <v>13</v>
      </c>
      <c r="C17" s="61"/>
      <c r="D17" s="61"/>
      <c r="E17" s="61"/>
      <c r="F17" s="29" t="s">
        <v>14</v>
      </c>
      <c r="G17" s="29"/>
      <c r="H17" s="30"/>
      <c r="I17" s="31" t="s">
        <v>15</v>
      </c>
      <c r="J17" s="32" t="s">
        <v>16</v>
      </c>
      <c r="K17" s="33"/>
      <c r="M17" s="2"/>
      <c r="N17" s="2"/>
      <c r="O17" s="2"/>
      <c r="P17" s="2"/>
      <c r="Q17" s="2"/>
    </row>
    <row r="18" spans="2:17" ht="18.75" customHeight="1" x14ac:dyDescent="0.2">
      <c r="B18" s="34"/>
      <c r="C18" s="51"/>
      <c r="D18" s="34"/>
      <c r="E18" s="34"/>
      <c r="F18" s="35"/>
      <c r="G18" s="34"/>
      <c r="H18" s="55"/>
      <c r="I18" s="36"/>
      <c r="J18" s="37"/>
      <c r="K18" s="38"/>
      <c r="M18" s="2"/>
      <c r="N18" s="2"/>
      <c r="O18" s="2"/>
      <c r="P18" s="2"/>
      <c r="Q18" s="2"/>
    </row>
    <row r="19" spans="2:17" ht="18.75" customHeight="1" x14ac:dyDescent="0.2">
      <c r="B19" s="39"/>
      <c r="C19" s="51" t="s">
        <v>25</v>
      </c>
      <c r="D19" s="34"/>
      <c r="E19" s="34"/>
      <c r="F19" s="35" t="s">
        <v>7</v>
      </c>
      <c r="G19" s="34"/>
      <c r="H19" s="55"/>
      <c r="I19" s="36">
        <v>48395.42</v>
      </c>
      <c r="J19" s="37">
        <f>IF(ISBLANK(I19),0,IF(ISBLANK(H19),I19,H19*I19))</f>
        <v>48395.42</v>
      </c>
      <c r="K19" s="42"/>
      <c r="M19" s="2"/>
      <c r="N19" s="2"/>
      <c r="O19" s="2"/>
      <c r="P19" s="2"/>
      <c r="Q19" s="2"/>
    </row>
    <row r="20" spans="2:17" ht="18.75" customHeight="1" x14ac:dyDescent="0.2">
      <c r="B20" s="39"/>
      <c r="C20" s="52" t="s">
        <v>27</v>
      </c>
      <c r="D20" s="39"/>
      <c r="E20" s="39"/>
      <c r="F20" s="40" t="s">
        <v>9</v>
      </c>
      <c r="G20" s="39"/>
      <c r="H20" s="56"/>
      <c r="I20" s="41">
        <v>12980</v>
      </c>
      <c r="J20" s="37">
        <f>IF(ISBLANK(I20),0,IF(ISBLANK(H20),I20,H20*I20))</f>
        <v>12980</v>
      </c>
      <c r="K20" s="42"/>
      <c r="M20" s="2"/>
      <c r="N20" s="2"/>
      <c r="O20" s="2"/>
      <c r="P20" s="2"/>
      <c r="Q20" s="2"/>
    </row>
    <row r="21" spans="2:17" ht="18.75" customHeight="1" x14ac:dyDescent="0.2">
      <c r="B21" s="39"/>
      <c r="C21" s="52" t="s">
        <v>20</v>
      </c>
      <c r="D21" s="39"/>
      <c r="E21" s="39"/>
      <c r="F21" s="40" t="s">
        <v>12</v>
      </c>
      <c r="G21" s="39"/>
      <c r="H21" s="56"/>
      <c r="I21" s="41">
        <v>8642</v>
      </c>
      <c r="J21" s="37">
        <f>IF(ISBLANK(I21),0,IF(ISBLANK(H21),I21,H21*I21))</f>
        <v>8642</v>
      </c>
      <c r="K21" s="42"/>
      <c r="M21" s="2"/>
      <c r="N21" s="2"/>
      <c r="O21" s="2"/>
      <c r="P21" s="2"/>
      <c r="Q21" s="2"/>
    </row>
    <row r="22" spans="2:17" ht="18.75" customHeight="1" x14ac:dyDescent="0.2">
      <c r="B22" s="39"/>
      <c r="C22" s="52" t="s">
        <v>21</v>
      </c>
      <c r="D22" s="39"/>
      <c r="E22" s="39"/>
      <c r="F22" s="40" t="s">
        <v>12</v>
      </c>
      <c r="G22" s="39"/>
      <c r="H22" s="56"/>
      <c r="I22" s="41">
        <v>3707.76</v>
      </c>
      <c r="J22" s="37">
        <f>IF(ISBLANK(I22),0,IF(ISBLANK(H22),I22,H22*I22))</f>
        <v>3707.76</v>
      </c>
      <c r="K22" s="42"/>
      <c r="M22" s="2"/>
      <c r="N22" s="2"/>
      <c r="O22" s="2"/>
      <c r="P22" s="2"/>
      <c r="Q22" s="2"/>
    </row>
    <row r="23" spans="2:17" ht="18.75" customHeight="1" x14ac:dyDescent="0.2">
      <c r="B23" s="39"/>
      <c r="C23" s="52" t="s">
        <v>22</v>
      </c>
      <c r="D23" s="39"/>
      <c r="E23" s="39"/>
      <c r="F23" s="40" t="s">
        <v>12</v>
      </c>
      <c r="G23" s="39"/>
      <c r="H23" s="56"/>
      <c r="I23" s="41">
        <v>1500</v>
      </c>
      <c r="J23" s="37">
        <f>IF(ISBLANK(I23),0,IF(ISBLANK(H23),I23,H23*I23))</f>
        <v>1500</v>
      </c>
      <c r="K23" s="42"/>
      <c r="M23" s="2"/>
      <c r="N23" s="2"/>
      <c r="O23" s="2"/>
      <c r="P23" s="2"/>
      <c r="Q23" s="2"/>
    </row>
    <row r="24" spans="2:17" ht="18.75" customHeight="1" x14ac:dyDescent="0.2">
      <c r="B24" s="39"/>
      <c r="C24" s="52" t="s">
        <v>23</v>
      </c>
      <c r="D24" s="39"/>
      <c r="E24" s="39"/>
      <c r="F24" s="53" t="s">
        <v>12</v>
      </c>
      <c r="G24" s="39"/>
      <c r="H24" s="56"/>
      <c r="I24" s="41">
        <v>3490.4999999999995</v>
      </c>
      <c r="J24" s="37">
        <f>IF(ISBLANK(I24),0,IF(ISBLANK(H24),I24,H24*I24))</f>
        <v>3490.4999999999995</v>
      </c>
      <c r="K24" s="42"/>
      <c r="M24" s="2"/>
      <c r="N24" s="2"/>
      <c r="O24" s="2"/>
      <c r="P24" s="2"/>
      <c r="Q24" s="2"/>
    </row>
    <row r="25" spans="2:17" ht="18.75" customHeight="1" x14ac:dyDescent="0.2">
      <c r="B25" s="39"/>
      <c r="C25" s="52" t="s">
        <v>26</v>
      </c>
      <c r="D25" s="39"/>
      <c r="E25" s="39"/>
      <c r="F25" s="40" t="s">
        <v>12</v>
      </c>
      <c r="G25" s="39"/>
      <c r="H25" s="56"/>
      <c r="I25" s="41">
        <v>17988</v>
      </c>
      <c r="J25" s="37">
        <f>IF(ISBLANK(I25),0,IF(ISBLANK(H25),I25,H25*I25))</f>
        <v>17988</v>
      </c>
      <c r="K25" s="42"/>
      <c r="M25" s="2"/>
      <c r="N25" s="2"/>
      <c r="O25" s="2"/>
      <c r="P25" s="2"/>
      <c r="Q25" s="2"/>
    </row>
    <row r="26" spans="2:17" ht="18.75" customHeight="1" x14ac:dyDescent="0.2">
      <c r="B26" s="39"/>
      <c r="C26" s="52" t="s">
        <v>28</v>
      </c>
      <c r="D26" s="39"/>
      <c r="E26" s="39"/>
      <c r="F26" s="40" t="s">
        <v>12</v>
      </c>
      <c r="G26" s="39"/>
      <c r="H26" s="56"/>
      <c r="I26" s="41">
        <v>4971.3999999999996</v>
      </c>
      <c r="J26" s="37">
        <f>IF(ISBLANK(I26),0,IF(ISBLANK(H26),I26,H26*I26))</f>
        <v>4971.3999999999996</v>
      </c>
      <c r="K26" s="42"/>
      <c r="M26" s="2"/>
      <c r="N26" s="2"/>
      <c r="O26" s="2"/>
      <c r="P26" s="2"/>
      <c r="Q26" s="2"/>
    </row>
    <row r="27" spans="2:17" ht="18.75" customHeight="1" x14ac:dyDescent="0.2">
      <c r="B27" s="39"/>
      <c r="C27" s="52" t="s">
        <v>29</v>
      </c>
      <c r="D27" s="39"/>
      <c r="E27" s="39"/>
      <c r="F27" s="40" t="s">
        <v>12</v>
      </c>
      <c r="G27" s="39"/>
      <c r="H27" s="56"/>
      <c r="I27" s="41">
        <v>1817.31</v>
      </c>
      <c r="J27" s="37">
        <f>IF(ISBLANK(I27),0,IF(ISBLANK(H27),I27,H27*I27))</f>
        <v>1817.31</v>
      </c>
      <c r="K27" s="42"/>
      <c r="M27" s="2"/>
      <c r="N27" s="2"/>
      <c r="O27" s="2"/>
      <c r="P27" s="2"/>
      <c r="Q27" s="2"/>
    </row>
    <row r="28" spans="2:17" ht="18.75" customHeight="1" x14ac:dyDescent="0.2">
      <c r="B28" s="39"/>
      <c r="C28" s="52" t="s">
        <v>31</v>
      </c>
      <c r="D28" s="39"/>
      <c r="E28" s="39"/>
      <c r="F28" s="40" t="s">
        <v>11</v>
      </c>
      <c r="G28" s="39"/>
      <c r="H28" s="56"/>
      <c r="I28" s="41">
        <v>17877.969999999994</v>
      </c>
      <c r="J28" s="37">
        <f>IF(ISBLANK(I28),0,IF(ISBLANK(H28),I28,H28*I28))</f>
        <v>17877.969999999994</v>
      </c>
      <c r="K28" s="42"/>
      <c r="M28" s="2"/>
      <c r="N28" s="2"/>
      <c r="O28" s="2"/>
      <c r="P28" s="2"/>
      <c r="Q28" s="2"/>
    </row>
    <row r="29" spans="2:17" ht="18.75" customHeight="1" x14ac:dyDescent="0.2">
      <c r="B29" s="39"/>
      <c r="C29" s="52" t="s">
        <v>19</v>
      </c>
      <c r="D29" s="39"/>
      <c r="E29" s="39"/>
      <c r="F29" s="40" t="s">
        <v>4</v>
      </c>
      <c r="G29" s="39"/>
      <c r="H29" s="56"/>
      <c r="I29" s="41">
        <v>33359.129999999997</v>
      </c>
      <c r="J29" s="37">
        <f>IF(ISBLANK(I29),0,IF(ISBLANK(H29),I29,H29*I29))</f>
        <v>33359.129999999997</v>
      </c>
      <c r="K29" s="42"/>
      <c r="M29" s="2"/>
      <c r="N29" s="2"/>
      <c r="O29" s="2"/>
      <c r="P29" s="2"/>
      <c r="Q29" s="2"/>
    </row>
    <row r="30" spans="2:17" ht="18.75" customHeight="1" x14ac:dyDescent="0.2">
      <c r="B30" s="39"/>
      <c r="C30" s="52" t="s">
        <v>24</v>
      </c>
      <c r="D30" s="39"/>
      <c r="E30" s="39"/>
      <c r="F30" s="40" t="s">
        <v>4</v>
      </c>
      <c r="G30" s="39"/>
      <c r="H30" s="56"/>
      <c r="I30" s="41">
        <v>2017.07</v>
      </c>
      <c r="J30" s="37">
        <f>IF(ISBLANK(I30),0,IF(ISBLANK(H30),I30,H30*I30))</f>
        <v>2017.07</v>
      </c>
      <c r="K30" s="42"/>
      <c r="M30" s="2"/>
      <c r="N30" s="2"/>
      <c r="O30" s="2"/>
      <c r="P30" s="2"/>
      <c r="Q30" s="2"/>
    </row>
    <row r="31" spans="2:17" ht="18.75" customHeight="1" x14ac:dyDescent="0.2">
      <c r="B31" s="39"/>
      <c r="C31" s="52" t="s">
        <v>30</v>
      </c>
      <c r="D31" s="39"/>
      <c r="E31" s="39"/>
      <c r="F31" s="53" t="s">
        <v>10</v>
      </c>
      <c r="G31" s="39"/>
      <c r="H31" s="56"/>
      <c r="I31" s="41">
        <v>2416.8000000000002</v>
      </c>
      <c r="J31" s="37">
        <f>IF(ISBLANK(I31),0,IF(ISBLANK(H31),I31,H31*I31))</f>
        <v>2416.8000000000002</v>
      </c>
      <c r="K31" s="42"/>
      <c r="M31" s="2"/>
      <c r="N31" s="2"/>
      <c r="O31" s="2"/>
      <c r="P31" s="2"/>
      <c r="Q31" s="2"/>
    </row>
    <row r="32" spans="2:17" ht="18.75" customHeight="1" x14ac:dyDescent="0.2">
      <c r="B32" s="39"/>
      <c r="C32" s="39"/>
      <c r="D32" s="39"/>
      <c r="E32" s="39"/>
      <c r="F32" s="40"/>
      <c r="G32" s="39"/>
      <c r="H32" s="56"/>
      <c r="I32" s="41"/>
      <c r="J32" s="37">
        <f>IF(ISBLANK(I32),0,IF(ISBLANK(H32),I32,H32*I32))</f>
        <v>0</v>
      </c>
      <c r="K32" s="42"/>
      <c r="M32" s="2"/>
      <c r="N32" s="2"/>
      <c r="O32" s="2"/>
      <c r="P32" s="2"/>
      <c r="Q32" s="2"/>
    </row>
    <row r="33" spans="2:17" ht="18.75" customHeight="1" x14ac:dyDescent="0.2">
      <c r="B33" s="39"/>
      <c r="C33" s="39"/>
      <c r="D33" s="39"/>
      <c r="E33" s="39"/>
      <c r="F33" s="40"/>
      <c r="G33" s="39"/>
      <c r="H33" s="56"/>
      <c r="I33" s="41"/>
      <c r="J33" s="37">
        <f>IF(ISBLANK(I33),0,IF(ISBLANK(H33),I33,H33*I33))</f>
        <v>0</v>
      </c>
      <c r="K33" s="42"/>
      <c r="M33" s="2"/>
      <c r="N33" s="2"/>
      <c r="O33" s="2"/>
      <c r="P33" s="2"/>
      <c r="Q33" s="2"/>
    </row>
    <row r="34" spans="2:17" ht="18.75" customHeight="1" x14ac:dyDescent="0.2">
      <c r="B34" s="39"/>
      <c r="C34" s="39"/>
      <c r="D34" s="39"/>
      <c r="E34" s="39"/>
      <c r="F34" s="40"/>
      <c r="G34" s="39"/>
      <c r="H34" s="56"/>
      <c r="I34" s="41"/>
      <c r="J34" s="37">
        <f>IF(ISBLANK(I34),0,IF(ISBLANK(H34),I34,H34*I34))</f>
        <v>0</v>
      </c>
      <c r="K34" s="42"/>
      <c r="M34" s="2"/>
      <c r="N34" s="2"/>
      <c r="O34" s="2"/>
      <c r="P34" s="2"/>
      <c r="Q34" s="2"/>
    </row>
    <row r="35" spans="2:17" ht="18.75" customHeight="1" x14ac:dyDescent="0.2">
      <c r="B35" s="39"/>
      <c r="C35" s="39"/>
      <c r="D35" s="39"/>
      <c r="E35" s="39"/>
      <c r="F35" s="40"/>
      <c r="G35" s="39"/>
      <c r="H35" s="56"/>
      <c r="I35" s="41"/>
      <c r="J35" s="37">
        <f>IF(ISBLANK(I35),0,IF(ISBLANK(H35),I35,H35*I35))</f>
        <v>0</v>
      </c>
      <c r="K35" s="42"/>
      <c r="M35" s="2"/>
      <c r="N35" s="2"/>
      <c r="O35" s="2"/>
      <c r="P35" s="2"/>
      <c r="Q35" s="2"/>
    </row>
    <row r="36" spans="2:17" ht="18.75" customHeight="1" thickBot="1" x14ac:dyDescent="0.25">
      <c r="B36" s="39"/>
      <c r="C36" s="39"/>
      <c r="D36" s="39"/>
      <c r="E36" s="39"/>
      <c r="F36" s="43"/>
      <c r="G36" s="54"/>
      <c r="H36" s="57"/>
      <c r="I36" s="44"/>
      <c r="J36" s="37">
        <f>IF(ISBLANK(I36),0,IF(ISBLANK(H36),I36,H36*I36))</f>
        <v>0</v>
      </c>
      <c r="K36" s="45"/>
      <c r="M36" s="2"/>
      <c r="N36" s="2"/>
      <c r="O36" s="2"/>
      <c r="P36" s="2"/>
      <c r="Q36" s="2"/>
    </row>
    <row r="37" spans="2:17" ht="27" customHeight="1" thickTop="1" x14ac:dyDescent="0.2">
      <c r="B37" s="46"/>
      <c r="C37" s="47"/>
      <c r="D37" s="46"/>
      <c r="E37" s="46"/>
      <c r="F37" s="46"/>
      <c r="G37" s="46"/>
      <c r="H37" s="46"/>
      <c r="I37" s="48" t="s">
        <v>5</v>
      </c>
      <c r="J37" s="49">
        <f>SUBTOTAL(9,J18:J36)</f>
        <v>159163.35999999999</v>
      </c>
      <c r="K37" s="46"/>
      <c r="M37" s="2"/>
      <c r="N37" s="2"/>
      <c r="O37" s="2"/>
      <c r="P37" s="2"/>
      <c r="Q37" s="2"/>
    </row>
    <row r="38" spans="2:17" ht="14.25" x14ac:dyDescent="0.2">
      <c r="J38" s="50"/>
      <c r="M38" s="2"/>
      <c r="N38" s="2"/>
      <c r="O38" s="2"/>
      <c r="P38" s="2"/>
      <c r="Q38" s="2"/>
    </row>
    <row r="40" spans="2:17" ht="14.25" x14ac:dyDescent="0.2">
      <c r="J40" s="50"/>
      <c r="M40" s="2"/>
      <c r="N40" s="2"/>
      <c r="O40" s="2"/>
      <c r="P40" s="2"/>
      <c r="Q40" s="2"/>
    </row>
  </sheetData>
  <autoFilter ref="B17:K36">
    <filterColumn colId="0" showButton="0"/>
    <filterColumn colId="1" showButton="0"/>
    <filterColumn colId="2" showButton="0"/>
  </autoFilter>
  <sortState ref="C19:J31">
    <sortCondition ref="F19:F31"/>
  </sortState>
  <mergeCells count="6">
    <mergeCell ref="B17:E17"/>
    <mergeCell ref="B3:D3"/>
    <mergeCell ref="E3:K3"/>
    <mergeCell ref="I7:K8"/>
    <mergeCell ref="B13:H13"/>
    <mergeCell ref="I13:K13"/>
  </mergeCells>
  <dataValidations count="1">
    <dataValidation type="list" allowBlank="1" showInputMessage="1" showErrorMessage="1" sqref="F18:F36">
      <formula1>$F$5:$F$11</formula1>
    </dataValidation>
  </dataValidations>
  <pageMargins left="0.51181102362204722" right="0.51181102362204722" top="0.51181102362204722" bottom="0.51181102362204722" header="0.23622047244094491" footer="0.23622047244094491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"/>
  <sheetViews>
    <sheetView tabSelected="1" workbookViewId="0">
      <selection activeCell="B17" sqref="B17"/>
    </sheetView>
  </sheetViews>
  <sheetFormatPr defaultRowHeight="15" x14ac:dyDescent="0.25"/>
  <cols>
    <col min="1" max="1" width="15.28515625" style="2" customWidth="1"/>
    <col min="2" max="2" width="61.85546875" style="2" customWidth="1"/>
    <col min="3" max="3" width="20.5703125" style="2" customWidth="1"/>
    <col min="4" max="4" width="18.140625" style="2" bestFit="1" customWidth="1"/>
    <col min="5" max="5" width="19.42578125" style="2" bestFit="1" customWidth="1"/>
  </cols>
  <sheetData>
    <row r="2" spans="1:5" x14ac:dyDescent="0.25">
      <c r="A2" s="62"/>
      <c r="B2" s="6"/>
      <c r="C2" s="6"/>
      <c r="D2" s="6"/>
      <c r="E2" s="6"/>
    </row>
    <row r="3" spans="1:5" x14ac:dyDescent="0.25">
      <c r="A3" s="62"/>
      <c r="B3" s="6"/>
      <c r="C3" s="6"/>
      <c r="D3" s="6"/>
      <c r="E3" s="6"/>
    </row>
    <row r="4" spans="1:5" ht="18.75" x14ac:dyDescent="0.25">
      <c r="A4" s="69"/>
      <c r="B4" s="70" t="s">
        <v>32</v>
      </c>
      <c r="C4" s="70" t="s">
        <v>52</v>
      </c>
      <c r="D4" s="71" t="s">
        <v>33</v>
      </c>
      <c r="E4" s="71" t="s">
        <v>35</v>
      </c>
    </row>
    <row r="5" spans="1:5" ht="18.75" x14ac:dyDescent="0.25">
      <c r="A5" s="69"/>
      <c r="B5" s="70"/>
      <c r="C5" s="70"/>
      <c r="D5" s="71" t="s">
        <v>34</v>
      </c>
      <c r="E5" s="71" t="s">
        <v>34</v>
      </c>
    </row>
    <row r="6" spans="1:5" ht="18.75" x14ac:dyDescent="0.25">
      <c r="A6" s="69"/>
      <c r="B6" s="72"/>
      <c r="C6" s="73"/>
      <c r="D6" s="71"/>
      <c r="E6" s="71"/>
    </row>
    <row r="7" spans="1:5" x14ac:dyDescent="0.25">
      <c r="A7" s="74" t="s">
        <v>39</v>
      </c>
      <c r="B7" s="75" t="s">
        <v>40</v>
      </c>
      <c r="C7" s="76">
        <v>2416.8000000000002</v>
      </c>
      <c r="D7" s="77">
        <v>13000</v>
      </c>
      <c r="E7" s="77">
        <v>20000</v>
      </c>
    </row>
    <row r="8" spans="1:5" ht="25.5" x14ac:dyDescent="0.25">
      <c r="A8" s="74" t="s">
        <v>41</v>
      </c>
      <c r="B8" s="75" t="s">
        <v>42</v>
      </c>
      <c r="C8" s="76">
        <v>35376.199999999997</v>
      </c>
      <c r="D8" s="77">
        <v>57000</v>
      </c>
      <c r="E8" s="77">
        <v>200000</v>
      </c>
    </row>
    <row r="9" spans="1:5" x14ac:dyDescent="0.25">
      <c r="A9" s="74" t="s">
        <v>43</v>
      </c>
      <c r="B9" s="75" t="s">
        <v>44</v>
      </c>
      <c r="C9" s="76">
        <v>17877.969999999994</v>
      </c>
      <c r="D9" s="77">
        <v>10000</v>
      </c>
      <c r="E9" s="77">
        <v>25000</v>
      </c>
    </row>
    <row r="10" spans="1:5" ht="25.5" x14ac:dyDescent="0.25">
      <c r="A10" s="74" t="s">
        <v>45</v>
      </c>
      <c r="B10" s="75" t="s">
        <v>46</v>
      </c>
      <c r="C10" s="76">
        <v>12980</v>
      </c>
      <c r="D10" s="77" t="s">
        <v>36</v>
      </c>
      <c r="E10" s="77">
        <v>5000</v>
      </c>
    </row>
    <row r="11" spans="1:5" x14ac:dyDescent="0.25">
      <c r="A11" s="74" t="s">
        <v>47</v>
      </c>
      <c r="B11" s="75" t="s">
        <v>48</v>
      </c>
      <c r="C11" s="76"/>
      <c r="D11" s="77">
        <v>52000</v>
      </c>
      <c r="E11" s="77">
        <v>100000</v>
      </c>
    </row>
    <row r="12" spans="1:5" x14ac:dyDescent="0.25">
      <c r="A12" s="74" t="s">
        <v>49</v>
      </c>
      <c r="B12" s="75" t="s">
        <v>50</v>
      </c>
      <c r="C12" s="76">
        <v>48395.42</v>
      </c>
      <c r="D12" s="74" t="s">
        <v>36</v>
      </c>
      <c r="E12" s="77">
        <v>150000</v>
      </c>
    </row>
    <row r="13" spans="1:5" x14ac:dyDescent="0.25">
      <c r="A13" s="74" t="s">
        <v>51</v>
      </c>
      <c r="B13" s="75" t="s">
        <v>37</v>
      </c>
      <c r="C13" s="76">
        <v>1500</v>
      </c>
      <c r="D13" s="77">
        <v>18000</v>
      </c>
      <c r="E13" s="72" t="s">
        <v>36</v>
      </c>
    </row>
    <row r="14" spans="1:5" x14ac:dyDescent="0.25">
      <c r="A14" s="74"/>
      <c r="B14" s="75" t="s">
        <v>12</v>
      </c>
      <c r="C14" s="76">
        <v>40616.97</v>
      </c>
      <c r="D14" s="77"/>
      <c r="E14" s="72"/>
    </row>
    <row r="15" spans="1:5" x14ac:dyDescent="0.25">
      <c r="A15" s="72"/>
      <c r="B15" s="78" t="s">
        <v>38</v>
      </c>
      <c r="C15" s="79"/>
      <c r="D15" s="80"/>
      <c r="E15" s="72"/>
    </row>
    <row r="16" spans="1:5" x14ac:dyDescent="0.25">
      <c r="A16" s="72"/>
      <c r="B16" s="81"/>
      <c r="C16" s="82">
        <f>SUM(C7:C14)</f>
        <v>159163.35999999999</v>
      </c>
      <c r="D16" s="83">
        <v>150000</v>
      </c>
      <c r="E16" s="84">
        <v>500000</v>
      </c>
    </row>
    <row r="18" spans="1:1" x14ac:dyDescent="0.25">
      <c r="A18" s="11"/>
    </row>
    <row r="20" spans="1:1" x14ac:dyDescent="0.25">
      <c r="A20" s="11"/>
    </row>
    <row r="21" spans="1:1" x14ac:dyDescent="0.25">
      <c r="A21" s="11"/>
    </row>
    <row r="36" spans="1:1" x14ac:dyDescent="0.25">
      <c r="A36" s="11"/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PCET</vt:lpstr>
      <vt:lpstr>2018</vt:lpstr>
      <vt:lpstr>PCET!Print_Area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2018-01-09T04:31:54Z</cp:lastPrinted>
  <dcterms:created xsi:type="dcterms:W3CDTF">2017-10-15T16:32:59Z</dcterms:created>
  <dcterms:modified xsi:type="dcterms:W3CDTF">2018-01-30T07:47:32Z</dcterms:modified>
</cp:coreProperties>
</file>