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AC Meeting\"/>
    </mc:Choice>
  </mc:AlternateContent>
  <xr:revisionPtr revIDLastSave="0" documentId="13_ncr:1_{77AC9498-08D8-48FC-AC3F-123BF6511222}" xr6:coauthVersionLast="41" xr6:coauthVersionMax="41" xr10:uidLastSave="{00000000-0000-0000-0000-000000000000}"/>
  <bookViews>
    <workbookView xWindow="-120" yWindow="-120" windowWidth="20730" windowHeight="11160" activeTab="1" xr2:uid="{78F40002-E37C-4ADF-93EB-C72E2FD536C7}"/>
  </bookViews>
  <sheets>
    <sheet name="Geran (2)" sheetId="1" r:id="rId1"/>
    <sheet name="Graph" sheetId="6" r:id="rId2"/>
    <sheet name="Sheet1" sheetId="2" r:id="rId3"/>
    <sheet name="Geran (3)" sheetId="3" r:id="rId4"/>
    <sheet name="Sheet4" sheetId="4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6" l="1"/>
  <c r="F17" i="6"/>
  <c r="E17" i="6"/>
  <c r="D17" i="6"/>
  <c r="C17" i="6"/>
  <c r="D10" i="6"/>
  <c r="M8" i="1"/>
  <c r="K8" i="1" l="1"/>
  <c r="I8" i="1" l="1"/>
  <c r="D10" i="2"/>
  <c r="D17" i="2"/>
  <c r="G8" i="1" s="1"/>
  <c r="G17" i="2"/>
  <c r="D51" i="4" l="1"/>
  <c r="D50" i="4"/>
  <c r="D49" i="4"/>
  <c r="D48" i="4"/>
  <c r="F12" i="4"/>
  <c r="E12" i="4"/>
  <c r="D12" i="4"/>
  <c r="C12" i="4"/>
  <c r="B12" i="4"/>
  <c r="M26" i="3"/>
  <c r="L20" i="3"/>
  <c r="L26" i="3" s="1"/>
  <c r="K20" i="3"/>
  <c r="K26" i="3" s="1"/>
  <c r="J20" i="3"/>
  <c r="J26" i="3" s="1"/>
  <c r="I20" i="3"/>
  <c r="I26" i="3" s="1"/>
  <c r="H20" i="3"/>
  <c r="H26" i="3" s="1"/>
  <c r="G20" i="3"/>
  <c r="G26" i="3" s="1"/>
  <c r="F20" i="3"/>
  <c r="F26" i="3" s="1"/>
  <c r="E20" i="3"/>
  <c r="E26" i="3" s="1"/>
  <c r="D20" i="3"/>
  <c r="D26" i="3" s="1"/>
  <c r="Y17" i="3"/>
  <c r="X17" i="3"/>
  <c r="W17" i="3"/>
  <c r="V17" i="3"/>
  <c r="U17" i="3"/>
  <c r="T17" i="3"/>
  <c r="S17" i="3"/>
  <c r="R17" i="3"/>
  <c r="Q17" i="3"/>
  <c r="P17" i="3"/>
  <c r="O17" i="3"/>
  <c r="L12" i="3"/>
  <c r="J12" i="3"/>
  <c r="H12" i="3"/>
  <c r="F12" i="3"/>
  <c r="D12" i="3"/>
  <c r="C12" i="3"/>
  <c r="M10" i="3"/>
  <c r="L10" i="3"/>
  <c r="K10" i="3"/>
  <c r="J10" i="3"/>
  <c r="I10" i="3"/>
  <c r="H10" i="3"/>
  <c r="G10" i="3"/>
  <c r="F10" i="3"/>
  <c r="E10" i="3"/>
  <c r="D10" i="3"/>
  <c r="F17" i="2"/>
  <c r="E17" i="2"/>
  <c r="C17" i="2"/>
  <c r="L13" i="1"/>
  <c r="J13" i="1"/>
  <c r="H13" i="1"/>
  <c r="D13" i="1"/>
  <c r="C13" i="1"/>
  <c r="M11" i="1"/>
  <c r="L11" i="1"/>
  <c r="K11" i="1"/>
  <c r="J11" i="1"/>
  <c r="I11" i="1"/>
  <c r="H11" i="1"/>
  <c r="G11" i="1"/>
  <c r="E11" i="1"/>
  <c r="D11" i="1"/>
  <c r="F8" i="1"/>
  <c r="F11" i="1" l="1"/>
  <c r="F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F8" authorId="0" shapeId="0" xr:uid="{2D130CFE-69E1-4D91-9DD8-39AAD8C2AFCD}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Including of DC Run</t>
        </r>
      </text>
    </comment>
  </commentList>
</comments>
</file>

<file path=xl/sharedStrings.xml><?xml version="1.0" encoding="utf-8"?>
<sst xmlns="http://schemas.openxmlformats.org/spreadsheetml/2006/main" count="113" uniqueCount="41">
  <si>
    <t>PENANG GLOBAL TOURISM SDN BHD</t>
  </si>
  <si>
    <t>Geran Akaun Amanah Jawatankuasa Induk Pelancongan dan Akaun Aamanah Fi Kerajaan Tempatan</t>
  </si>
  <si>
    <t>Senarai penerimaan geran Kerajaan</t>
  </si>
  <si>
    <t>Jenis Geran</t>
  </si>
  <si>
    <t>Retained Earnings</t>
  </si>
  <si>
    <t>2014</t>
  </si>
  <si>
    <t>2015</t>
  </si>
  <si>
    <t>2016</t>
  </si>
  <si>
    <t>2017</t>
  </si>
  <si>
    <t>2018</t>
  </si>
  <si>
    <t>Penerimaan</t>
  </si>
  <si>
    <t>Perbelanjaan</t>
  </si>
  <si>
    <t xml:space="preserve"> 1 .</t>
  </si>
  <si>
    <t>Akaun Amanah Jawatankuasa Induk Pelancongan Negeri Pulau Pinang</t>
  </si>
  <si>
    <t xml:space="preserve"> 2 .</t>
  </si>
  <si>
    <t>Akaun Amanah Fi Majlis Tempatan Negeri Pulau Pinang</t>
  </si>
  <si>
    <t>Geran daripada MOTAC</t>
  </si>
  <si>
    <t>Jumlah</t>
  </si>
  <si>
    <t>OPEX</t>
  </si>
  <si>
    <t>CAPEX</t>
  </si>
  <si>
    <t>MARKETING/PROMOTION</t>
  </si>
  <si>
    <t>COMMS</t>
  </si>
  <si>
    <t>COMMS (HOTEL FEE)</t>
  </si>
  <si>
    <t>EVENTS</t>
  </si>
  <si>
    <t>EVENTS (HOTEL FEE)</t>
  </si>
  <si>
    <t>TOURISM SERVICES</t>
  </si>
  <si>
    <t>PCET (STUDY PENANG)</t>
  </si>
  <si>
    <t>PMED</t>
  </si>
  <si>
    <t>STATE EXCO</t>
  </si>
  <si>
    <t>MOTAC (51TH APEC MEETING)</t>
  </si>
  <si>
    <t>TOTAL</t>
  </si>
  <si>
    <t>MKTG/PROMOTION</t>
  </si>
  <si>
    <t>MKTG/PROMOTION(HOTEL FEE)</t>
  </si>
  <si>
    <t>2014 (Jan)</t>
  </si>
  <si>
    <t>2019 (Jan)</t>
  </si>
  <si>
    <t>% of increase</t>
  </si>
  <si>
    <t>USD</t>
  </si>
  <si>
    <t>EUR</t>
  </si>
  <si>
    <t>SGD</t>
  </si>
  <si>
    <t>AUD</t>
  </si>
  <si>
    <t>MARKETING/PROMOTION (HoTEL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</si>
</sst>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RM&quot;* #,##0_);_(&quot;RM&quot;* \(#,##0\);_(&quot;RM&quot;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rgb="FF000000"/>
      <name val="Calibri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43" fontId="4" fillId="0" borderId="4" xfId="1" applyFont="1" applyBorder="1" applyAlignment="1">
      <alignment horizontal="left" vertical="center"/>
    </xf>
    <xf numFmtId="164" fontId="0" fillId="0" borderId="4" xfId="1" applyNumberFormat="1" applyFont="1" applyBorder="1" applyAlignment="1">
      <alignment vertical="center"/>
    </xf>
    <xf numFmtId="164" fontId="5" fillId="0" borderId="4" xfId="1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164" fontId="2" fillId="0" borderId="4" xfId="1" applyNumberFormat="1" applyFont="1" applyBorder="1" applyAlignment="1">
      <alignment vertical="center"/>
    </xf>
    <xf numFmtId="43" fontId="0" fillId="0" borderId="0" xfId="0" applyNumberFormat="1"/>
    <xf numFmtId="16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0" fillId="0" borderId="0" xfId="0" applyAlignment="1">
      <alignment horizontal="center"/>
    </xf>
    <xf numFmtId="164" fontId="0" fillId="0" borderId="4" xfId="1" applyNumberFormat="1" applyFont="1" applyBorder="1"/>
    <xf numFmtId="164" fontId="3" fillId="0" borderId="4" xfId="1" quotePrefix="1" applyNumberFormat="1" applyFont="1" applyBorder="1" applyAlignment="1">
      <alignment horizontal="center" vertical="center"/>
    </xf>
    <xf numFmtId="164" fontId="7" fillId="0" borderId="8" xfId="1" applyNumberFormat="1" applyFont="1" applyBorder="1"/>
    <xf numFmtId="164" fontId="0" fillId="0" borderId="5" xfId="1" applyNumberFormat="1" applyFont="1" applyBorder="1"/>
    <xf numFmtId="164" fontId="7" fillId="0" borderId="4" xfId="1" applyNumberFormat="1" applyFont="1" applyBorder="1"/>
    <xf numFmtId="0" fontId="2" fillId="0" borderId="10" xfId="0" applyFont="1" applyBorder="1"/>
    <xf numFmtId="164" fontId="2" fillId="0" borderId="4" xfId="1" applyNumberFormat="1" applyFont="1" applyBorder="1"/>
    <xf numFmtId="0" fontId="7" fillId="0" borderId="0" xfId="0" applyFont="1"/>
    <xf numFmtId="4" fontId="0" fillId="0" borderId="0" xfId="0" applyNumberFormat="1"/>
    <xf numFmtId="43" fontId="2" fillId="0" borderId="10" xfId="1" applyFont="1" applyBorder="1"/>
    <xf numFmtId="43" fontId="0" fillId="0" borderId="10" xfId="1" applyFont="1" applyBorder="1"/>
    <xf numFmtId="10" fontId="0" fillId="0" borderId="0" xfId="2" applyNumberFormat="1" applyFont="1"/>
    <xf numFmtId="164" fontId="0" fillId="0" borderId="6" xfId="1" applyNumberFormat="1" applyFont="1" applyBorder="1" applyAlignment="1">
      <alignment horizontal="left"/>
    </xf>
    <xf numFmtId="42" fontId="0" fillId="0" borderId="4" xfId="1" applyNumberFormat="1" applyFont="1" applyBorder="1"/>
    <xf numFmtId="42" fontId="0" fillId="0" borderId="6" xfId="1" applyNumberFormat="1" applyFont="1" applyBorder="1"/>
    <xf numFmtId="42" fontId="0" fillId="0" borderId="7" xfId="1" applyNumberFormat="1" applyFont="1" applyBorder="1"/>
    <xf numFmtId="42" fontId="0" fillId="0" borderId="8" xfId="1" applyNumberFormat="1" applyFont="1" applyBorder="1"/>
    <xf numFmtId="42" fontId="0" fillId="0" borderId="9" xfId="1" applyNumberFormat="1" applyFont="1" applyBorder="1"/>
    <xf numFmtId="42" fontId="0" fillId="0" borderId="10" xfId="1" applyNumberFormat="1" applyFont="1" applyBorder="1"/>
    <xf numFmtId="42" fontId="0" fillId="0" borderId="5" xfId="1" applyNumberFormat="1" applyFont="1" applyBorder="1"/>
    <xf numFmtId="42" fontId="0" fillId="0" borderId="11" xfId="1" applyNumberFormat="1" applyFont="1" applyBorder="1"/>
    <xf numFmtId="42" fontId="2" fillId="0" borderId="4" xfId="1" applyNumberFormat="1" applyFont="1" applyBorder="1"/>
    <xf numFmtId="42" fontId="0" fillId="0" borderId="0" xfId="0" applyNumberFormat="1"/>
    <xf numFmtId="164" fontId="0" fillId="0" borderId="1" xfId="1" applyNumberFormat="1" applyFont="1" applyBorder="1"/>
    <xf numFmtId="164" fontId="7" fillId="0" borderId="5" xfId="1" applyNumberFormat="1" applyFont="1" applyBorder="1"/>
    <xf numFmtId="164" fontId="7" fillId="0" borderId="1" xfId="1" applyNumberFormat="1" applyFont="1" applyBorder="1"/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" xfId="1" applyNumberFormat="1" applyFont="1" applyBorder="1" applyAlignment="1">
      <alignment horizontal="left"/>
    </xf>
    <xf numFmtId="164" fontId="0" fillId="0" borderId="5" xfId="1" applyNumberFormat="1" applyFont="1" applyBorder="1" applyAlignment="1">
      <alignment horizontal="left"/>
    </xf>
    <xf numFmtId="0" fontId="3" fillId="0" borderId="0" xfId="0" quotePrefix="1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51856941604795"/>
          <c:y val="0.27373212123351121"/>
          <c:w val="0.38298343365924997"/>
          <c:h val="0.55491875912632138"/>
        </c:manualLayout>
      </c:layout>
      <c:pieChart>
        <c:varyColors val="1"/>
        <c:ser>
          <c:idx val="0"/>
          <c:order val="0"/>
          <c:tx>
            <c:strRef>
              <c:f>Sheet1!$C$3</c:f>
              <c:strCache>
                <c:ptCount val="1"/>
                <c:pt idx="0">
                  <c:v> 2014 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691-4A6D-9EAC-BFD02DA82A5A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691-4A6D-9EAC-BFD02DA82A5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691-4A6D-9EAC-BFD02DA82A5A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691-4A6D-9EAC-BFD02DA82A5A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691-4A6D-9EAC-BFD02DA82A5A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691-4A6D-9EAC-BFD02DA82A5A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691-4A6D-9EAC-BFD02DA82A5A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691-4A6D-9EAC-BFD02DA82A5A}"/>
              </c:ext>
            </c:extLst>
          </c:dPt>
          <c:dPt>
            <c:idx val="8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691-4A6D-9EAC-BFD02DA82A5A}"/>
              </c:ext>
            </c:extLst>
          </c:dPt>
          <c:dPt>
            <c:idx val="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691-4A6D-9EAC-BFD02DA82A5A}"/>
              </c:ext>
            </c:extLst>
          </c:dPt>
          <c:dPt>
            <c:idx val="10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691-4A6D-9EAC-BFD02DA82A5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691-4A6D-9EAC-BFD02DA82A5A}"/>
              </c:ext>
            </c:extLst>
          </c:dPt>
          <c:dPt>
            <c:idx val="1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691-4A6D-9EAC-BFD02DA82A5A}"/>
              </c:ext>
            </c:extLst>
          </c:dPt>
          <c:dLbls>
            <c:dLbl>
              <c:idx val="2"/>
              <c:layout>
                <c:manualLayout>
                  <c:x val="-0.14880076022203573"/>
                  <c:y val="-5.43150844507923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43804495657614"/>
                      <c:h val="7.58865417739524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D691-4A6D-9EAC-BFD02DA82A5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91-4A6D-9EAC-BFD02DA82A5A}"/>
                </c:ext>
              </c:extLst>
            </c:dLbl>
            <c:dLbl>
              <c:idx val="4"/>
              <c:layout>
                <c:manualLayout>
                  <c:x val="7.6359364010874203E-2"/>
                  <c:y val="-0.139228489245208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91-4A6D-9EAC-BFD02DA82A5A}"/>
                </c:ext>
              </c:extLst>
            </c:dLbl>
            <c:dLbl>
              <c:idx val="6"/>
              <c:layout>
                <c:manualLayout>
                  <c:x val="6.7903990518191057E-2"/>
                  <c:y val="7.659598516691465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91-4A6D-9EAC-BFD02DA82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Sheet1!$B$4:$B$16</c:f>
              <c:strCache>
                <c:ptCount val="13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4">
                  <c:v> COMMS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STATE EXCO </c:v>
                </c:pt>
                <c:pt idx="12">
                  <c:v> MOTAC (51TH APEC MEETING) </c:v>
                </c:pt>
              </c:strCache>
            </c:strRef>
          </c:cat>
          <c:val>
            <c:numRef>
              <c:f>Sheet1!$C$4:$C$16</c:f>
              <c:numCache>
                <c:formatCode>_("RM"* #,##0_);_("RM"* \(#,##0\);_("RM"* "-"_);_(@_)</c:formatCode>
                <c:ptCount val="13"/>
                <c:pt idx="0">
                  <c:v>1613909.1599999997</c:v>
                </c:pt>
                <c:pt idx="1">
                  <c:v>34483</c:v>
                </c:pt>
                <c:pt idx="2">
                  <c:v>902932.35</c:v>
                </c:pt>
                <c:pt idx="3">
                  <c:v>0</c:v>
                </c:pt>
                <c:pt idx="4">
                  <c:v>2958026.1</c:v>
                </c:pt>
                <c:pt idx="6">
                  <c:v>336999.08</c:v>
                </c:pt>
                <c:pt idx="8">
                  <c:v>480183.39999999997</c:v>
                </c:pt>
                <c:pt idx="9">
                  <c:v>11202.400000000001</c:v>
                </c:pt>
                <c:pt idx="10">
                  <c:v>0</c:v>
                </c:pt>
                <c:pt idx="11">
                  <c:v>94524.5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691-4A6D-9EAC-BFD02DA82A5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1"/>
          <c:order val="1"/>
          <c:tx>
            <c:strRef>
              <c:f>Graph!$D$3</c:f>
              <c:strCache>
                <c:ptCount val="1"/>
                <c:pt idx="0">
                  <c:v> 2015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Graph!$B$4:$B$16</c:f>
              <c:strCache>
                <c:ptCount val="13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STATE EXCO </c:v>
                </c:pt>
                <c:pt idx="12">
                  <c:v> MOTAC (51TH APEC MEETING) </c:v>
                </c:pt>
              </c:strCache>
            </c:strRef>
          </c:cat>
          <c:val>
            <c:numRef>
              <c:f>Graph!$D$4:$D$16</c:f>
            </c:numRef>
          </c:val>
          <c:extLst>
            <c:ext xmlns:c16="http://schemas.microsoft.com/office/drawing/2014/chart" uri="{C3380CC4-5D6E-409C-BE32-E72D297353CC}">
              <c16:uniqueId val="{00000001-E3DD-429F-A954-DC95266131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Graph!$B$4</c15:sqref>
                        </c15:formulaRef>
                      </c:ext>
                    </c:extLst>
                    <c:strCache>
                      <c:ptCount val="1"/>
                      <c:pt idx="0">
                        <c:v> OPEX 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1-0842-4CA6-8800-903C95FF5AB1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0842-4CA6-8800-903C95FF5AB1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0842-4CA6-8800-903C95FF5AB1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7-0842-4CA6-8800-903C95FF5AB1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4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9-0842-4CA6-8800-903C95FF5AB1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B-0842-4CA6-8800-903C95FF5AB1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0842-4CA6-8800-903C95FF5AB1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F-0842-4CA6-8800-903C95FF5AB1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1-0842-4CA6-8800-903C95FF5AB1}"/>
                    </c:ext>
                  </c:extLst>
                </c:dPt>
                <c:dPt>
                  <c:idx val="9"/>
                  <c:bubble3D val="0"/>
                  <c:spPr>
                    <a:solidFill>
                      <a:schemeClr val="accent2">
                        <a:lumMod val="8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3-0842-4CA6-8800-903C95FF5AB1}"/>
                    </c:ext>
                  </c:extLst>
                </c:dPt>
                <c:dPt>
                  <c:idx val="10"/>
                  <c:bubble3D val="0"/>
                  <c:spPr>
                    <a:solidFill>
                      <a:schemeClr val="accent4">
                        <a:lumMod val="8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5-0842-4CA6-8800-903C95FF5AB1}"/>
                    </c:ext>
                  </c:extLst>
                </c:dPt>
                <c:dPt>
                  <c:idx val="11"/>
                  <c:bubble3D val="0"/>
                  <c:spPr>
                    <a:solidFill>
                      <a:schemeClr val="accent6">
                        <a:lumMod val="8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7-0842-4CA6-8800-903C95FF5AB1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Graph!$B$4:$B$16</c15:sqref>
                        </c15:formulaRef>
                      </c:ext>
                    </c:extLst>
                    <c:strCache>
                      <c:ptCount val="13"/>
                      <c:pt idx="0">
                        <c:v> OPEX </c:v>
                      </c:pt>
                      <c:pt idx="1">
                        <c:v> CAPEX </c:v>
                      </c:pt>
                      <c:pt idx="2">
                        <c:v> MARKETING/PROMOTION </c:v>
                      </c:pt>
                      <c:pt idx="3">
                        <c:v> MARKETING/PROMOTION (HoTEL FEE) </c:v>
                      </c:pt>
                      <c:pt idx="4">
                        <c:v> COMMS </c:v>
                      </c:pt>
                      <c:pt idx="5">
                        <c:v> COMMS (HOTEL FEE) </c:v>
                      </c:pt>
                      <c:pt idx="6">
                        <c:v> EVENTS </c:v>
                      </c:pt>
                      <c:pt idx="7">
                        <c:v> EVENTS (HOTEL FEE) </c:v>
                      </c:pt>
                      <c:pt idx="8">
                        <c:v> TOURISM SERVICES </c:v>
                      </c:pt>
                      <c:pt idx="9">
                        <c:v> PCET (STUDY PENANG) </c:v>
                      </c:pt>
                      <c:pt idx="10">
                        <c:v> PMED </c:v>
                      </c:pt>
                      <c:pt idx="11">
                        <c:v> STATE EXCO </c:v>
                      </c:pt>
                      <c:pt idx="12">
                        <c:v> MOTAC (51TH APEC MEETING)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Graph!$B$5:$B$16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3DD-429F-A954-DC95266131C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Graph!$C$3</c:f>
              <c:strCache>
                <c:ptCount val="1"/>
                <c:pt idx="0">
                  <c:v> 2014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Graph!$B$4:$B$16</c:f>
              <c:strCache>
                <c:ptCount val="13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STATE EXCO </c:v>
                </c:pt>
                <c:pt idx="12">
                  <c:v> MOTAC (51TH APEC MEETING) </c:v>
                </c:pt>
              </c:strCache>
            </c:strRef>
          </c:cat>
          <c:val>
            <c:numRef>
              <c:f>Graph!$C$4:$C$16</c:f>
            </c:numRef>
          </c:val>
          <c:extLst>
            <c:ext xmlns:c16="http://schemas.microsoft.com/office/drawing/2014/chart" uri="{C3380CC4-5D6E-409C-BE32-E72D297353CC}">
              <c16:uniqueId val="{00000000-142F-4475-B762-496F513E44A3}"/>
            </c:ext>
          </c:extLst>
        </c:ser>
        <c:ser>
          <c:idx val="1"/>
          <c:order val="1"/>
          <c:tx>
            <c:strRef>
              <c:f>Graph!$D$3</c:f>
              <c:strCache>
                <c:ptCount val="1"/>
                <c:pt idx="0">
                  <c:v> 2015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Graph!$B$4:$B$16</c:f>
              <c:strCache>
                <c:ptCount val="13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STATE EXCO </c:v>
                </c:pt>
                <c:pt idx="12">
                  <c:v> MOTAC (51TH APEC MEETING) </c:v>
                </c:pt>
              </c:strCache>
            </c:strRef>
          </c:cat>
          <c:val>
            <c:numRef>
              <c:f>Graph!$D$4:$D$16</c:f>
            </c:numRef>
          </c:val>
          <c:extLst>
            <c:ext xmlns:c16="http://schemas.microsoft.com/office/drawing/2014/chart" uri="{C3380CC4-5D6E-409C-BE32-E72D297353CC}">
              <c16:uniqueId val="{00000002-142F-4475-B762-496F513E44A3}"/>
            </c:ext>
          </c:extLst>
        </c:ser>
        <c:ser>
          <c:idx val="2"/>
          <c:order val="2"/>
          <c:tx>
            <c:strRef>
              <c:f>Graph!$E$3</c:f>
              <c:strCache>
                <c:ptCount val="1"/>
                <c:pt idx="0">
                  <c:v> 2016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Graph!$B$4:$B$16</c:f>
              <c:strCache>
                <c:ptCount val="13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STATE EXCO </c:v>
                </c:pt>
                <c:pt idx="12">
                  <c:v> MOTAC (51TH APEC MEETING) </c:v>
                </c:pt>
              </c:strCache>
            </c:strRef>
          </c:cat>
          <c:val>
            <c:numRef>
              <c:f>Graph!$E$4:$E$16</c:f>
            </c:numRef>
          </c:val>
          <c:extLst>
            <c:ext xmlns:c16="http://schemas.microsoft.com/office/drawing/2014/chart" uri="{C3380CC4-5D6E-409C-BE32-E72D297353CC}">
              <c16:uniqueId val="{00000003-142F-4475-B762-496F513E44A3}"/>
            </c:ext>
          </c:extLst>
        </c:ser>
        <c:ser>
          <c:idx val="3"/>
          <c:order val="3"/>
          <c:tx>
            <c:strRef>
              <c:f>Graph!$F$3</c:f>
              <c:strCache>
                <c:ptCount val="1"/>
                <c:pt idx="0">
                  <c:v> 2017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Graph!$B$4:$B$16</c:f>
              <c:strCache>
                <c:ptCount val="13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STATE EXCO </c:v>
                </c:pt>
                <c:pt idx="12">
                  <c:v> MOTAC (51TH APEC MEETING) </c:v>
                </c:pt>
              </c:strCache>
            </c:strRef>
          </c:cat>
          <c:val>
            <c:numRef>
              <c:f>Graph!$F$4:$F$16</c:f>
            </c:numRef>
          </c:val>
          <c:extLst>
            <c:ext xmlns:c16="http://schemas.microsoft.com/office/drawing/2014/chart" uri="{C3380CC4-5D6E-409C-BE32-E72D297353CC}">
              <c16:uniqueId val="{00000004-142F-4475-B762-496F513E44A3}"/>
            </c:ext>
          </c:extLst>
        </c:ser>
        <c:ser>
          <c:idx val="4"/>
          <c:order val="4"/>
          <c:tx>
            <c:strRef>
              <c:f>Graph!$G$3</c:f>
              <c:strCache>
                <c:ptCount val="1"/>
                <c:pt idx="0">
                  <c:v> 2018 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9C-48ED-B47B-281F2990E10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9C-48ED-B47B-281F2990E10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9C-48ED-B47B-281F2990E102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9C-48ED-B47B-281F2990E102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9C-48ED-B47B-281F2990E102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9C-48ED-B47B-281F2990E102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79C-48ED-B47B-281F2990E102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79C-48ED-B47B-281F2990E102}"/>
              </c:ext>
            </c:extLst>
          </c:dPt>
          <c:dPt>
            <c:idx val="8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79C-48ED-B47B-281F2990E102}"/>
              </c:ext>
            </c:extLst>
          </c:dPt>
          <c:dPt>
            <c:idx val="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79C-48ED-B47B-281F2990E102}"/>
              </c:ext>
            </c:extLst>
          </c:dPt>
          <c:dPt>
            <c:idx val="10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79C-48ED-B47B-281F2990E10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79C-48ED-B47B-281F2990E102}"/>
              </c:ext>
            </c:extLst>
          </c:dPt>
          <c:dPt>
            <c:idx val="1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79C-48ED-B47B-281F2990E1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Graph!$B$4:$B$16</c:f>
              <c:strCache>
                <c:ptCount val="13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STATE EXCO </c:v>
                </c:pt>
                <c:pt idx="12">
                  <c:v> MOTAC (51TH APEC MEETING) </c:v>
                </c:pt>
              </c:strCache>
            </c:strRef>
          </c:cat>
          <c:val>
            <c:numRef>
              <c:f>Graph!$G$4:$G$16</c:f>
              <c:numCache>
                <c:formatCode>_("RM"* #,##0_);_("RM"* \(#,##0\);_("RM"* "-"_);_(@_)</c:formatCode>
                <c:ptCount val="13"/>
                <c:pt idx="0">
                  <c:v>1752536.58</c:v>
                </c:pt>
                <c:pt idx="1">
                  <c:v>8063</c:v>
                </c:pt>
                <c:pt idx="2">
                  <c:v>2358088.7800000003</c:v>
                </c:pt>
                <c:pt idx="3">
                  <c:v>1664485.29</c:v>
                </c:pt>
                <c:pt idx="4">
                  <c:v>2268983.89</c:v>
                </c:pt>
                <c:pt idx="5">
                  <c:v>0</c:v>
                </c:pt>
                <c:pt idx="6">
                  <c:v>644075.44999999995</c:v>
                </c:pt>
                <c:pt idx="7">
                  <c:v>4362211.18</c:v>
                </c:pt>
                <c:pt idx="8">
                  <c:v>638931.99</c:v>
                </c:pt>
                <c:pt idx="9">
                  <c:v>139724.51999999999</c:v>
                </c:pt>
                <c:pt idx="10">
                  <c:v>99806.43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2F-4475-B762-496F513E44A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tx>
            <c:strRef>
              <c:f>Graph!$C$3</c:f>
              <c:strCache>
                <c:ptCount val="1"/>
                <c:pt idx="0">
                  <c:v> 2014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(Graph!$B$4:$B$14,Graph!$B$16)</c:f>
              <c:strCache>
                <c:ptCount val="12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MOTAC (51TH APEC MEETING) </c:v>
                </c:pt>
              </c:strCache>
            </c:strRef>
          </c:cat>
          <c:val>
            <c:numRef>
              <c:f>(Graph!$C$4:$C$14,Graph!$C$16)</c:f>
            </c:numRef>
          </c:val>
          <c:extLst>
            <c:ext xmlns:c16="http://schemas.microsoft.com/office/drawing/2014/chart" uri="{C3380CC4-5D6E-409C-BE32-E72D297353CC}">
              <c16:uniqueId val="{00000001-C241-47F9-B706-F61FCE93922E}"/>
            </c:ext>
          </c:extLst>
        </c:ser>
        <c:ser>
          <c:idx val="1"/>
          <c:order val="1"/>
          <c:tx>
            <c:strRef>
              <c:f>Graph!$D$3</c:f>
              <c:strCache>
                <c:ptCount val="1"/>
                <c:pt idx="0">
                  <c:v> 2015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(Graph!$B$4:$B$14,Graph!$B$16)</c:f>
              <c:strCache>
                <c:ptCount val="12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MOTAC (51TH APEC MEETING) </c:v>
                </c:pt>
              </c:strCache>
            </c:strRef>
          </c:cat>
          <c:val>
            <c:numRef>
              <c:f>(Graph!$D$4:$D$14,Graph!$D$16)</c:f>
            </c:numRef>
          </c:val>
          <c:extLst>
            <c:ext xmlns:c16="http://schemas.microsoft.com/office/drawing/2014/chart" uri="{C3380CC4-5D6E-409C-BE32-E72D297353CC}">
              <c16:uniqueId val="{00000002-C241-47F9-B706-F61FCE93922E}"/>
            </c:ext>
          </c:extLst>
        </c:ser>
        <c:ser>
          <c:idx val="2"/>
          <c:order val="2"/>
          <c:tx>
            <c:strRef>
              <c:f>Graph!$E$3</c:f>
              <c:strCache>
                <c:ptCount val="1"/>
                <c:pt idx="0">
                  <c:v> 2016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(Graph!$B$4:$B$14,Graph!$B$16)</c:f>
              <c:strCache>
                <c:ptCount val="12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MOTAC (51TH APEC MEETING) </c:v>
                </c:pt>
              </c:strCache>
            </c:strRef>
          </c:cat>
          <c:val>
            <c:numRef>
              <c:f>(Graph!$E$4:$E$14,Graph!$E$16)</c:f>
            </c:numRef>
          </c:val>
          <c:extLst>
            <c:ext xmlns:c16="http://schemas.microsoft.com/office/drawing/2014/chart" uri="{C3380CC4-5D6E-409C-BE32-E72D297353CC}">
              <c16:uniqueId val="{00000003-C241-47F9-B706-F61FCE93922E}"/>
            </c:ext>
          </c:extLst>
        </c:ser>
        <c:ser>
          <c:idx val="3"/>
          <c:order val="3"/>
          <c:tx>
            <c:strRef>
              <c:f>Graph!$F$3</c:f>
              <c:strCache>
                <c:ptCount val="1"/>
                <c:pt idx="0">
                  <c:v> 2017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(Graph!$B$4:$B$14,Graph!$B$16)</c:f>
              <c:strCache>
                <c:ptCount val="12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3">
                  <c:v> MARKETING/PROMOTION (HoTEL FEE) </c:v>
                </c:pt>
                <c:pt idx="4">
                  <c:v> COMMS </c:v>
                </c:pt>
                <c:pt idx="5">
                  <c:v> COMMS (HOTEL FEE)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MOTAC (51TH APEC MEETING) </c:v>
                </c:pt>
              </c:strCache>
            </c:strRef>
          </c:cat>
          <c:val>
            <c:numRef>
              <c:f>(Graph!$F$4:$F$14,Graph!$F$16)</c:f>
            </c:numRef>
          </c:val>
          <c:extLst>
            <c:ext xmlns:c16="http://schemas.microsoft.com/office/drawing/2014/chart" uri="{C3380CC4-5D6E-409C-BE32-E72D297353CC}">
              <c16:uniqueId val="{00000004-C241-47F9-B706-F61FCE93922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51856941604795"/>
          <c:y val="0.27373212123351121"/>
          <c:w val="0.38298343365924997"/>
          <c:h val="0.55491875912632138"/>
        </c:manualLayout>
      </c:layout>
      <c:pieChart>
        <c:varyColors val="1"/>
        <c:ser>
          <c:idx val="0"/>
          <c:order val="0"/>
          <c:tx>
            <c:strRef>
              <c:f>Sheet1!$C$3</c:f>
              <c:strCache>
                <c:ptCount val="1"/>
                <c:pt idx="0">
                  <c:v> 2014 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F-4306-9BD5-23022D1F5C7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CF-4306-9BD5-23022D1F5C7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FB-4181-83F6-3B73EDC1DBF5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4FB-4181-83F6-3B73EDC1DBF5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B-4181-83F6-3B73EDC1DBF5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FCF-4306-9BD5-23022D1F5C7B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4FB-4181-83F6-3B73EDC1DBF5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FCF-4306-9BD5-23022D1F5C7B}"/>
              </c:ext>
            </c:extLst>
          </c:dPt>
          <c:dPt>
            <c:idx val="8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FCF-4306-9BD5-23022D1F5C7B}"/>
              </c:ext>
            </c:extLst>
          </c:dPt>
          <c:dPt>
            <c:idx val="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FCF-4306-9BD5-23022D1F5C7B}"/>
              </c:ext>
            </c:extLst>
          </c:dPt>
          <c:dPt>
            <c:idx val="10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FCF-4306-9BD5-23022D1F5C7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FCF-4306-9BD5-23022D1F5C7B}"/>
              </c:ext>
            </c:extLst>
          </c:dPt>
          <c:dPt>
            <c:idx val="1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FCF-4306-9BD5-23022D1F5C7B}"/>
              </c:ext>
            </c:extLst>
          </c:dPt>
          <c:dLbls>
            <c:dLbl>
              <c:idx val="2"/>
              <c:layout>
                <c:manualLayout>
                  <c:x val="-0.14880076022203573"/>
                  <c:y val="-5.43150844507923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43804495657614"/>
                      <c:h val="7.58865417739524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4FB-4181-83F6-3B73EDC1DBF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B-4181-83F6-3B73EDC1DBF5}"/>
                </c:ext>
              </c:extLst>
            </c:dLbl>
            <c:dLbl>
              <c:idx val="4"/>
              <c:layout>
                <c:manualLayout>
                  <c:x val="7.6359364010874203E-2"/>
                  <c:y val="-0.139228489245208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FB-4181-83F6-3B73EDC1DBF5}"/>
                </c:ext>
              </c:extLst>
            </c:dLbl>
            <c:dLbl>
              <c:idx val="6"/>
              <c:layout>
                <c:manualLayout>
                  <c:x val="6.7903990518191057E-2"/>
                  <c:y val="7.659598516691465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FB-4181-83F6-3B73EDC1D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Sheet1!$B$4:$B$16</c:f>
              <c:strCache>
                <c:ptCount val="13"/>
                <c:pt idx="0">
                  <c:v> OPEX </c:v>
                </c:pt>
                <c:pt idx="1">
                  <c:v> CAPEX </c:v>
                </c:pt>
                <c:pt idx="2">
                  <c:v> MARKETING/PROMOTION </c:v>
                </c:pt>
                <c:pt idx="4">
                  <c:v> COMMS </c:v>
                </c:pt>
                <c:pt idx="6">
                  <c:v> EVENTS </c:v>
                </c:pt>
                <c:pt idx="7">
                  <c:v> EVENTS (HOTEL FEE) </c:v>
                </c:pt>
                <c:pt idx="8">
                  <c:v> TOURISM SERVICES </c:v>
                </c:pt>
                <c:pt idx="9">
                  <c:v> PCET (STUDY PENANG) </c:v>
                </c:pt>
                <c:pt idx="10">
                  <c:v> PMED </c:v>
                </c:pt>
                <c:pt idx="11">
                  <c:v> STATE EXCO </c:v>
                </c:pt>
                <c:pt idx="12">
                  <c:v> MOTAC (51TH APEC MEETING) </c:v>
                </c:pt>
              </c:strCache>
            </c:strRef>
          </c:cat>
          <c:val>
            <c:numRef>
              <c:f>Sheet1!$C$4:$C$16</c:f>
              <c:numCache>
                <c:formatCode>_("RM"* #,##0_);_("RM"* \(#,##0\);_("RM"* "-"_);_(@_)</c:formatCode>
                <c:ptCount val="13"/>
                <c:pt idx="0">
                  <c:v>1613909.1599999997</c:v>
                </c:pt>
                <c:pt idx="1">
                  <c:v>34483</c:v>
                </c:pt>
                <c:pt idx="2">
                  <c:v>902932.35</c:v>
                </c:pt>
                <c:pt idx="3">
                  <c:v>0</c:v>
                </c:pt>
                <c:pt idx="4">
                  <c:v>2958026.1</c:v>
                </c:pt>
                <c:pt idx="6">
                  <c:v>336999.08</c:v>
                </c:pt>
                <c:pt idx="8">
                  <c:v>480183.39999999997</c:v>
                </c:pt>
                <c:pt idx="9">
                  <c:v>11202.400000000001</c:v>
                </c:pt>
                <c:pt idx="10">
                  <c:v>0</c:v>
                </c:pt>
                <c:pt idx="11">
                  <c:v>94524.5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B-4181-83F6-3B73EDC1DBF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Actual Expenditure of Marketing/Promotion for Year 2014 - 2018</a:t>
            </a:r>
          </a:p>
        </c:rich>
      </c:tx>
      <c:layout>
        <c:manualLayout>
          <c:xMode val="edge"/>
          <c:yMode val="edge"/>
          <c:x val="0.2837797510351629"/>
          <c:y val="6.02284527518172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605570886114952"/>
          <c:y val="0.14556593977154728"/>
          <c:w val="0.6380677936082233"/>
          <c:h val="0.518148665996189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'Geran (3)'!$B$14:$C$14</c:f>
              <c:strCache>
                <c:ptCount val="2"/>
                <c:pt idx="0">
                  <c:v>MKTG/PROMOTION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9"/>
                <c:pt idx="0">
                  <c:v>2014</c:v>
                </c:pt>
                <c:pt idx="2">
                  <c:v>2015</c:v>
                </c:pt>
                <c:pt idx="4">
                  <c:v>2016</c:v>
                </c:pt>
                <c:pt idx="6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'Geran (3)'!$D$14:$M$14</c:f>
              <c:numCache>
                <c:formatCode>_(* #,##0.00_);_(* \(#,##0.00\);_(* "-"??_);_(@_)</c:formatCode>
                <c:ptCount val="10"/>
                <c:pt idx="0">
                  <c:v>902932.35</c:v>
                </c:pt>
                <c:pt idx="2">
                  <c:v>1100542.04</c:v>
                </c:pt>
                <c:pt idx="4">
                  <c:v>1454586.5700000005</c:v>
                </c:pt>
                <c:pt idx="6">
                  <c:v>2121337.36</c:v>
                </c:pt>
                <c:pt idx="8">
                  <c:v>2358088.7800000003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4-4075-84D7-7B85C75B57BA}"/>
            </c:ext>
          </c:extLst>
        </c:ser>
        <c:ser>
          <c:idx val="1"/>
          <c:order val="1"/>
          <c:tx>
            <c:strRef>
              <c:f>'Geran (3)'!$B$15:$C$15</c:f>
              <c:strCache>
                <c:ptCount val="2"/>
                <c:pt idx="0">
                  <c:v>MKTG/PROMOTION(HOTEL FEE)</c:v>
                </c:pt>
              </c:strCache>
            </c:strRef>
          </c:tx>
          <c:spPr>
            <a:pattFill prst="pct25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9"/>
                <c:pt idx="0">
                  <c:v>2014</c:v>
                </c:pt>
                <c:pt idx="2">
                  <c:v>2015</c:v>
                </c:pt>
                <c:pt idx="4">
                  <c:v>2016</c:v>
                </c:pt>
                <c:pt idx="6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'Geran (3)'!$D$15:$M$15</c:f>
              <c:numCache>
                <c:formatCode>_(* #,##0.00_);_(* \(#,##0.00\);_(* "-"??_);_(@_)</c:formatCode>
                <c:ptCount val="10"/>
                <c:pt idx="0">
                  <c:v>0</c:v>
                </c:pt>
                <c:pt idx="2">
                  <c:v>0</c:v>
                </c:pt>
                <c:pt idx="4">
                  <c:v>769168.27</c:v>
                </c:pt>
                <c:pt idx="6">
                  <c:v>1295171.7800000003</c:v>
                </c:pt>
                <c:pt idx="8">
                  <c:v>2085210.8800000001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4-4075-84D7-7B85C75B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50241560"/>
        <c:axId val="65023860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'Geran (3)'!$B$16:$C$16</c15:sqref>
                        </c15:formulaRef>
                      </c:ext>
                    </c:extLst>
                    <c:strCache>
                      <c:ptCount val="2"/>
                      <c:pt idx="0">
                        <c:v>COMMS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(3)'!$D$16:$L$16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  <c:pt idx="0">
                        <c:v>2958026.1</c:v>
                      </c:pt>
                      <c:pt idx="2">
                        <c:v>2524466.94</c:v>
                      </c:pt>
                      <c:pt idx="4">
                        <c:v>2134581.3599999994</c:v>
                      </c:pt>
                      <c:pt idx="6">
                        <c:v>2214361.5599999996</c:v>
                      </c:pt>
                      <c:pt idx="8">
                        <c:v>2268983.89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AE4-4075-84D7-7B85C75B57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(3)'!$B$17:$C$17</c15:sqref>
                        </c15:formulaRef>
                      </c:ext>
                    </c:extLst>
                    <c:strCache>
                      <c:ptCount val="2"/>
                      <c:pt idx="0">
                        <c:v>COMMS (HOTEL FEE)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(3)'!$D$17:$L$17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  <c:pt idx="6">
                        <c:v>434578.18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AE4-4075-84D7-7B85C75B57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(3)'!$B$18:$C$18</c15:sqref>
                        </c15:formulaRef>
                      </c:ext>
                    </c:extLst>
                    <c:strCache>
                      <c:ptCount val="2"/>
                      <c:pt idx="0">
                        <c:v>EVENTS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(3)'!$D$18:$L$18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  <c:pt idx="0">
                        <c:v>336999.08</c:v>
                      </c:pt>
                      <c:pt idx="2">
                        <c:v>3075110.56</c:v>
                      </c:pt>
                      <c:pt idx="4">
                        <c:v>1925569.9100000001</c:v>
                      </c:pt>
                      <c:pt idx="6">
                        <c:v>2466488.0600000005</c:v>
                      </c:pt>
                      <c:pt idx="8">
                        <c:v>644075.44999999995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AE4-4075-84D7-7B85C75B57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(3)'!$B$19:$C$19</c15:sqref>
                        </c15:formulaRef>
                      </c:ext>
                    </c:extLst>
                    <c:strCache>
                      <c:ptCount val="2"/>
                      <c:pt idx="0">
                        <c:v>EVENTS (HOTEL FEE)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(3)'!$D$19:$L$19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9"/>
                      <c:pt idx="4">
                        <c:v>460059.22</c:v>
                      </c:pt>
                      <c:pt idx="6">
                        <c:v>3104387.77</c:v>
                      </c:pt>
                      <c:pt idx="8">
                        <c:v>3941485.59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AE4-4075-84D7-7B85C75B57B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[1]Summary!$A$30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AE4-4075-84D7-7B85C75B57BA}"/>
                  </c:ext>
                </c:extLst>
              </c15:ser>
            </c15:filteredBarSeries>
          </c:ext>
        </c:extLst>
      </c:barChart>
      <c:catAx>
        <c:axId val="65024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38608"/>
        <c:crosses val="autoZero"/>
        <c:auto val="1"/>
        <c:lblAlgn val="ctr"/>
        <c:lblOffset val="100"/>
        <c:noMultiLvlLbl val="0"/>
      </c:catAx>
      <c:valAx>
        <c:axId val="65023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4156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Actual Expenditure of Communications for Year 2014 - 2018</a:t>
            </a:r>
          </a:p>
        </c:rich>
      </c:tx>
      <c:layout>
        <c:manualLayout>
          <c:xMode val="edge"/>
          <c:yMode val="edge"/>
          <c:x val="0.2728150799277192"/>
          <c:y val="2.8259473346178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491710897188509"/>
          <c:y val="0.131252408477842"/>
          <c:w val="0.63558695671618115"/>
          <c:h val="0.53076044685165802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'Geran (3)'!$B$16:$C$16</c:f>
              <c:strCache>
                <c:ptCount val="2"/>
                <c:pt idx="0">
                  <c:v>COMMS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9"/>
                <c:pt idx="0">
                  <c:v>2014</c:v>
                </c:pt>
                <c:pt idx="2">
                  <c:v>2015</c:v>
                </c:pt>
                <c:pt idx="4">
                  <c:v>2016</c:v>
                </c:pt>
                <c:pt idx="6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'Geran (3)'!$D$16:$M$16</c:f>
              <c:numCache>
                <c:formatCode>_(* #,##0.00_);_(* \(#,##0.00\);_(* "-"??_);_(@_)</c:formatCode>
                <c:ptCount val="10"/>
                <c:pt idx="0">
                  <c:v>2958026.1</c:v>
                </c:pt>
                <c:pt idx="2">
                  <c:v>2524466.94</c:v>
                </c:pt>
                <c:pt idx="4">
                  <c:v>2134581.3599999994</c:v>
                </c:pt>
                <c:pt idx="6">
                  <c:v>2214361.5599999996</c:v>
                </c:pt>
                <c:pt idx="8">
                  <c:v>2268983.89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32-48E3-BECD-CE81FACD7FAC}"/>
            </c:ext>
          </c:extLst>
        </c:ser>
        <c:ser>
          <c:idx val="3"/>
          <c:order val="3"/>
          <c:tx>
            <c:strRef>
              <c:f>'Geran (3)'!$B$17:$C$17</c:f>
              <c:strCache>
                <c:ptCount val="2"/>
                <c:pt idx="0">
                  <c:v>COMMS (HOTEL FEE)</c:v>
                </c:pt>
              </c:strCache>
            </c:strRef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9"/>
                <c:pt idx="0">
                  <c:v>2014</c:v>
                </c:pt>
                <c:pt idx="2">
                  <c:v>2015</c:v>
                </c:pt>
                <c:pt idx="4">
                  <c:v>2016</c:v>
                </c:pt>
                <c:pt idx="6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'Geran (3)'!$D$17:$M$17</c:f>
              <c:numCache>
                <c:formatCode>_(* #,##0.00_);_(* \(#,##0.00\);_(* "-"??_);_(@_)</c:formatCode>
                <c:ptCount val="10"/>
                <c:pt idx="6">
                  <c:v>434578.18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32-48E3-BECD-CE81FACD7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10768496"/>
        <c:axId val="6107688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'Geran (3)'!$B$14:$C$14</c15:sqref>
                        </c15:formulaRef>
                      </c:ext>
                    </c:extLst>
                    <c:strCache>
                      <c:ptCount val="2"/>
                      <c:pt idx="0">
                        <c:v>MKTG/PROMOTION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0"/>
                      <c:pt idx="0">
                        <c:v>902932.35</c:v>
                      </c:pt>
                      <c:pt idx="2">
                        <c:v>1100542.04</c:v>
                      </c:pt>
                      <c:pt idx="4">
                        <c:v>1454586.5700000005</c:v>
                      </c:pt>
                      <c:pt idx="6">
                        <c:v>2121337.36</c:v>
                      </c:pt>
                      <c:pt idx="8">
                        <c:v>2358088.7800000003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532-48E3-BECD-CE81FACD7FA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(3)'!$B$15:$C$15</c15:sqref>
                        </c15:formulaRef>
                      </c:ext>
                    </c:extLst>
                    <c:strCache>
                      <c:ptCount val="2"/>
                      <c:pt idx="0">
                        <c:v>MKTG/PROMOTION(HOTEL FEE)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(3)'!$D$15:$M$15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0"/>
                      <c:pt idx="0">
                        <c:v>0</c:v>
                      </c:pt>
                      <c:pt idx="2">
                        <c:v>0</c:v>
                      </c:pt>
                      <c:pt idx="4">
                        <c:v>769168.27</c:v>
                      </c:pt>
                      <c:pt idx="6">
                        <c:v>1295171.7800000003</c:v>
                      </c:pt>
                      <c:pt idx="8">
                        <c:v>2085210.8800000001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532-48E3-BECD-CE81FACD7FAC}"/>
                  </c:ext>
                </c:extLst>
              </c15:ser>
            </c15:filteredBarSeries>
          </c:ext>
        </c:extLst>
      </c:barChart>
      <c:catAx>
        <c:axId val="61076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768824"/>
        <c:crosses val="autoZero"/>
        <c:auto val="1"/>
        <c:lblAlgn val="ctr"/>
        <c:lblOffset val="100"/>
        <c:noMultiLvlLbl val="0"/>
      </c:catAx>
      <c:valAx>
        <c:axId val="61076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768496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Actual Expenditure of Events for Year 2014 - 2018</a:t>
            </a:r>
            <a:endParaRPr lang="en-MY" sz="1400">
              <a:effectLst/>
            </a:endParaRPr>
          </a:p>
        </c:rich>
      </c:tx>
      <c:layout>
        <c:manualLayout>
          <c:xMode val="edge"/>
          <c:yMode val="edge"/>
          <c:x val="0.30074997214634036"/>
          <c:y val="3.8746438746438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05648612294418"/>
          <c:y val="0.11188603988603989"/>
          <c:w val="0.63737556775866933"/>
          <c:h val="0.48569459586782421"/>
        </c:manualLayout>
      </c:layout>
      <c:barChart>
        <c:barDir val="col"/>
        <c:grouping val="stacked"/>
        <c:varyColors val="0"/>
        <c:ser>
          <c:idx val="4"/>
          <c:order val="4"/>
          <c:tx>
            <c:strRef>
              <c:f>'Geran (3)'!$B$18:$C$18</c:f>
              <c:strCache>
                <c:ptCount val="2"/>
                <c:pt idx="0">
                  <c:v>EVENTS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9"/>
                <c:pt idx="0">
                  <c:v>2014</c:v>
                </c:pt>
                <c:pt idx="2">
                  <c:v>2015</c:v>
                </c:pt>
                <c:pt idx="4">
                  <c:v>2016</c:v>
                </c:pt>
                <c:pt idx="6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'Geran (3)'!$D$18:$M$18</c:f>
              <c:numCache>
                <c:formatCode>_(* #,##0.00_);_(* \(#,##0.00\);_(* "-"??_);_(@_)</c:formatCode>
                <c:ptCount val="10"/>
                <c:pt idx="0">
                  <c:v>336999.08</c:v>
                </c:pt>
                <c:pt idx="2">
                  <c:v>3075110.56</c:v>
                </c:pt>
                <c:pt idx="4">
                  <c:v>1925569.9100000001</c:v>
                </c:pt>
                <c:pt idx="6">
                  <c:v>2466488.0600000005</c:v>
                </c:pt>
                <c:pt idx="8">
                  <c:v>644075.44999999995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CA-42A9-A172-E60C2EB1FA13}"/>
            </c:ext>
          </c:extLst>
        </c:ser>
        <c:ser>
          <c:idx val="5"/>
          <c:order val="5"/>
          <c:tx>
            <c:strRef>
              <c:f>'Geran (3)'!$B$19:$C$19</c:f>
              <c:strCache>
                <c:ptCount val="2"/>
                <c:pt idx="0">
                  <c:v>EVENTS (HOTEL FEE)</c:v>
                </c:pt>
              </c:strCache>
            </c:strRef>
          </c:tx>
          <c:spPr>
            <a:pattFill prst="pct25">
              <a:fgClr>
                <a:srgbClr val="92D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9"/>
                <c:pt idx="0">
                  <c:v>2014</c:v>
                </c:pt>
                <c:pt idx="2">
                  <c:v>2015</c:v>
                </c:pt>
                <c:pt idx="4">
                  <c:v>2016</c:v>
                </c:pt>
                <c:pt idx="6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'Geran (3)'!$D$19:$M$19</c:f>
              <c:numCache>
                <c:formatCode>_(* #,##0.00_);_(* \(#,##0.00\);_(* "-"??_);_(@_)</c:formatCode>
                <c:ptCount val="10"/>
                <c:pt idx="4">
                  <c:v>460059.22</c:v>
                </c:pt>
                <c:pt idx="6">
                  <c:v>3104387.77</c:v>
                </c:pt>
                <c:pt idx="8">
                  <c:v>3941485.59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CA-42A9-A172-E60C2EB1F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598802632"/>
        <c:axId val="598802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'Geran (3)'!$B$14:$C$14</c15:sqref>
                        </c15:formulaRef>
                      </c:ext>
                    </c:extLst>
                    <c:strCache>
                      <c:ptCount val="2"/>
                      <c:pt idx="0">
                        <c:v>MKTG/PROMOTION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0"/>
                      <c:pt idx="0">
                        <c:v>902932.35</c:v>
                      </c:pt>
                      <c:pt idx="2">
                        <c:v>1100542.04</c:v>
                      </c:pt>
                      <c:pt idx="4">
                        <c:v>1454586.5700000005</c:v>
                      </c:pt>
                      <c:pt idx="6">
                        <c:v>2121337.36</c:v>
                      </c:pt>
                      <c:pt idx="8">
                        <c:v>2358088.7800000003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CA-42A9-A172-E60C2EB1FA1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(3)'!$B$15:$C$15</c15:sqref>
                        </c15:formulaRef>
                      </c:ext>
                    </c:extLst>
                    <c:strCache>
                      <c:ptCount val="2"/>
                      <c:pt idx="0">
                        <c:v>MKTG/PROMOTION(HOTEL FEE)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(3)'!$D$15:$M$15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0"/>
                      <c:pt idx="0">
                        <c:v>0</c:v>
                      </c:pt>
                      <c:pt idx="2">
                        <c:v>0</c:v>
                      </c:pt>
                      <c:pt idx="4">
                        <c:v>769168.27</c:v>
                      </c:pt>
                      <c:pt idx="6">
                        <c:v>1295171.7800000003</c:v>
                      </c:pt>
                      <c:pt idx="8">
                        <c:v>2085210.8800000001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BCA-42A9-A172-E60C2EB1FA1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(3)'!$B$16:$C$16</c15:sqref>
                        </c15:formulaRef>
                      </c:ext>
                    </c:extLst>
                    <c:strCache>
                      <c:ptCount val="2"/>
                      <c:pt idx="0">
                        <c:v>COMMS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(3)'!$D$16:$M$16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0"/>
                      <c:pt idx="0">
                        <c:v>2958026.1</c:v>
                      </c:pt>
                      <c:pt idx="2">
                        <c:v>2524466.94</c:v>
                      </c:pt>
                      <c:pt idx="4">
                        <c:v>2134581.3599999994</c:v>
                      </c:pt>
                      <c:pt idx="6">
                        <c:v>2214361.5599999996</c:v>
                      </c:pt>
                      <c:pt idx="8">
                        <c:v>2268983.89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BCA-42A9-A172-E60C2EB1FA1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(3)'!$B$17:$C$17</c15:sqref>
                        </c15:formulaRef>
                      </c:ext>
                    </c:extLst>
                    <c:strCache>
                      <c:ptCount val="2"/>
                      <c:pt idx="0">
                        <c:v>COMMS (HOTEL FEE)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(3)'!$D$17:$M$17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0"/>
                      <c:pt idx="6">
                        <c:v>434578.18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BCA-42A9-A172-E60C2EB1FA13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9"/>
                      <c:pt idx="0">
                        <c:v>2014</c:v>
                      </c:pt>
                      <c:pt idx="2">
                        <c:v>2015</c:v>
                      </c:pt>
                      <c:pt idx="4">
                        <c:v>2016</c:v>
                      </c:pt>
                      <c:pt idx="6">
                        <c:v>2017</c:v>
                      </c:pt>
                      <c:pt idx="8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[1]Summary!$A$30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BCA-42A9-A172-E60C2EB1FA13}"/>
                  </c:ext>
                </c:extLst>
              </c15:ser>
            </c15:filteredBarSeries>
          </c:ext>
        </c:extLst>
      </c:barChart>
      <c:catAx>
        <c:axId val="59880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802960"/>
        <c:crosses val="autoZero"/>
        <c:auto val="1"/>
        <c:lblAlgn val="ctr"/>
        <c:lblOffset val="100"/>
        <c:noMultiLvlLbl val="0"/>
      </c:catAx>
      <c:valAx>
        <c:axId val="59880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8026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Penang Global</a:t>
            </a:r>
            <a:r>
              <a:rPr lang="en-MY" baseline="0"/>
              <a:t> Tourism Sdn Bhd</a:t>
            </a:r>
            <a:br>
              <a:rPr lang="en-MY" baseline="0"/>
            </a:br>
            <a:r>
              <a:rPr lang="en-MY" baseline="0"/>
              <a:t>Actual Expenditure for year 2014 - 2018</a:t>
            </a:r>
            <a:endParaRPr lang="en-MY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Sheet4!$B$4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Sheet4!$B$5:$B$11</c:f>
              <c:numCache>
                <c:formatCode>_(* #,##0.00_);_(* \(#,##0.00\);_(* "-"??_);_(@_)</c:formatCode>
                <c:ptCount val="7"/>
                <c:pt idx="0">
                  <c:v>1613909.1599999997</c:v>
                </c:pt>
                <c:pt idx="1">
                  <c:v>34483</c:v>
                </c:pt>
                <c:pt idx="2">
                  <c:v>480183.39999999997</c:v>
                </c:pt>
                <c:pt idx="3">
                  <c:v>11202.400000000001</c:v>
                </c:pt>
                <c:pt idx="4">
                  <c:v>0</c:v>
                </c:pt>
                <c:pt idx="5">
                  <c:v>94524.5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45-4B85-BA21-C902EC47F456}"/>
            </c:ext>
          </c:extLst>
        </c:ser>
        <c:ser>
          <c:idx val="1"/>
          <c:order val="1"/>
          <c:tx>
            <c:strRef>
              <c:f>Sheet4!$C$4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Sheet4!$C$5:$C$11</c:f>
              <c:numCache>
                <c:formatCode>_(* #,##0.00_);_(* \(#,##0.00\);_(* "-"??_);_(@_)</c:formatCode>
                <c:ptCount val="7"/>
                <c:pt idx="0">
                  <c:v>1718011.3</c:v>
                </c:pt>
                <c:pt idx="1">
                  <c:v>58799</c:v>
                </c:pt>
                <c:pt idx="2">
                  <c:v>571091.81999999995</c:v>
                </c:pt>
                <c:pt idx="3">
                  <c:v>194405.81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45-4B85-BA21-C902EC47F456}"/>
            </c:ext>
          </c:extLst>
        </c:ser>
        <c:ser>
          <c:idx val="2"/>
          <c:order val="2"/>
          <c:tx>
            <c:strRef>
              <c:f>Sheet4!$D$4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Sheet4!$D$5:$D$11</c:f>
              <c:numCache>
                <c:formatCode>_(* #,##0.00_);_(* \(#,##0.00\);_(* "-"??_);_(@_)</c:formatCode>
                <c:ptCount val="7"/>
                <c:pt idx="0">
                  <c:v>1698778.8099999998</c:v>
                </c:pt>
                <c:pt idx="1">
                  <c:v>20192.45</c:v>
                </c:pt>
                <c:pt idx="2">
                  <c:v>774829.92999999993</c:v>
                </c:pt>
                <c:pt idx="3">
                  <c:v>122496.15</c:v>
                </c:pt>
                <c:pt idx="4">
                  <c:v>49294.280000000013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45-4B85-BA21-C902EC47F456}"/>
            </c:ext>
          </c:extLst>
        </c:ser>
        <c:ser>
          <c:idx val="3"/>
          <c:order val="3"/>
          <c:tx>
            <c:strRef>
              <c:f>Sheet4!$E$4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Sheet4!$E$5:$E$11</c:f>
              <c:numCache>
                <c:formatCode>_(* #,##0.00_);_(* \(#,##0.00\);_(* "-"??_);_(@_)</c:formatCode>
                <c:ptCount val="7"/>
                <c:pt idx="0">
                  <c:v>1815437.7899999996</c:v>
                </c:pt>
                <c:pt idx="1">
                  <c:v>18402.8</c:v>
                </c:pt>
                <c:pt idx="2">
                  <c:v>627799.81000000006</c:v>
                </c:pt>
                <c:pt idx="3">
                  <c:v>161063.3600000001</c:v>
                </c:pt>
                <c:pt idx="4">
                  <c:v>101593.43000000002</c:v>
                </c:pt>
                <c:pt idx="5">
                  <c:v>0</c:v>
                </c:pt>
                <c:pt idx="6">
                  <c:v>91664.88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45-4B85-BA21-C902EC47F456}"/>
            </c:ext>
          </c:extLst>
        </c:ser>
        <c:ser>
          <c:idx val="4"/>
          <c:order val="4"/>
          <c:tx>
            <c:strRef>
              <c:f>Sheet4!$F$4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Sheet4!$F$5:$F$11</c:f>
              <c:numCache>
                <c:formatCode>_(* #,##0.00_);_(* \(#,##0.00\);_(* "-"??_);_(@_)</c:formatCode>
                <c:ptCount val="7"/>
                <c:pt idx="0">
                  <c:v>1752436.58</c:v>
                </c:pt>
                <c:pt idx="1">
                  <c:v>8063</c:v>
                </c:pt>
                <c:pt idx="2">
                  <c:v>638931.99</c:v>
                </c:pt>
                <c:pt idx="3">
                  <c:v>139724.51999999999</c:v>
                </c:pt>
                <c:pt idx="4">
                  <c:v>99806.43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45-4B85-BA21-C902EC47F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553720"/>
        <c:axId val="652550112"/>
      </c:barChart>
      <c:catAx>
        <c:axId val="65255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550112"/>
        <c:crosses val="autoZero"/>
        <c:auto val="1"/>
        <c:lblAlgn val="ctr"/>
        <c:lblOffset val="100"/>
        <c:noMultiLvlLbl val="0"/>
      </c:catAx>
      <c:valAx>
        <c:axId val="6525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55372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71144496-671A-4291-94BB-EE2F9B54958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7105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D4BAEF61-F7B5-4645-A8FE-5D59980DBC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7105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B3755FDB-13B3-429D-A24E-BDFCF6A079F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7105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C19847A8-CE8F-43C2-BEF2-56385D4BB72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7105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7CA28572-E629-4B32-9BB5-DDB20ADF19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7105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3BAF666B-5E9A-41A5-92FA-4FAD032D06E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7105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6</xdr:col>
      <xdr:colOff>819151</xdr:colOff>
      <xdr:row>43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7D9CBA-9290-4CAC-92BE-B6AF3F9B4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723899</xdr:colOff>
      <xdr:row>19</xdr:row>
      <xdr:rowOff>152399</xdr:rowOff>
    </xdr:from>
    <xdr:to>
      <xdr:col>15</xdr:col>
      <xdr:colOff>152399</xdr:colOff>
      <xdr:row>40</xdr:row>
      <xdr:rowOff>142874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1EE8AC1-C8E1-4B36-8521-72609813E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161925</xdr:colOff>
      <xdr:row>5</xdr:row>
      <xdr:rowOff>171450</xdr:rowOff>
    </xdr:from>
    <xdr:to>
      <xdr:col>15</xdr:col>
      <xdr:colOff>466725</xdr:colOff>
      <xdr:row>20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6DB8D47-CFBD-4673-84D0-C157F06088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752474</xdr:colOff>
      <xdr:row>27</xdr:row>
      <xdr:rowOff>85725</xdr:rowOff>
    </xdr:from>
    <xdr:to>
      <xdr:col>14</xdr:col>
      <xdr:colOff>47624</xdr:colOff>
      <xdr:row>43</xdr:row>
      <xdr:rowOff>66675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809AFB1-1849-4248-9E08-542DB2FC09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133350</xdr:rowOff>
    </xdr:from>
    <xdr:to>
      <xdr:col>5</xdr:col>
      <xdr:colOff>771526</xdr:colOff>
      <xdr:row>51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6A5A8D-FC30-4D71-900B-508FFC9E2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C9B9A821-2411-4B85-8A75-9986E5DFEE2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91475" cy="10048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A0EC8A6-DB1C-4E03-B19E-A0BE753C8EE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91475" cy="10048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BCEE6D70-3606-4088-BBBB-50F931EC2F3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91475" cy="10048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D763E369-4C5B-4DCB-804D-4414EC1689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91475" cy="10048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B30A155A-D4B0-4637-81F9-7F3DCE9CD81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91475" cy="10048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CE579C65-9E1A-4B40-9651-8C7C1B991C2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91475" cy="10048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338136</xdr:colOff>
      <xdr:row>27</xdr:row>
      <xdr:rowOff>66675</xdr:rowOff>
    </xdr:from>
    <xdr:to>
      <xdr:col>15</xdr:col>
      <xdr:colOff>571500</xdr:colOff>
      <xdr:row>59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E8EE0C4-C2D4-488A-924B-90B2BD454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461961</xdr:colOff>
      <xdr:row>61</xdr:row>
      <xdr:rowOff>171449</xdr:rowOff>
    </xdr:from>
    <xdr:to>
      <xdr:col>16</xdr:col>
      <xdr:colOff>0</xdr:colOff>
      <xdr:row>87</xdr:row>
      <xdr:rowOff>161924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1BD0EF1-EC3E-4119-94ED-F81F36805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500062</xdr:colOff>
      <xdr:row>89</xdr:row>
      <xdr:rowOff>133349</xdr:rowOff>
    </xdr:from>
    <xdr:to>
      <xdr:col>15</xdr:col>
      <xdr:colOff>552450</xdr:colOff>
      <xdr:row>118</xdr:row>
      <xdr:rowOff>180974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79869B6-C950-4D82-90F8-7B9A0636C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0.05635</cdr:x>
      <cdr:y>0.79489</cdr:y>
    </cdr:from>
    <cdr:to>
      <cdr:x>0.88071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A8767DA-1359-4085-8A21-D7638FC22975}"/>
            </a:ext>
          </a:extLst>
        </cdr:cNvPr>
        <cdr:cNvSpPr txBox="1"/>
      </cdr:nvSpPr>
      <cdr:spPr>
        <a:xfrm xmlns:a="http://schemas.openxmlformats.org/drawingml/2006/main">
          <a:off x="523072" y="4860765"/>
          <a:ext cx="7651765" cy="1254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2016 - China Marketing Campaign, ITB Asia Singapore, AirAsia Yangon Flight Incentive</a:t>
          </a:r>
          <a:br>
            <a:rPr lang="en-MY" sz="1100" baseline="0"/>
          </a:br>
          <a:r>
            <a:rPr lang="en-MY" sz="1100" baseline="0"/>
            <a:t>2017 - </a:t>
          </a:r>
          <a:r>
            <a:rPr lang="en-MY" sz="1100" baseline="0">
              <a:effectLst/>
              <a:latin typeface="+mn-lt"/>
              <a:ea typeface="+mn-ea"/>
              <a:cs typeface="+mn-cs"/>
            </a:rPr>
            <a:t>China Marketing Campaign, ITB Asia Singapore, AirAsia Yangon Flight Incentive</a:t>
          </a:r>
        </a:p>
        <a:p xmlns:a="http://schemas.openxmlformats.org/drawingml/2006/main">
          <a:r>
            <a:rPr lang="en-MY" sz="1100" baseline="0">
              <a:effectLst/>
              <a:latin typeface="+mn-lt"/>
              <a:ea typeface="+mn-ea"/>
              <a:cs typeface="+mn-cs"/>
            </a:rPr>
            <a:t>2018 - China Marketing Campaign, Penang Fair @ HCM, PATA Travel Mart, ITB Asia Singapore, China Southern Airlines Marketing Campaign, Qatar Marketing Campaign</a:t>
          </a:r>
          <a:br>
            <a:rPr lang="en-MY" sz="1100" baseline="0"/>
          </a:br>
          <a:endParaRPr lang="en-MY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0.07656</cdr:x>
      <cdr:y>0.8131</cdr:y>
    </cdr:from>
    <cdr:to>
      <cdr:x>0.97863</cdr:x>
      <cdr:y>0.96146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C5A9E71-6027-4936-85BF-1C7BFE276F86}"/>
            </a:ext>
          </a:extLst>
        </cdr:cNvPr>
        <cdr:cNvSpPr txBox="1"/>
      </cdr:nvSpPr>
      <cdr:spPr>
        <a:xfrm xmlns:a="http://schemas.openxmlformats.org/drawingml/2006/main">
          <a:off x="614363" y="4019551"/>
          <a:ext cx="7238999" cy="733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2017 - Hong Kong Tram Campaign</a:t>
          </a:r>
          <a:endParaRPr lang="en-MY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0.05233</cdr:x>
      <cdr:y>0.72707</cdr:y>
    </cdr:from>
    <cdr:to>
      <cdr:x>0.96101</cdr:x>
      <cdr:y>0.9094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94C5F5C-4C8F-42CA-916E-C0B327CC1316}"/>
            </a:ext>
          </a:extLst>
        </cdr:cNvPr>
        <cdr:cNvSpPr txBox="1"/>
      </cdr:nvSpPr>
      <cdr:spPr>
        <a:xfrm xmlns:a="http://schemas.openxmlformats.org/drawingml/2006/main">
          <a:off x="476250" y="4051299"/>
          <a:ext cx="8270074" cy="1016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2016 - World Travel Mart Connect Asia</a:t>
          </a:r>
          <a:br>
            <a:rPr lang="en-MY" sz="1100" baseline="0"/>
          </a:br>
          <a:r>
            <a:rPr lang="en-MY" sz="1100" baseline="0"/>
            <a:t>2017 -  Penang International Food Festival , World Travel Mart Connect Asia, Penang Fun Experience with DM3, Penang Street Food Festival</a:t>
          </a:r>
          <a:br>
            <a:rPr lang="en-MY" sz="1100" baseline="0"/>
          </a:br>
          <a:r>
            <a:rPr lang="en-MY" sz="1100" baseline="0"/>
            <a:t>2018 - </a:t>
          </a:r>
          <a:r>
            <a:rPr lang="en-MY" sz="1100" baseline="0">
              <a:effectLst/>
              <a:latin typeface="+mn-lt"/>
              <a:ea typeface="+mn-ea"/>
              <a:cs typeface="+mn-cs"/>
            </a:rPr>
            <a:t>Penang International Food Festival, Penang Street Food Festival, Penang Hot Air Balloon, Mini Hot Air Balloon, Penang International Wedding Expo, Hari Raya Celebration</a:t>
          </a:r>
          <a:br>
            <a:rPr lang="en-MY" sz="1100" baseline="0"/>
          </a:br>
          <a:endParaRPr lang="en-MY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1033461</xdr:colOff>
      <xdr:row>15</xdr:row>
      <xdr:rowOff>57149</xdr:rowOff>
    </xdr:from>
    <xdr:to>
      <xdr:col>8</xdr:col>
      <xdr:colOff>200025</xdr:colOff>
      <xdr:row>41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001B9A-901D-4977-B318-359ABE39D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6/12)%20Budget%20Tracking%20As%20of%20Dec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6"/>
      <sheetName val="Sheet1"/>
      <sheetName val="Sheet2"/>
    </sheetNames>
    <sheetDataSet>
      <sheetData sheetId="0">
        <row r="30">
          <cell r="A30" t="str">
            <v xml:space="preserve"> - World Travel Mart Connect Asia (From Local Govt Fee)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1F35-516A-4C5E-AF4A-633803BC23C7}">
  <sheetPr>
    <tabColor theme="6" tint="-0.249977111117893"/>
  </sheetPr>
  <dimension ref="A1:V25"/>
  <sheetViews>
    <sheetView zoomScaleNormal="100" workbookViewId="0">
      <selection activeCell="B18" sqref="B18"/>
    </sheetView>
  </sheetViews>
  <sheetFormatPr defaultColWidth="14.42578125" defaultRowHeight="15" customHeight="1" x14ac:dyDescent="0.25"/>
  <cols>
    <col min="1" max="1" width="3" customWidth="1"/>
    <col min="2" max="2" width="59.140625" customWidth="1"/>
    <col min="3" max="3" width="4.7109375" hidden="1" customWidth="1"/>
    <col min="4" max="4" width="14.7109375" customWidth="1"/>
    <col min="5" max="5" width="14.7109375" hidden="1" customWidth="1"/>
    <col min="6" max="6" width="13.28515625" customWidth="1"/>
    <col min="7" max="7" width="13.28515625" hidden="1" customWidth="1"/>
    <col min="8" max="8" width="14.140625" customWidth="1"/>
    <col min="9" max="9" width="14.140625" hidden="1" customWidth="1"/>
    <col min="10" max="10" width="14.28515625" customWidth="1"/>
    <col min="11" max="11" width="14.28515625" hidden="1" customWidth="1"/>
    <col min="12" max="12" width="14.28515625" customWidth="1"/>
    <col min="13" max="13" width="14.28515625" hidden="1" customWidth="1"/>
    <col min="14" max="22" width="8.7109375" customWidth="1"/>
  </cols>
  <sheetData>
    <row r="1" spans="1:22" ht="15" customHeight="1" x14ac:dyDescent="0.25">
      <c r="A1" s="1" t="s">
        <v>0</v>
      </c>
    </row>
    <row r="2" spans="1:22" ht="15" customHeight="1" x14ac:dyDescent="0.25">
      <c r="A2" s="1" t="s">
        <v>1</v>
      </c>
    </row>
    <row r="4" spans="1:22" ht="15" customHeight="1" x14ac:dyDescent="0.25">
      <c r="A4" s="1" t="s">
        <v>2</v>
      </c>
    </row>
    <row r="6" spans="1:22" s="6" customFormat="1" ht="23.25" customHeight="1" x14ac:dyDescent="0.25">
      <c r="A6" s="50"/>
      <c r="B6" s="50" t="s">
        <v>3</v>
      </c>
      <c r="C6" s="52" t="s">
        <v>4</v>
      </c>
      <c r="D6" s="47" t="s">
        <v>5</v>
      </c>
      <c r="E6" s="48"/>
      <c r="F6" s="47" t="s">
        <v>6</v>
      </c>
      <c r="G6" s="48"/>
      <c r="H6" s="47" t="s">
        <v>7</v>
      </c>
      <c r="I6" s="48"/>
      <c r="J6" s="47" t="s">
        <v>8</v>
      </c>
      <c r="K6" s="48"/>
      <c r="L6" s="49" t="s">
        <v>9</v>
      </c>
      <c r="M6" s="49"/>
    </row>
    <row r="7" spans="1:22" s="6" customFormat="1" ht="23.25" customHeight="1" x14ac:dyDescent="0.25">
      <c r="A7" s="51"/>
      <c r="B7" s="51"/>
      <c r="C7" s="53"/>
      <c r="D7" s="4" t="s">
        <v>10</v>
      </c>
      <c r="E7" s="4" t="s">
        <v>11</v>
      </c>
      <c r="F7" s="4" t="s">
        <v>10</v>
      </c>
      <c r="G7" s="4" t="s">
        <v>11</v>
      </c>
      <c r="H7" s="4" t="s">
        <v>10</v>
      </c>
      <c r="I7" s="4" t="s">
        <v>11</v>
      </c>
      <c r="J7" s="4" t="s">
        <v>10</v>
      </c>
      <c r="K7" s="4" t="s">
        <v>11</v>
      </c>
      <c r="L7" s="5" t="s">
        <v>10</v>
      </c>
      <c r="M7" s="5" t="s">
        <v>11</v>
      </c>
      <c r="N7" s="7"/>
      <c r="O7" s="7"/>
      <c r="P7" s="7"/>
      <c r="Q7" s="7"/>
      <c r="R7" s="7"/>
      <c r="S7" s="7"/>
      <c r="T7" s="7"/>
      <c r="U7" s="7"/>
      <c r="V7" s="7"/>
    </row>
    <row r="8" spans="1:22" s="6" customFormat="1" ht="23.25" customHeight="1" x14ac:dyDescent="0.25">
      <c r="A8" s="8" t="s">
        <v>12</v>
      </c>
      <c r="B8" s="9" t="s">
        <v>13</v>
      </c>
      <c r="C8" s="10">
        <v>466492</v>
      </c>
      <c r="D8" s="11">
        <v>7361300</v>
      </c>
      <c r="E8" s="11">
        <v>6396580.3899999987</v>
      </c>
      <c r="F8" s="11">
        <f>9141300+707712.17</f>
        <v>9849012.1699999999</v>
      </c>
      <c r="G8" s="11">
        <f>Sheet1!D17</f>
        <v>9950139.6400000006</v>
      </c>
      <c r="H8" s="11">
        <v>7943000</v>
      </c>
      <c r="I8" s="11">
        <f>Sheet1!E4+Sheet1!E5+Sheet1!E6+Sheet1!E8+Sheet1!E10+Sheet1!E12+Sheet1!E13+Sheet1!E14</f>
        <v>8180329.46</v>
      </c>
      <c r="J8" s="11">
        <v>8361300</v>
      </c>
      <c r="K8" s="11">
        <f>Sheet1!F4+Sheet1!F5+Sheet1!F6+Sheet1!F8+Sheet1!F10+Sheet1!F12+Sheet1!F13+Sheet1!F14</f>
        <v>9526484.1699999999</v>
      </c>
      <c r="L8" s="11">
        <v>7361300</v>
      </c>
      <c r="M8" s="11">
        <f>Sheet1!G4+Sheet1!G5+Sheet1!G6+Sheet1!G8+Sheet1!G10+Sheet1!G12</f>
        <v>7670679.6900000004</v>
      </c>
    </row>
    <row r="9" spans="1:22" s="6" customFormat="1" ht="23.25" customHeight="1" x14ac:dyDescent="0.25">
      <c r="A9" s="8" t="s">
        <v>14</v>
      </c>
      <c r="B9" s="9" t="s">
        <v>15</v>
      </c>
      <c r="C9" s="9"/>
      <c r="D9" s="11">
        <v>0</v>
      </c>
      <c r="E9" s="11"/>
      <c r="F9" s="11">
        <v>0</v>
      </c>
      <c r="G9" s="11"/>
      <c r="H9" s="12">
        <v>3209484.26</v>
      </c>
      <c r="I9" s="12">
        <v>1229227.49</v>
      </c>
      <c r="J9" s="11">
        <v>5617251.5300000003</v>
      </c>
      <c r="K9" s="11">
        <v>4834137.7300000004</v>
      </c>
      <c r="L9" s="11">
        <v>9108600</v>
      </c>
      <c r="M9" s="11">
        <v>6266227.4199999999</v>
      </c>
    </row>
    <row r="10" spans="1:22" s="6" customFormat="1" ht="23.25" customHeight="1" x14ac:dyDescent="0.25">
      <c r="A10" s="8">
        <v>3</v>
      </c>
      <c r="B10" s="9" t="s">
        <v>16</v>
      </c>
      <c r="C10" s="9"/>
      <c r="D10" s="11">
        <v>0</v>
      </c>
      <c r="E10" s="11"/>
      <c r="F10" s="11">
        <v>0</v>
      </c>
      <c r="G10" s="11"/>
      <c r="H10" s="11">
        <v>0</v>
      </c>
      <c r="I10" s="11"/>
      <c r="J10" s="11">
        <v>115680</v>
      </c>
      <c r="K10" s="11">
        <v>91664.88</v>
      </c>
      <c r="L10" s="11">
        <v>0</v>
      </c>
      <c r="M10" s="11"/>
    </row>
    <row r="11" spans="1:22" s="6" customFormat="1" ht="23.25" customHeight="1" x14ac:dyDescent="0.25">
      <c r="A11" s="13"/>
      <c r="B11" s="14" t="s">
        <v>17</v>
      </c>
      <c r="C11" s="14"/>
      <c r="D11" s="15">
        <f>SUM(D8:D9)</f>
        <v>7361300</v>
      </c>
      <c r="E11" s="15">
        <f>SUM(E8:E9)</f>
        <v>6396580.3899999987</v>
      </c>
      <c r="F11" s="15">
        <f t="shared" ref="F11:M11" si="0">SUM(F8:F9)</f>
        <v>9849012.1699999999</v>
      </c>
      <c r="G11" s="15">
        <f t="shared" si="0"/>
        <v>9950139.6400000006</v>
      </c>
      <c r="H11" s="15">
        <f t="shared" si="0"/>
        <v>11152484.26</v>
      </c>
      <c r="I11" s="15">
        <f>SUM(I8:I9)</f>
        <v>9409556.9499999993</v>
      </c>
      <c r="J11" s="15">
        <f>SUM(J8:J10)</f>
        <v>14094231.530000001</v>
      </c>
      <c r="K11" s="15">
        <f>SUM(K8:K10)</f>
        <v>14452286.780000001</v>
      </c>
      <c r="L11" s="15">
        <f>SUM(L8:L10)</f>
        <v>16469900</v>
      </c>
      <c r="M11" s="15">
        <f t="shared" si="0"/>
        <v>13936907.109999999</v>
      </c>
    </row>
    <row r="13" spans="1:22" ht="15" hidden="1" customHeight="1" x14ac:dyDescent="0.25">
      <c r="C13" s="16">
        <f>SUM(C8:C12)</f>
        <v>466492</v>
      </c>
      <c r="D13" s="17">
        <f>D8-E8</f>
        <v>964719.61000000127</v>
      </c>
      <c r="E13" s="17"/>
      <c r="F13" s="17">
        <f>F8-G8</f>
        <v>-101127.47000000067</v>
      </c>
      <c r="G13" s="17"/>
      <c r="H13" s="17">
        <f>H8-I8</f>
        <v>-237329.45999999996</v>
      </c>
      <c r="I13" s="17"/>
      <c r="J13" s="17">
        <f>J8-K8</f>
        <v>-1165184.17</v>
      </c>
      <c r="K13" s="17"/>
      <c r="L13" s="17">
        <f>L8-M8</f>
        <v>-309379.69000000041</v>
      </c>
    </row>
    <row r="14" spans="1:22" ht="15" customHeight="1" x14ac:dyDescent="0.25"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ht="15" customHeight="1" x14ac:dyDescent="0.25">
      <c r="F15" s="19"/>
    </row>
    <row r="16" spans="1:22" ht="15" customHeight="1" x14ac:dyDescent="0.25">
      <c r="F16" s="19"/>
      <c r="G16" s="19"/>
      <c r="M16" s="16"/>
    </row>
    <row r="17" spans="6:7" ht="15" customHeight="1" x14ac:dyDescent="0.25">
      <c r="F17" s="19"/>
      <c r="G17" s="18"/>
    </row>
    <row r="18" spans="6:7" ht="15" customHeight="1" x14ac:dyDescent="0.25">
      <c r="F18" s="19"/>
    </row>
    <row r="19" spans="6:7" ht="15" customHeight="1" x14ac:dyDescent="0.25">
      <c r="F19" s="19"/>
    </row>
    <row r="20" spans="6:7" ht="15" customHeight="1" x14ac:dyDescent="0.25">
      <c r="F20" s="19"/>
    </row>
    <row r="21" spans="6:7" ht="15" customHeight="1" x14ac:dyDescent="0.25">
      <c r="F21" s="19"/>
    </row>
    <row r="22" spans="6:7" ht="15" customHeight="1" x14ac:dyDescent="0.25">
      <c r="F22" s="19"/>
    </row>
    <row r="23" spans="6:7" ht="15" customHeight="1" x14ac:dyDescent="0.25">
      <c r="F23" s="19"/>
    </row>
    <row r="24" spans="6:7" ht="15" customHeight="1" x14ac:dyDescent="0.25">
      <c r="F24" s="19"/>
    </row>
    <row r="25" spans="6:7" ht="15" customHeight="1" x14ac:dyDescent="0.25">
      <c r="F25" s="19"/>
    </row>
  </sheetData>
  <mergeCells count="8">
    <mergeCell ref="J6:K6"/>
    <mergeCell ref="L6:M6"/>
    <mergeCell ref="A6:A7"/>
    <mergeCell ref="B6:B7"/>
    <mergeCell ref="C6:C7"/>
    <mergeCell ref="D6:E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1A34-254C-458C-BF59-CABFA88323C8}">
  <dimension ref="B3:G18"/>
  <sheetViews>
    <sheetView tabSelected="1" topLeftCell="A19" workbookViewId="0">
      <selection activeCell="P37" sqref="P37"/>
    </sheetView>
  </sheetViews>
  <sheetFormatPr defaultRowHeight="15" x14ac:dyDescent="0.25"/>
  <cols>
    <col min="2" max="2" width="29.140625" bestFit="1" customWidth="1"/>
    <col min="3" max="5" width="13.7109375" hidden="1" customWidth="1"/>
    <col min="6" max="6" width="14.7109375" hidden="1" customWidth="1"/>
    <col min="7" max="7" width="14.7109375" bestFit="1" customWidth="1"/>
  </cols>
  <sheetData>
    <row r="3" spans="2:7" ht="15" customHeight="1" x14ac:dyDescent="0.25">
      <c r="B3" s="21"/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</row>
    <row r="4" spans="2:7" ht="15" customHeight="1" x14ac:dyDescent="0.25">
      <c r="B4" s="21" t="s">
        <v>18</v>
      </c>
      <c r="C4" s="34">
        <v>1613909.1599999997</v>
      </c>
      <c r="D4" s="34">
        <v>1718011.3</v>
      </c>
      <c r="E4" s="34">
        <v>1698778.8099999998</v>
      </c>
      <c r="F4" s="34">
        <v>1815437.7899999996</v>
      </c>
      <c r="G4" s="34">
        <v>1752536.58</v>
      </c>
    </row>
    <row r="5" spans="2:7" ht="15" customHeight="1" x14ac:dyDescent="0.25">
      <c r="B5" s="21" t="s">
        <v>19</v>
      </c>
      <c r="C5" s="34">
        <v>34483</v>
      </c>
      <c r="D5" s="34">
        <v>58799</v>
      </c>
      <c r="E5" s="34">
        <v>20192.45</v>
      </c>
      <c r="F5" s="34">
        <v>18402.8</v>
      </c>
      <c r="G5" s="34">
        <v>8063</v>
      </c>
    </row>
    <row r="6" spans="2:7" ht="15" customHeight="1" x14ac:dyDescent="0.25">
      <c r="B6" s="44" t="s">
        <v>20</v>
      </c>
      <c r="C6" s="35">
        <v>902932.35</v>
      </c>
      <c r="D6" s="36">
        <v>1100542.04</v>
      </c>
      <c r="E6" s="35">
        <v>1454586.5700000005</v>
      </c>
      <c r="F6" s="36">
        <v>2121337.36</v>
      </c>
      <c r="G6" s="35">
        <v>2358088.7800000003</v>
      </c>
    </row>
    <row r="7" spans="2:7" ht="15" customHeight="1" x14ac:dyDescent="0.25">
      <c r="B7" s="45" t="s">
        <v>40</v>
      </c>
      <c r="C7" s="37">
        <v>0</v>
      </c>
      <c r="D7" s="38">
        <v>0</v>
      </c>
      <c r="E7" s="37">
        <v>769168.27</v>
      </c>
      <c r="F7" s="38">
        <v>1295171.7800000003</v>
      </c>
      <c r="G7" s="37">
        <v>1664485.29</v>
      </c>
    </row>
    <row r="8" spans="2:7" ht="15" customHeight="1" x14ac:dyDescent="0.25">
      <c r="B8" s="46" t="s">
        <v>21</v>
      </c>
      <c r="C8" s="35">
        <v>2958026.1</v>
      </c>
      <c r="D8" s="36">
        <v>2524466.94</v>
      </c>
      <c r="E8" s="35">
        <v>2134581.3599999994</v>
      </c>
      <c r="F8" s="36">
        <v>2214361.5599999996</v>
      </c>
      <c r="G8" s="35">
        <v>2268983.89</v>
      </c>
    </row>
    <row r="9" spans="2:7" ht="15" customHeight="1" x14ac:dyDescent="0.25">
      <c r="B9" s="45" t="s">
        <v>22</v>
      </c>
      <c r="C9" s="37"/>
      <c r="D9" s="38"/>
      <c r="E9" s="37"/>
      <c r="F9" s="38">
        <v>434578.18</v>
      </c>
      <c r="G9" s="37">
        <v>0</v>
      </c>
    </row>
    <row r="10" spans="2:7" ht="15" customHeight="1" x14ac:dyDescent="0.25">
      <c r="B10" s="33" t="s">
        <v>23</v>
      </c>
      <c r="C10" s="35">
        <v>336999.08</v>
      </c>
      <c r="D10" s="36">
        <f>3075110.56+707712.17</f>
        <v>3782822.73</v>
      </c>
      <c r="E10" s="35">
        <v>1925569.9100000001</v>
      </c>
      <c r="F10" s="36">
        <v>2466488.0600000005</v>
      </c>
      <c r="G10" s="35">
        <v>644075.44999999995</v>
      </c>
    </row>
    <row r="11" spans="2:7" ht="15" customHeight="1" x14ac:dyDescent="0.25">
      <c r="B11" s="23" t="s">
        <v>24</v>
      </c>
      <c r="C11" s="37"/>
      <c r="D11" s="38"/>
      <c r="E11" s="37">
        <v>460059.22</v>
      </c>
      <c r="F11" s="38">
        <v>3104387.77</v>
      </c>
      <c r="G11" s="37">
        <v>4362211.18</v>
      </c>
    </row>
    <row r="12" spans="2:7" ht="15" customHeight="1" x14ac:dyDescent="0.25">
      <c r="B12" s="21" t="s">
        <v>25</v>
      </c>
      <c r="C12" s="34">
        <v>480183.39999999997</v>
      </c>
      <c r="D12" s="39">
        <v>571091.81999999995</v>
      </c>
      <c r="E12" s="34">
        <v>774829.92999999993</v>
      </c>
      <c r="F12" s="39">
        <v>627799.81000000006</v>
      </c>
      <c r="G12" s="34">
        <v>638931.99</v>
      </c>
    </row>
    <row r="13" spans="2:7" ht="15" customHeight="1" x14ac:dyDescent="0.25">
      <c r="B13" s="24" t="s">
        <v>26</v>
      </c>
      <c r="C13" s="40">
        <v>11202.400000000001</v>
      </c>
      <c r="D13" s="41">
        <v>194405.81</v>
      </c>
      <c r="E13" s="40">
        <v>122496.15</v>
      </c>
      <c r="F13" s="41">
        <v>161063.3600000001</v>
      </c>
      <c r="G13" s="40">
        <v>139724.51999999999</v>
      </c>
    </row>
    <row r="14" spans="2:7" ht="15" customHeight="1" x14ac:dyDescent="0.25">
      <c r="B14" s="21" t="s">
        <v>27</v>
      </c>
      <c r="C14" s="34">
        <v>0</v>
      </c>
      <c r="D14" s="39">
        <v>0</v>
      </c>
      <c r="E14" s="34">
        <v>49294.280000000013</v>
      </c>
      <c r="F14" s="39">
        <v>101593.43000000002</v>
      </c>
      <c r="G14" s="34">
        <v>99806.43</v>
      </c>
    </row>
    <row r="15" spans="2:7" ht="15" customHeight="1" x14ac:dyDescent="0.25">
      <c r="B15" s="21" t="s">
        <v>28</v>
      </c>
      <c r="C15" s="34">
        <v>94524.5</v>
      </c>
      <c r="D15" s="39"/>
      <c r="E15" s="34">
        <v>0</v>
      </c>
      <c r="F15" s="39">
        <v>0</v>
      </c>
      <c r="G15" s="34">
        <v>0</v>
      </c>
    </row>
    <row r="16" spans="2:7" ht="15" customHeight="1" x14ac:dyDescent="0.25">
      <c r="B16" s="25" t="s">
        <v>29</v>
      </c>
      <c r="C16" s="34">
        <v>0</v>
      </c>
      <c r="D16" s="39">
        <v>0</v>
      </c>
      <c r="E16" s="34">
        <v>0</v>
      </c>
      <c r="F16" s="39">
        <v>91664.88</v>
      </c>
      <c r="G16" s="34"/>
    </row>
    <row r="17" spans="2:7" s="1" customFormat="1" ht="15" customHeight="1" x14ac:dyDescent="0.25">
      <c r="B17" s="27" t="s">
        <v>30</v>
      </c>
      <c r="C17" s="42">
        <f>SUM(C4:C16)</f>
        <v>6432259.9900000002</v>
      </c>
      <c r="D17" s="42">
        <f>SUM(D4:D16)</f>
        <v>9950139.6400000006</v>
      </c>
      <c r="E17" s="42">
        <f>SUM(E4:E16)</f>
        <v>9409556.9499999993</v>
      </c>
      <c r="F17" s="42">
        <f>SUM(F4:F16)</f>
        <v>14452286.779999999</v>
      </c>
      <c r="G17" s="42">
        <f>SUM(G4:G15)</f>
        <v>13936907.109999999</v>
      </c>
    </row>
    <row r="18" spans="2:7" x14ac:dyDescent="0.25">
      <c r="C18" s="43"/>
      <c r="D18" s="43"/>
      <c r="E18" s="43"/>
      <c r="F18" s="43"/>
      <c r="G18" s="4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2971-B3B5-4FA9-95B8-C2EF28EE6B5F}">
  <dimension ref="A2:G21"/>
  <sheetViews>
    <sheetView workbookViewId="0">
      <selection activeCell="B8" sqref="B8:B9"/>
    </sheetView>
  </sheetViews>
  <sheetFormatPr defaultRowHeight="15" x14ac:dyDescent="0.25"/>
  <cols>
    <col min="2" max="2" width="35.42578125" bestFit="1" customWidth="1"/>
    <col min="3" max="5" width="13.7109375" bestFit="1" customWidth="1"/>
    <col min="6" max="7" width="14.7109375" bestFit="1" customWidth="1"/>
  </cols>
  <sheetData>
    <row r="2" spans="2:7" x14ac:dyDescent="0.25">
      <c r="C2" s="54"/>
      <c r="D2" s="54"/>
      <c r="E2" s="54"/>
      <c r="F2" s="54"/>
      <c r="G2" s="54"/>
    </row>
    <row r="3" spans="2:7" ht="15" customHeight="1" x14ac:dyDescent="0.25">
      <c r="B3" s="21"/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</row>
    <row r="4" spans="2:7" ht="15" customHeight="1" x14ac:dyDescent="0.25">
      <c r="B4" s="21" t="s">
        <v>18</v>
      </c>
      <c r="C4" s="34">
        <v>1613909.1599999997</v>
      </c>
      <c r="D4" s="34">
        <v>1718011.3</v>
      </c>
      <c r="E4" s="34">
        <v>1698778.8099999998</v>
      </c>
      <c r="F4" s="34">
        <v>1815437.7899999996</v>
      </c>
      <c r="G4" s="34">
        <v>1752536.58</v>
      </c>
    </row>
    <row r="5" spans="2:7" ht="15" customHeight="1" x14ac:dyDescent="0.25">
      <c r="B5" s="21" t="s">
        <v>19</v>
      </c>
      <c r="C5" s="34">
        <v>34483</v>
      </c>
      <c r="D5" s="34">
        <v>58799</v>
      </c>
      <c r="E5" s="34">
        <v>20192.45</v>
      </c>
      <c r="F5" s="34">
        <v>18402.8</v>
      </c>
      <c r="G5" s="34">
        <v>8063</v>
      </c>
    </row>
    <row r="6" spans="2:7" ht="15" customHeight="1" x14ac:dyDescent="0.25">
      <c r="B6" s="55" t="s">
        <v>20</v>
      </c>
      <c r="C6" s="35">
        <v>902932.35</v>
      </c>
      <c r="D6" s="36">
        <v>1100542.04</v>
      </c>
      <c r="E6" s="35">
        <v>1454586.5700000005</v>
      </c>
      <c r="F6" s="36">
        <v>2121337.36</v>
      </c>
      <c r="G6" s="35">
        <v>2358088.7800000003</v>
      </c>
    </row>
    <row r="7" spans="2:7" ht="15" customHeight="1" x14ac:dyDescent="0.25">
      <c r="B7" s="56"/>
      <c r="C7" s="37">
        <v>0</v>
      </c>
      <c r="D7" s="38">
        <v>0</v>
      </c>
      <c r="E7" s="37">
        <v>769168.27</v>
      </c>
      <c r="F7" s="38">
        <v>1295171.7800000003</v>
      </c>
      <c r="G7" s="37">
        <v>1664485.29</v>
      </c>
    </row>
    <row r="8" spans="2:7" ht="15" customHeight="1" x14ac:dyDescent="0.25">
      <c r="B8" s="55" t="s">
        <v>21</v>
      </c>
      <c r="C8" s="35">
        <v>2958026.1</v>
      </c>
      <c r="D8" s="36">
        <v>2524466.94</v>
      </c>
      <c r="E8" s="35">
        <v>2134581.3599999994</v>
      </c>
      <c r="F8" s="36">
        <v>2214361.5599999996</v>
      </c>
      <c r="G8" s="35">
        <v>2268983.89</v>
      </c>
    </row>
    <row r="9" spans="2:7" ht="15" customHeight="1" x14ac:dyDescent="0.25">
      <c r="B9" s="56"/>
      <c r="C9" s="37"/>
      <c r="D9" s="38"/>
      <c r="E9" s="37"/>
      <c r="F9" s="38">
        <v>434578.18</v>
      </c>
      <c r="G9" s="37">
        <v>0</v>
      </c>
    </row>
    <row r="10" spans="2:7" ht="15" customHeight="1" x14ac:dyDescent="0.25">
      <c r="B10" s="33" t="s">
        <v>23</v>
      </c>
      <c r="C10" s="35">
        <v>336999.08</v>
      </c>
      <c r="D10" s="36">
        <f>3075110.56+707712.17</f>
        <v>3782822.73</v>
      </c>
      <c r="E10" s="35">
        <v>1925569.9100000001</v>
      </c>
      <c r="F10" s="36">
        <v>2466488.0600000005</v>
      </c>
      <c r="G10" s="35">
        <v>644075.44999999995</v>
      </c>
    </row>
    <row r="11" spans="2:7" ht="15" customHeight="1" x14ac:dyDescent="0.25">
      <c r="B11" s="23" t="s">
        <v>24</v>
      </c>
      <c r="C11" s="37"/>
      <c r="D11" s="38"/>
      <c r="E11" s="37">
        <v>460059.22</v>
      </c>
      <c r="F11" s="38">
        <v>3104387.77</v>
      </c>
      <c r="G11" s="37">
        <v>4362211.18</v>
      </c>
    </row>
    <row r="12" spans="2:7" ht="15" customHeight="1" x14ac:dyDescent="0.25">
      <c r="B12" s="21" t="s">
        <v>25</v>
      </c>
      <c r="C12" s="34">
        <v>480183.39999999997</v>
      </c>
      <c r="D12" s="39">
        <v>571091.81999999995</v>
      </c>
      <c r="E12" s="34">
        <v>774829.92999999993</v>
      </c>
      <c r="F12" s="39">
        <v>627799.81000000006</v>
      </c>
      <c r="G12" s="34">
        <v>638931.99</v>
      </c>
    </row>
    <row r="13" spans="2:7" ht="15" customHeight="1" x14ac:dyDescent="0.25">
      <c r="B13" s="24" t="s">
        <v>26</v>
      </c>
      <c r="C13" s="40">
        <v>11202.400000000001</v>
      </c>
      <c r="D13" s="41">
        <v>194405.81</v>
      </c>
      <c r="E13" s="40">
        <v>122496.15</v>
      </c>
      <c r="F13" s="41">
        <v>161063.3600000001</v>
      </c>
      <c r="G13" s="40">
        <v>139724.51999999999</v>
      </c>
    </row>
    <row r="14" spans="2:7" ht="15" customHeight="1" x14ac:dyDescent="0.25">
      <c r="B14" s="21" t="s">
        <v>27</v>
      </c>
      <c r="C14" s="34">
        <v>0</v>
      </c>
      <c r="D14" s="39">
        <v>0</v>
      </c>
      <c r="E14" s="34">
        <v>49294.280000000013</v>
      </c>
      <c r="F14" s="39">
        <v>101593.43000000002</v>
      </c>
      <c r="G14" s="34">
        <v>99806.43</v>
      </c>
    </row>
    <row r="15" spans="2:7" ht="15" customHeight="1" x14ac:dyDescent="0.25">
      <c r="B15" s="21" t="s">
        <v>28</v>
      </c>
      <c r="C15" s="34">
        <v>94524.5</v>
      </c>
      <c r="D15" s="39"/>
      <c r="E15" s="34">
        <v>0</v>
      </c>
      <c r="F15" s="39">
        <v>0</v>
      </c>
      <c r="G15" s="34">
        <v>0</v>
      </c>
    </row>
    <row r="16" spans="2:7" ht="15" customHeight="1" x14ac:dyDescent="0.25">
      <c r="B16" s="25" t="s">
        <v>29</v>
      </c>
      <c r="C16" s="34">
        <v>0</v>
      </c>
      <c r="D16" s="39">
        <v>0</v>
      </c>
      <c r="E16" s="34">
        <v>0</v>
      </c>
      <c r="F16" s="39">
        <v>91664.88</v>
      </c>
      <c r="G16" s="34"/>
    </row>
    <row r="17" spans="1:7" s="1" customFormat="1" ht="15" customHeight="1" x14ac:dyDescent="0.25">
      <c r="A17" s="26"/>
      <c r="B17" s="27" t="s">
        <v>30</v>
      </c>
      <c r="C17" s="42">
        <f>SUM(C4:C16)</f>
        <v>6432259.9900000002</v>
      </c>
      <c r="D17" s="42">
        <f>SUM(D4:D16)</f>
        <v>9950139.6400000006</v>
      </c>
      <c r="E17" s="42">
        <f>SUM(E4:E16)</f>
        <v>9409556.9499999993</v>
      </c>
      <c r="F17" s="42">
        <f>SUM(F4:F16)</f>
        <v>14452286.779999999</v>
      </c>
      <c r="G17" s="42">
        <f>SUM(G4:G15)</f>
        <v>13936907.109999999</v>
      </c>
    </row>
    <row r="18" spans="1:7" x14ac:dyDescent="0.25">
      <c r="C18" s="43"/>
      <c r="D18" s="43"/>
      <c r="E18" s="43"/>
      <c r="F18" s="43"/>
      <c r="G18" s="43"/>
    </row>
    <row r="21" spans="1:7" x14ac:dyDescent="0.25">
      <c r="D21" s="17"/>
      <c r="E21" s="17"/>
    </row>
  </sheetData>
  <mergeCells count="3">
    <mergeCell ref="C2:G2"/>
    <mergeCell ref="B6:B7"/>
    <mergeCell ref="B8:B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1359-D3CC-4AB3-84D2-3C89FC6E5C92}">
  <dimension ref="A1:Y28"/>
  <sheetViews>
    <sheetView topLeftCell="A4" zoomScaleNormal="100" workbookViewId="0">
      <selection activeCell="E27" sqref="E27"/>
    </sheetView>
  </sheetViews>
  <sheetFormatPr defaultColWidth="14.42578125" defaultRowHeight="15" customHeight="1" x14ac:dyDescent="0.25"/>
  <cols>
    <col min="1" max="1" width="3" customWidth="1"/>
    <col min="2" max="2" width="46.5703125" customWidth="1"/>
    <col min="3" max="3" width="15.5703125" hidden="1" customWidth="1"/>
    <col min="4" max="5" width="14.7109375" customWidth="1"/>
    <col min="6" max="6" width="14.28515625" customWidth="1"/>
    <col min="7" max="7" width="13.28515625" customWidth="1"/>
    <col min="8" max="9" width="14.140625" customWidth="1"/>
    <col min="10" max="13" width="14.28515625" customWidth="1"/>
    <col min="14" max="14" width="8.7109375" customWidth="1"/>
    <col min="15" max="15" width="13.28515625" bestFit="1" customWidth="1"/>
    <col min="16" max="16" width="5.140625" bestFit="1" customWidth="1"/>
    <col min="17" max="17" width="13.28515625" bestFit="1" customWidth="1"/>
    <col min="18" max="18" width="5.140625" bestFit="1" customWidth="1"/>
    <col min="19" max="19" width="13.28515625" bestFit="1" customWidth="1"/>
    <col min="20" max="20" width="5.140625" bestFit="1" customWidth="1"/>
    <col min="21" max="21" width="13.28515625" bestFit="1" customWidth="1"/>
    <col min="22" max="22" width="8.7109375" customWidth="1"/>
  </cols>
  <sheetData>
    <row r="1" spans="1:13" ht="15" customHeight="1" x14ac:dyDescent="0.25">
      <c r="A1" s="1" t="s">
        <v>0</v>
      </c>
    </row>
    <row r="2" spans="1:13" ht="15" customHeight="1" x14ac:dyDescent="0.25">
      <c r="A2" s="1" t="s">
        <v>1</v>
      </c>
    </row>
    <row r="4" spans="1:13" ht="15" customHeight="1" x14ac:dyDescent="0.25">
      <c r="A4" s="1" t="s">
        <v>2</v>
      </c>
    </row>
    <row r="6" spans="1:13" s="6" customFormat="1" ht="23.25" customHeight="1" x14ac:dyDescent="0.25">
      <c r="A6" s="2"/>
      <c r="B6" s="2" t="s">
        <v>3</v>
      </c>
      <c r="C6" s="3" t="s">
        <v>4</v>
      </c>
      <c r="D6" s="47" t="s">
        <v>5</v>
      </c>
      <c r="E6" s="48"/>
      <c r="F6" s="47" t="s">
        <v>6</v>
      </c>
      <c r="G6" s="48"/>
      <c r="H6" s="47" t="s">
        <v>7</v>
      </c>
      <c r="I6" s="48"/>
      <c r="J6" s="47" t="s">
        <v>8</v>
      </c>
      <c r="K6" s="48"/>
      <c r="L6" s="49" t="s">
        <v>9</v>
      </c>
      <c r="M6" s="49"/>
    </row>
    <row r="7" spans="1:13" s="6" customFormat="1" ht="23.25" customHeight="1" x14ac:dyDescent="0.25">
      <c r="A7" s="8" t="s">
        <v>12</v>
      </c>
      <c r="B7" s="9" t="s">
        <v>13</v>
      </c>
      <c r="C7" s="10">
        <v>466492</v>
      </c>
      <c r="D7" s="11">
        <v>7361300</v>
      </c>
      <c r="E7" s="11">
        <v>6396580.3899999987</v>
      </c>
      <c r="F7" s="11">
        <v>9141300</v>
      </c>
      <c r="G7" s="11">
        <v>9183628.4700000007</v>
      </c>
      <c r="H7" s="11">
        <v>7943000</v>
      </c>
      <c r="I7" s="11">
        <v>8160137.0099999998</v>
      </c>
      <c r="J7" s="11">
        <v>8361300</v>
      </c>
      <c r="K7" s="11">
        <v>9505785.5600000005</v>
      </c>
      <c r="L7" s="11">
        <v>7361300</v>
      </c>
      <c r="M7" s="11">
        <v>7662515.5800000001</v>
      </c>
    </row>
    <row r="8" spans="1:13" s="6" customFormat="1" ht="23.25" customHeight="1" x14ac:dyDescent="0.25">
      <c r="A8" s="8" t="s">
        <v>14</v>
      </c>
      <c r="B8" s="9" t="s">
        <v>15</v>
      </c>
      <c r="C8" s="9"/>
      <c r="D8" s="11">
        <v>0</v>
      </c>
      <c r="E8" s="11"/>
      <c r="F8" s="11">
        <v>0</v>
      </c>
      <c r="G8" s="11"/>
      <c r="H8" s="12">
        <v>3209484.26</v>
      </c>
      <c r="I8" s="12">
        <v>1229227.49</v>
      </c>
      <c r="J8" s="11">
        <v>5617251.5300000003</v>
      </c>
      <c r="K8" s="11">
        <v>4834137.7300000004</v>
      </c>
      <c r="L8" s="11">
        <v>9108600</v>
      </c>
      <c r="M8" s="11">
        <v>6266227.4199999999</v>
      </c>
    </row>
    <row r="9" spans="1:13" s="6" customFormat="1" ht="23.25" customHeight="1" x14ac:dyDescent="0.25">
      <c r="A9" s="8">
        <v>3</v>
      </c>
      <c r="B9" s="9" t="s">
        <v>16</v>
      </c>
      <c r="C9" s="9"/>
      <c r="D9" s="11">
        <v>0</v>
      </c>
      <c r="E9" s="11"/>
      <c r="F9" s="11">
        <v>0</v>
      </c>
      <c r="G9" s="11"/>
      <c r="H9" s="11">
        <v>0</v>
      </c>
      <c r="I9" s="11"/>
      <c r="J9" s="11">
        <v>115680</v>
      </c>
      <c r="K9" s="11">
        <v>91664.88</v>
      </c>
      <c r="L9" s="11">
        <v>0</v>
      </c>
      <c r="M9" s="11"/>
    </row>
    <row r="10" spans="1:13" s="6" customFormat="1" ht="23.25" customHeight="1" x14ac:dyDescent="0.25">
      <c r="A10" s="13"/>
      <c r="B10" s="14" t="s">
        <v>17</v>
      </c>
      <c r="C10" s="14"/>
      <c r="D10" s="15">
        <f>SUM(D7:D8)</f>
        <v>7361300</v>
      </c>
      <c r="E10" s="15">
        <f>SUM(E7:E8)</f>
        <v>6396580.3899999987</v>
      </c>
      <c r="F10" s="15">
        <f t="shared" ref="F10:M10" si="0">SUM(F7:F8)</f>
        <v>9141300</v>
      </c>
      <c r="G10" s="15">
        <f t="shared" si="0"/>
        <v>9183628.4700000007</v>
      </c>
      <c r="H10" s="15">
        <f t="shared" si="0"/>
        <v>11152484.26</v>
      </c>
      <c r="I10" s="15">
        <f>SUM(I7:I8)</f>
        <v>9389364.5</v>
      </c>
      <c r="J10" s="15">
        <f>SUM(J7:J9)</f>
        <v>14094231.530000001</v>
      </c>
      <c r="K10" s="15">
        <f>SUM(K7:K9)</f>
        <v>14431588.170000002</v>
      </c>
      <c r="L10" s="15">
        <f>SUM(L7:L9)</f>
        <v>16469900</v>
      </c>
      <c r="M10" s="15">
        <f t="shared" si="0"/>
        <v>13928743</v>
      </c>
    </row>
    <row r="12" spans="1:13" ht="15" customHeight="1" x14ac:dyDescent="0.25">
      <c r="C12" s="16">
        <f>SUM(C7:C11)</f>
        <v>466492</v>
      </c>
      <c r="D12" s="17">
        <f>D7-E7</f>
        <v>964719.61000000127</v>
      </c>
      <c r="E12" s="17"/>
      <c r="F12" s="17">
        <f>F7-G7</f>
        <v>-42328.470000000671</v>
      </c>
      <c r="G12" s="17"/>
      <c r="H12" s="17">
        <f>H7-I7</f>
        <v>-217137.00999999978</v>
      </c>
      <c r="I12" s="17"/>
      <c r="J12" s="17">
        <f>J7-K7</f>
        <v>-1144485.5600000005</v>
      </c>
      <c r="K12" s="17"/>
      <c r="L12" s="17">
        <f>L7-M7</f>
        <v>-301215.58000000007</v>
      </c>
    </row>
    <row r="13" spans="1:13" ht="15" customHeight="1" x14ac:dyDescent="0.25">
      <c r="D13" s="57" t="s">
        <v>5</v>
      </c>
      <c r="E13" s="57"/>
      <c r="F13" s="57" t="s">
        <v>6</v>
      </c>
      <c r="G13" s="57"/>
      <c r="H13" s="57" t="s">
        <v>7</v>
      </c>
      <c r="I13" s="57"/>
      <c r="J13" s="57" t="s">
        <v>8</v>
      </c>
      <c r="K13" s="57"/>
      <c r="L13" s="57" t="s">
        <v>9</v>
      </c>
      <c r="M13" s="57"/>
    </row>
    <row r="14" spans="1:13" ht="15" customHeight="1" x14ac:dyDescent="0.25">
      <c r="B14" s="28" t="s">
        <v>31</v>
      </c>
      <c r="D14" s="18">
        <v>902932.35</v>
      </c>
      <c r="E14" s="18"/>
      <c r="F14" s="18">
        <v>1100542.04</v>
      </c>
      <c r="G14" s="18"/>
      <c r="H14" s="18">
        <v>1454586.5700000005</v>
      </c>
      <c r="I14" s="18"/>
      <c r="J14" s="18">
        <v>2121337.36</v>
      </c>
      <c r="K14" s="18"/>
      <c r="L14" s="18">
        <v>2358088.7800000003</v>
      </c>
      <c r="M14" s="18"/>
    </row>
    <row r="15" spans="1:13" ht="15" customHeight="1" x14ac:dyDescent="0.25">
      <c r="B15" s="28" t="s">
        <v>32</v>
      </c>
      <c r="D15" s="18">
        <v>0</v>
      </c>
      <c r="E15" s="18"/>
      <c r="F15" s="18">
        <v>0</v>
      </c>
      <c r="G15" s="18"/>
      <c r="H15" s="18">
        <v>769168.27</v>
      </c>
      <c r="I15" s="18"/>
      <c r="J15" s="18">
        <v>1295171.7800000003</v>
      </c>
      <c r="K15" s="18"/>
      <c r="L15" s="18">
        <v>2085210.8800000001</v>
      </c>
      <c r="M15" s="18"/>
    </row>
    <row r="16" spans="1:13" ht="15" customHeight="1" x14ac:dyDescent="0.25">
      <c r="B16" t="s">
        <v>21</v>
      </c>
      <c r="D16" s="18">
        <v>2958026.1</v>
      </c>
      <c r="E16" s="18"/>
      <c r="F16" s="18">
        <v>2524466.94</v>
      </c>
      <c r="G16" s="18"/>
      <c r="H16" s="18">
        <v>2134581.3599999994</v>
      </c>
      <c r="J16" s="18">
        <v>2214361.5599999996</v>
      </c>
      <c r="K16" s="29"/>
      <c r="L16" s="18">
        <v>2268983.89</v>
      </c>
      <c r="M16" s="29"/>
    </row>
    <row r="17" spans="1:25" ht="15" customHeight="1" x14ac:dyDescent="0.25">
      <c r="B17" s="28" t="s">
        <v>22</v>
      </c>
      <c r="D17" s="18"/>
      <c r="E17" s="18"/>
      <c r="F17" s="18"/>
      <c r="G17" s="18"/>
      <c r="H17" s="18"/>
      <c r="J17" s="18">
        <v>434578.18</v>
      </c>
      <c r="K17" s="29"/>
      <c r="L17" s="18">
        <v>0</v>
      </c>
      <c r="M17" s="29"/>
      <c r="O17" s="16">
        <f>SUM(D16:D17)</f>
        <v>2958026.1</v>
      </c>
      <c r="P17" s="16">
        <f t="shared" ref="P17:Y17" si="1">SUM(E16:E17)</f>
        <v>0</v>
      </c>
      <c r="Q17" s="16">
        <f>SUM(F16:F17)</f>
        <v>2524466.94</v>
      </c>
      <c r="R17" s="16">
        <f t="shared" si="1"/>
        <v>0</v>
      </c>
      <c r="S17" s="16">
        <f>SUM(H16:H17)</f>
        <v>2134581.3599999994</v>
      </c>
      <c r="T17" s="16">
        <f t="shared" si="1"/>
        <v>0</v>
      </c>
      <c r="U17" s="16">
        <f t="shared" si="1"/>
        <v>2648939.7399999998</v>
      </c>
      <c r="V17" s="16">
        <f t="shared" si="1"/>
        <v>0</v>
      </c>
      <c r="W17" s="16">
        <f t="shared" si="1"/>
        <v>2268983.89</v>
      </c>
      <c r="X17" s="16">
        <f t="shared" si="1"/>
        <v>0</v>
      </c>
      <c r="Y17" s="16">
        <f t="shared" si="1"/>
        <v>0</v>
      </c>
    </row>
    <row r="18" spans="1:25" ht="15" customHeight="1" x14ac:dyDescent="0.25">
      <c r="B18" t="s">
        <v>23</v>
      </c>
      <c r="D18" s="18">
        <v>336999.08</v>
      </c>
      <c r="E18" s="18"/>
      <c r="F18" s="18">
        <v>3075110.56</v>
      </c>
      <c r="G18" s="18"/>
      <c r="H18" s="18">
        <v>1925569.9100000001</v>
      </c>
      <c r="J18" s="18">
        <v>2466488.0600000005</v>
      </c>
      <c r="L18" s="18">
        <v>644075.44999999995</v>
      </c>
    </row>
    <row r="19" spans="1:25" ht="15" customHeight="1" x14ac:dyDescent="0.25">
      <c r="B19" s="28" t="s">
        <v>24</v>
      </c>
      <c r="D19" s="18"/>
      <c r="E19" s="18"/>
      <c r="F19" s="18"/>
      <c r="G19" s="18"/>
      <c r="H19" s="18">
        <v>460059.22</v>
      </c>
      <c r="J19" s="18">
        <v>3104387.77</v>
      </c>
      <c r="L19" s="18">
        <v>3941485.59</v>
      </c>
    </row>
    <row r="20" spans="1:25" ht="15" customHeight="1" x14ac:dyDescent="0.25">
      <c r="B20" s="28"/>
      <c r="D20" s="18">
        <f>SUM(D18:D19)</f>
        <v>336999.08</v>
      </c>
      <c r="E20" s="18">
        <f t="shared" ref="E20:L20" si="2">SUM(E18:E19)</f>
        <v>0</v>
      </c>
      <c r="F20" s="18">
        <f t="shared" si="2"/>
        <v>3075110.56</v>
      </c>
      <c r="G20" s="18">
        <f t="shared" si="2"/>
        <v>0</v>
      </c>
      <c r="H20" s="18">
        <f t="shared" si="2"/>
        <v>2385629.13</v>
      </c>
      <c r="I20" s="18">
        <f t="shared" si="2"/>
        <v>0</v>
      </c>
      <c r="J20" s="18">
        <f t="shared" si="2"/>
        <v>5570875.8300000001</v>
      </c>
      <c r="K20" s="18">
        <f t="shared" si="2"/>
        <v>0</v>
      </c>
      <c r="L20" s="18">
        <f t="shared" si="2"/>
        <v>4585561.04</v>
      </c>
    </row>
    <row r="21" spans="1:25" ht="15" customHeight="1" x14ac:dyDescent="0.25">
      <c r="B21" t="s">
        <v>25</v>
      </c>
      <c r="D21" s="18">
        <v>480183.39999999997</v>
      </c>
      <c r="E21" s="18"/>
      <c r="F21" s="18">
        <v>571091.81999999995</v>
      </c>
      <c r="G21" s="18"/>
      <c r="H21" s="18">
        <v>774829.92999999993</v>
      </c>
      <c r="J21" s="18">
        <v>627799.81000000006</v>
      </c>
      <c r="L21" s="18">
        <v>638931.99</v>
      </c>
    </row>
    <row r="22" spans="1:25" ht="15" customHeight="1" x14ac:dyDescent="0.25">
      <c r="B22" t="s">
        <v>26</v>
      </c>
      <c r="D22" s="18">
        <v>11202.400000000001</v>
      </c>
      <c r="E22" s="18"/>
      <c r="F22" s="18">
        <v>194405.81</v>
      </c>
      <c r="G22" s="18"/>
      <c r="H22" s="18">
        <v>122496.15</v>
      </c>
      <c r="J22" s="18">
        <v>161063.3600000001</v>
      </c>
      <c r="L22" s="18">
        <v>139724.51999999999</v>
      </c>
    </row>
    <row r="23" spans="1:25" ht="15" customHeight="1" x14ac:dyDescent="0.25">
      <c r="B23" t="s">
        <v>27</v>
      </c>
      <c r="D23" s="18">
        <v>0</v>
      </c>
      <c r="E23" s="18"/>
      <c r="F23" s="18">
        <v>0</v>
      </c>
      <c r="G23" s="18"/>
      <c r="H23" s="18">
        <v>49294.280000000013</v>
      </c>
      <c r="J23" s="18">
        <v>101593.43000000002</v>
      </c>
      <c r="L23" s="18">
        <v>99806.43</v>
      </c>
    </row>
    <row r="24" spans="1:25" ht="15" customHeight="1" x14ac:dyDescent="0.25">
      <c r="B24" t="s">
        <v>28</v>
      </c>
      <c r="D24" s="18">
        <v>94524.5</v>
      </c>
      <c r="E24" s="18"/>
      <c r="F24" s="18"/>
      <c r="G24" s="18"/>
      <c r="H24" s="18">
        <v>0</v>
      </c>
      <c r="J24" s="18">
        <v>0</v>
      </c>
      <c r="L24" s="18">
        <v>0</v>
      </c>
    </row>
    <row r="25" spans="1:25" ht="15" customHeight="1" x14ac:dyDescent="0.25">
      <c r="B25" s="28" t="s">
        <v>29</v>
      </c>
      <c r="D25" s="18">
        <v>0</v>
      </c>
      <c r="E25" s="18"/>
      <c r="F25" s="18">
        <v>0</v>
      </c>
      <c r="G25" s="18"/>
      <c r="H25" s="18">
        <v>0</v>
      </c>
      <c r="J25" s="18">
        <v>91664.88</v>
      </c>
      <c r="L25" s="18"/>
    </row>
    <row r="26" spans="1:25" s="1" customFormat="1" ht="15" customHeight="1" x14ac:dyDescent="0.25">
      <c r="A26" s="26"/>
      <c r="B26" s="26"/>
      <c r="C26" s="26"/>
      <c r="D26" s="30">
        <f>SUM(D14:D25)</f>
        <v>5120866.9100000011</v>
      </c>
      <c r="E26" s="30">
        <f>SUM(E14:E24)</f>
        <v>0</v>
      </c>
      <c r="F26" s="30">
        <f>SUM(F14:F25)</f>
        <v>10540727.73</v>
      </c>
      <c r="G26" s="30">
        <f>SUM(G14:G24)</f>
        <v>0</v>
      </c>
      <c r="H26" s="30">
        <f>SUM(H14:H25)</f>
        <v>10076214.82</v>
      </c>
      <c r="I26" s="30">
        <f>SUM(I14:I24)</f>
        <v>0</v>
      </c>
      <c r="J26" s="30">
        <f>SUM(J14:J25)</f>
        <v>18189322.019999996</v>
      </c>
      <c r="K26" s="30">
        <f>SUM(K14:K24)</f>
        <v>0</v>
      </c>
      <c r="L26" s="30">
        <f>SUM(L14:L24)</f>
        <v>16761868.569999998</v>
      </c>
      <c r="M26" s="30">
        <f>SUM(M14:M24)</f>
        <v>0</v>
      </c>
    </row>
    <row r="27" spans="1:25" ht="15" customHeight="1" x14ac:dyDescent="0.25">
      <c r="D27" s="18"/>
      <c r="E27" s="18"/>
      <c r="F27" s="18"/>
      <c r="G27" s="18"/>
      <c r="H27" s="18"/>
      <c r="L27" s="18"/>
    </row>
    <row r="28" spans="1:25" ht="15" customHeight="1" x14ac:dyDescent="0.25">
      <c r="D28" s="18"/>
      <c r="E28" s="18"/>
      <c r="F28" s="18"/>
      <c r="G28" s="18"/>
      <c r="H28" s="18"/>
    </row>
  </sheetData>
  <mergeCells count="10">
    <mergeCell ref="D13:E13"/>
    <mergeCell ref="F13:G13"/>
    <mergeCell ref="H13:I13"/>
    <mergeCell ref="J13:K13"/>
    <mergeCell ref="L13:M13"/>
    <mergeCell ref="D6:E6"/>
    <mergeCell ref="F6:G6"/>
    <mergeCell ref="H6:I6"/>
    <mergeCell ref="J6:K6"/>
    <mergeCell ref="L6:M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B226-2D22-466D-84FB-E849C1CCE600}">
  <dimension ref="A4:G51"/>
  <sheetViews>
    <sheetView workbookViewId="0">
      <selection activeCell="E27" sqref="E27"/>
    </sheetView>
  </sheetViews>
  <sheetFormatPr defaultRowHeight="15" x14ac:dyDescent="0.25"/>
  <cols>
    <col min="1" max="1" width="11" customWidth="1"/>
    <col min="2" max="4" width="13.28515625" bestFit="1" customWidth="1"/>
    <col min="5" max="6" width="14.28515625" bestFit="1" customWidth="1"/>
  </cols>
  <sheetData>
    <row r="4" spans="1:7" x14ac:dyDescent="0.25"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</row>
    <row r="5" spans="1:7" x14ac:dyDescent="0.25">
      <c r="A5" t="s">
        <v>18</v>
      </c>
      <c r="B5" s="18">
        <v>1613909.1599999997</v>
      </c>
      <c r="C5" s="18">
        <v>1718011.3</v>
      </c>
      <c r="D5" s="18">
        <v>1698778.8099999998</v>
      </c>
      <c r="E5" s="18">
        <v>1815437.7899999996</v>
      </c>
      <c r="F5" s="18">
        <v>1752436.58</v>
      </c>
    </row>
    <row r="6" spans="1:7" x14ac:dyDescent="0.25">
      <c r="A6" t="s">
        <v>19</v>
      </c>
      <c r="B6" s="18">
        <v>34483</v>
      </c>
      <c r="C6" s="18">
        <v>58799</v>
      </c>
      <c r="D6" s="18">
        <v>20192.45</v>
      </c>
      <c r="E6" s="18">
        <v>18402.8</v>
      </c>
      <c r="F6" s="18">
        <v>8063</v>
      </c>
    </row>
    <row r="7" spans="1:7" x14ac:dyDescent="0.25">
      <c r="A7" t="s">
        <v>25</v>
      </c>
      <c r="B7" s="18">
        <v>480183.39999999997</v>
      </c>
      <c r="C7" s="18">
        <v>571091.81999999995</v>
      </c>
      <c r="D7" s="18">
        <v>774829.92999999993</v>
      </c>
      <c r="E7" s="18">
        <v>627799.81000000006</v>
      </c>
      <c r="F7" s="18">
        <v>638931.99</v>
      </c>
    </row>
    <row r="8" spans="1:7" x14ac:dyDescent="0.25">
      <c r="A8" t="s">
        <v>26</v>
      </c>
      <c r="B8" s="18">
        <v>11202.400000000001</v>
      </c>
      <c r="C8" s="18">
        <v>194405.81</v>
      </c>
      <c r="D8" s="18">
        <v>122496.15</v>
      </c>
      <c r="E8" s="18">
        <v>161063.3600000001</v>
      </c>
      <c r="F8" s="18">
        <v>139724.51999999999</v>
      </c>
    </row>
    <row r="9" spans="1:7" x14ac:dyDescent="0.25">
      <c r="A9" t="s">
        <v>27</v>
      </c>
      <c r="B9" s="18">
        <v>0</v>
      </c>
      <c r="C9" s="18">
        <v>0</v>
      </c>
      <c r="D9" s="18">
        <v>49294.280000000013</v>
      </c>
      <c r="E9" s="18">
        <v>101593.43000000002</v>
      </c>
      <c r="F9" s="18">
        <v>99806.43</v>
      </c>
    </row>
    <row r="10" spans="1:7" x14ac:dyDescent="0.25">
      <c r="A10" t="s">
        <v>28</v>
      </c>
      <c r="B10" s="18">
        <v>94524.5</v>
      </c>
      <c r="C10" s="18"/>
      <c r="D10" s="18">
        <v>0</v>
      </c>
      <c r="E10" s="18">
        <v>0</v>
      </c>
      <c r="F10" s="18">
        <v>0</v>
      </c>
    </row>
    <row r="11" spans="1:7" x14ac:dyDescent="0.25">
      <c r="A11" t="s">
        <v>29</v>
      </c>
      <c r="B11" s="18">
        <v>0</v>
      </c>
      <c r="C11" s="18">
        <v>0</v>
      </c>
      <c r="D11" s="18">
        <v>0</v>
      </c>
      <c r="E11" s="18">
        <v>91664.88</v>
      </c>
      <c r="F11" s="18"/>
    </row>
    <row r="12" spans="1:7" x14ac:dyDescent="0.25">
      <c r="B12" s="31">
        <f>SUM(B5:B11)</f>
        <v>2234302.4599999995</v>
      </c>
      <c r="C12" s="31">
        <f>SUM(C5:C11)</f>
        <v>2542307.9300000002</v>
      </c>
      <c r="D12" s="31">
        <f>SUM(D5:D11)</f>
        <v>2665591.6199999992</v>
      </c>
      <c r="E12" s="31">
        <f>SUM(E5:E11)</f>
        <v>2815962.07</v>
      </c>
      <c r="F12" s="31">
        <f>SUM(F5:F11)</f>
        <v>2638962.5200000005</v>
      </c>
      <c r="G12" s="31"/>
    </row>
    <row r="47" spans="1:4" x14ac:dyDescent="0.25">
      <c r="B47" t="s">
        <v>33</v>
      </c>
      <c r="C47" t="s">
        <v>34</v>
      </c>
      <c r="D47" t="s">
        <v>35</v>
      </c>
    </row>
    <row r="48" spans="1:4" x14ac:dyDescent="0.25">
      <c r="A48" t="s">
        <v>36</v>
      </c>
      <c r="B48">
        <v>3.2776999999999998</v>
      </c>
      <c r="C48">
        <v>4.2161999999999997</v>
      </c>
      <c r="D48" s="32">
        <f>(C48-B48)/B48*100%</f>
        <v>0.2863288281416847</v>
      </c>
    </row>
    <row r="49" spans="1:4" x14ac:dyDescent="0.25">
      <c r="A49" t="s">
        <v>37</v>
      </c>
      <c r="B49">
        <v>4.4855999999999998</v>
      </c>
      <c r="C49">
        <v>4.7941000000000003</v>
      </c>
      <c r="D49" s="32">
        <f t="shared" ref="D49:D51" si="0">(C49-B49)/B49*100%</f>
        <v>6.8775637595862416E-2</v>
      </c>
    </row>
    <row r="50" spans="1:4" x14ac:dyDescent="0.25">
      <c r="A50" t="s">
        <v>38</v>
      </c>
      <c r="B50">
        <v>2.6055999999999999</v>
      </c>
      <c r="C50">
        <v>3.0749</v>
      </c>
      <c r="D50" s="32">
        <f t="shared" si="0"/>
        <v>0.18011206631869822</v>
      </c>
    </row>
    <row r="51" spans="1:4" x14ac:dyDescent="0.25">
      <c r="A51" t="s">
        <v>39</v>
      </c>
      <c r="B51">
        <v>2.9470000000000001</v>
      </c>
      <c r="C51">
        <v>3.0299</v>
      </c>
      <c r="D51" s="32">
        <f t="shared" si="0"/>
        <v>2.8130302002035958E-2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Geran (2)</vt:lpstr>
      <vt:lpstr>Graph</vt:lpstr>
      <vt:lpstr>Sheet1</vt:lpstr>
      <vt:lpstr>Geran (3)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2019-04-01T06:10:02Z</cp:lastPrinted>
  <dcterms:created xsi:type="dcterms:W3CDTF">2019-04-01T03:15:24Z</dcterms:created>
  <dcterms:modified xsi:type="dcterms:W3CDTF">2019-04-04T07:03:13Z</dcterms:modified>
</cp:coreProperties>
</file>