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13_ncr:1_{591489DF-D239-41E3-A901-374A06E77716}" xr6:coauthVersionLast="45" xr6:coauthVersionMax="45" xr10:uidLastSave="{00000000-0000-0000-0000-000000000000}"/>
  <bookViews>
    <workbookView xWindow="-120" yWindow="-120" windowWidth="20730" windowHeight="11160" xr2:uid="{D780913F-EED6-4CA9-B611-6D281E48DD29}"/>
  </bookViews>
  <sheets>
    <sheet name="360" sheetId="1" r:id="rId1"/>
    <sheet name="Abdul Shukor" sheetId="2" r:id="rId2"/>
    <sheet name="DHL" sheetId="3" r:id="rId3"/>
    <sheet name="Deiwayani" sheetId="4" r:id="rId4"/>
    <sheet name="Butterfly House" sheetId="5" r:id="rId5"/>
    <sheet name="Flagstaff" sheetId="6" r:id="rId6"/>
    <sheet name="Malathi" sheetId="7" r:id="rId7"/>
    <sheet name="Performance" sheetId="8" r:id="rId8"/>
    <sheet name="SMKP George Town" sheetId="9" r:id="rId9"/>
    <sheet name="Toh Kim Hock" sheetId="10" r:id="rId10"/>
    <sheet name="Toong Li" sheetId="11" r:id="rId11"/>
    <sheet name="TLM Event" sheetId="12" r:id="rId12"/>
    <sheet name="Two Print" sheetId="13" r:id="rId13"/>
    <sheet name="Image Farm" sheetId="14" r:id="rId14"/>
    <sheet name="Ink Publishing" sheetId="15" r:id="rId15"/>
    <sheet name="Motivate" sheetId="16" r:id="rId16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numbers" localSheetId="4">{"";"One";"Two";"Three";"Four";"Five";"Six";"Seven";"Eight";"Nine";"Ten";"Eleven";"Twelve";"Thirteen";"Fourteen";"Fifteen";"Sixteen";"Seventeen";"Eighteen";"Nineteen"}</definedName>
    <definedName name="numbers" localSheetId="3">{"";"One";"Two";"Three";"Four";"Five";"Six";"Seven";"Eight";"Nine";"Ten";"Eleven";"Twelve";"Thirteen";"Fourteen";"Fifteen";"Sixteen";"Seventeen";"Eighteen";"Nineteen"}</definedName>
    <definedName name="numbers" localSheetId="2">{"";"One";"Two";"Three";"Four";"Five";"Six";"Seven";"Eight";"Nine";"Ten";"Eleven";"Twelve";"Thirteen";"Fourteen";"Fifteen";"Sixteen";"Seventeen";"Eighteen";"Nineteen"}</definedName>
    <definedName name="numbers" localSheetId="5">{"";"One";"Two";"Three";"Four";"Five";"Six";"Seven";"Eight";"Nine";"Ten";"Eleven";"Twelve";"Thirteen";"Fourteen";"Fifteen";"Sixteen";"Seventeen";"Eighteen";"Nineteen"}</definedName>
    <definedName name="numbers" localSheetId="13">{"";"One";"Two";"Three";"Four";"Five";"Six";"Seven";"Eight";"Nine";"Ten";"Eleven";"Twelve";"Thirteen";"Fourteen";"Fifteen";"Sixteen";"Seventeen";"Eighteen";"Nineteen"}</definedName>
    <definedName name="numbers" localSheetId="14">{"";"One";"Two";"Three";"Four";"Five";"Six";"Seven";"Eight";"Nine";"Ten";"Eleven";"Twelve";"Thirteen";"Fourteen";"Fifteen";"Sixteen";"Seventeen";"Eighteen";"Nineteen"}</definedName>
    <definedName name="numbers" localSheetId="6">{"";"One";"Two";"Three";"Four";"Five";"Six";"Seven";"Eight";"Nine";"Ten";"Eleven";"Twelve";"Thirteen";"Fourteen";"Fifteen";"Sixteen";"Seventeen";"Eighteen";"Nineteen"}</definedName>
    <definedName name="numbers" localSheetId="15">{"";"One";"Two";"Three";"Four";"Five";"Six";"Seven";"Eight";"Nine";"Ten";"Eleven";"Twelve";"Thirteen";"Fourteen";"Fifteen";"Sixteen";"Seventeen";"Eighteen";"Nineteen"}</definedName>
    <definedName name="numbers" localSheetId="7">{"";"One";"Two";"Three";"Four";"Five";"Six";"Seven";"Eight";"Nine";"Ten";"Eleven";"Twelve";"Thirteen";"Fourteen";"Fifteen";"Sixteen";"Seventeen";"Eighteen";"Nineteen"}</definedName>
    <definedName name="numbers" localSheetId="8">{"";"One";"Two";"Three";"Four";"Five";"Six";"Seven";"Eight";"Nine";"Ten";"Eleven";"Twelve";"Thirteen";"Fourteen";"Fifteen";"Sixteen";"Seventeen";"Eighteen";"Nineteen"}</definedName>
    <definedName name="numbers" localSheetId="11">{"";"One";"Two";"Three";"Four";"Five";"Six";"Seven";"Eight";"Nine";"Ten";"Eleven";"Twelve";"Thirteen";"Fourteen";"Fifteen";"Sixteen";"Seventeen";"Eighteen";"Nineteen"}</definedName>
    <definedName name="numbers" localSheetId="9">{"";"One";"Two";"Three";"Four";"Five";"Six";"Seven";"Eight";"Nine";"Ten";"Eleven";"Twelve";"Thirteen";"Fourteen";"Fifteen";"Sixteen";"Seventeen";"Eighteen";"Nineteen"}</definedName>
    <definedName name="numbers" localSheetId="10">{"";"One";"Two";"Three";"Four";"Five";"Six";"Seven";"Eight";"Nine";"Ten";"Eleven";"Twelve";"Thirteen";"Fourteen";"Fifteen";"Sixteen";"Seventeen";"Eighteen";"Nineteen"}</definedName>
    <definedName name="numbers" localSheetId="12">{"";"One";"Two";"Three";"Four";"Five";"Six";"Seven";"Eight";"Nine";"Ten";"Eleven";"Twelve";"Thirteen";"Fourteen";"Fifteen";"Sixteen";"Seventeen";"Eighteen";"Nineteen"}</definedName>
    <definedName name="_xlnm.Print_Area" localSheetId="0">'360'!$A$1:$H$53</definedName>
    <definedName name="_xlnm.Print_Area" localSheetId="5">Flagstaff!$A$1:$H$56</definedName>
    <definedName name="_xlnm.Print_Area" localSheetId="14">'Ink Publishing'!$A$1:$H$56</definedName>
    <definedName name="_xlnm.Print_Area" localSheetId="15">Motivate!$A$1:$H$53</definedName>
    <definedName name="_xlnm.Print_Area" localSheetId="7">Performance!$A$1:$H$55</definedName>
    <definedName name="_xlnm.Print_Area" localSheetId="8">'SMKP George Town'!$A$1:$H$55</definedName>
    <definedName name="_xlnm.Print_Area" localSheetId="11">'TLM Event'!$A$1:$H$54</definedName>
    <definedName name="_xlnm.Print_Area" localSheetId="10">'Toong Li'!$A$1:$H$52</definedName>
    <definedName name="_xlnm.Print_Area" localSheetId="12">'Two Print'!$A$1:$H$53</definedName>
    <definedName name="teb" localSheetId="1">{"";"";"Twenty";"Thirty";"Forty";"Fifty";"Sixty";"Seventy";"Eighty";"Ninety"}</definedName>
    <definedName name="teb" localSheetId="4">{"";"";"Twenty";"Thirty";"Forty";"Fifty";"Sixty";"Seventy";"Eighty";"Ninety"}</definedName>
    <definedName name="teb" localSheetId="3">{"";"";"Twenty";"Thirty";"Forty";"Fifty";"Sixty";"Seventy";"Eighty";"Ninety"}</definedName>
    <definedName name="teb" localSheetId="2">{"";"";"Twenty";"Thirty";"Forty";"Fifty";"Sixty";"Seventy";"Eighty";"Ninety"}</definedName>
    <definedName name="teb" localSheetId="5">{"";"";"Twenty";"Thirty";"Forty";"Fifty";"Sixty";"Seventy";"Eighty";"Ninety"}</definedName>
    <definedName name="teb" localSheetId="13">{"";"";"Twenty";"Thirty";"Forty";"Fifty";"Sixty";"Seventy";"Eighty";"Ninety"}</definedName>
    <definedName name="teb" localSheetId="14">{"";"";"Twenty";"Thirty";"Forty";"Fifty";"Sixty";"Seventy";"Eighty";"Ninety"}</definedName>
    <definedName name="teb" localSheetId="6">{"";"";"Twenty";"Thirty";"Forty";"Fifty";"Sixty";"Seventy";"Eighty";"Ninety"}</definedName>
    <definedName name="teb" localSheetId="15">{"";"";"Twenty";"Thirty";"Forty";"Fifty";"Sixty";"Seventy";"Eighty";"Ninety"}</definedName>
    <definedName name="teb" localSheetId="7">{"";"";"Twenty";"Thirty";"Forty";"Fifty";"Sixty";"Seventy";"Eighty";"Ninety"}</definedName>
    <definedName name="teb" localSheetId="8">{"";"";"Twenty";"Thirty";"Forty";"Fifty";"Sixty";"Seventy";"Eighty";"Ninety"}</definedName>
    <definedName name="teb" localSheetId="11">{"";"";"Twenty";"Thirty";"Forty";"Fifty";"Sixty";"Seventy";"Eighty";"Ninety"}</definedName>
    <definedName name="teb" localSheetId="9">{"";"";"Twenty";"Thirty";"Forty";"Fifty";"Sixty";"Seventy";"Eighty";"Ninety"}</definedName>
    <definedName name="teb" localSheetId="10">{"";"";"Twenty";"Thirty";"Forty";"Fifty";"Sixty";"Seventy";"Eighty";"Ninety"}</definedName>
    <definedName name="teb" localSheetId="12">{"";"";"Twenty";"Thirty";"Forty";"Fifty";"Sixty";"Seventy";"Eighty";"Ninety"}</definedName>
    <definedName name="teb">{"";"";"Twenty";"Thirty";"Forty";"Fifty";"Sixty";"Seventy";"Eighty";"Ninety"}</definedName>
    <definedName name="tens" localSheetId="0">{"";"";"Twenty";"Thirty";"Forty";"Fifty";"Sixty";"Seventy";"Eighty";"Ninety"}</definedName>
    <definedName name="tens" localSheetId="1">{"";"";"Twenty";"Thirty";"Forty";"Fifty";"Sixty";"Seventy";"Eighty";"Ninety"}</definedName>
    <definedName name="tens" localSheetId="4">{"";"";"Twenty";"Thirty";"Forty";"Fifty";"Sixty";"Seventy";"Eighty";"Ninety"}</definedName>
    <definedName name="tens" localSheetId="3">{"";"";"Twenty";"Thirty";"Forty";"Fifty";"Sixty";"Seventy";"Eighty";"Ninety"}</definedName>
    <definedName name="tens" localSheetId="2">{"";"";"Twenty";"Thirty";"Forty";"Fifty";"Sixty";"Seventy";"Eighty";"Ninety"}</definedName>
    <definedName name="tens" localSheetId="5">{"";"";"Twenty";"Thirty";"Forty";"Fifty";"Sixty";"Seventy";"Eighty";"Ninety"}</definedName>
    <definedName name="tens" localSheetId="13">{"";"";"Twenty";"Thirty";"Forty";"Fifty";"Sixty";"Seventy";"Eighty";"Ninety"}</definedName>
    <definedName name="tens" localSheetId="14">{"";"";"Twenty";"Thirty";"Forty";"Fifty";"Sixty";"Seventy";"Eighty";"Ninety"}</definedName>
    <definedName name="tens" localSheetId="6">{"";"";"Twenty";"Thirty";"Forty";"Fifty";"Sixty";"Seventy";"Eighty";"Ninety"}</definedName>
    <definedName name="tens" localSheetId="15">{"";"";"Twenty";"Thirty";"Forty";"Fifty";"Sixty";"Seventy";"Eighty";"Ninety"}</definedName>
    <definedName name="tens" localSheetId="7">{"";"";"Twenty";"Thirty";"Forty";"Fifty";"Sixty";"Seventy";"Eighty";"Ninety"}</definedName>
    <definedName name="tens" localSheetId="8">{"";"";"Twenty";"Thirty";"Forty";"Fifty";"Sixty";"Seventy";"Eighty";"Ninety"}</definedName>
    <definedName name="tens" localSheetId="11">{"";"";"Twenty";"Thirty";"Forty";"Fifty";"Sixty";"Seventy";"Eighty";"Ninety"}</definedName>
    <definedName name="tens" localSheetId="9">{"";"";"Twenty";"Thirty";"Forty";"Fifty";"Sixty";"Seventy";"Eighty";"Ninety"}</definedName>
    <definedName name="tens" localSheetId="10">{"";"";"Twenty";"Thirty";"Forty";"Fifty";"Sixty";"Seventy";"Eighty";"Ninety"}</definedName>
    <definedName name="tens" localSheetId="12">{"";"";"Twenty";"Thirty";"Forty";"Fifty";"Sixty";"Seventy";"Eighty";"Ninety"}</definedName>
    <definedName name="Z_6428A7A0_B31B_40C1_A13E_AD0DCC619E51_.wvu.PrintArea" localSheetId="0" hidden="1">'360'!$A$1:$H$53</definedName>
    <definedName name="Z_6428A7A0_B31B_40C1_A13E_AD0DCC619E51_.wvu.PrintArea" localSheetId="5" hidden="1">Flagstaff!$A$1:$H$56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9" i="16" l="1"/>
  <c r="O36" i="16"/>
  <c r="R32" i="16"/>
  <c r="R30" i="16"/>
  <c r="O28" i="16"/>
  <c r="O25" i="16"/>
  <c r="H20" i="16"/>
  <c r="H34" i="16" s="1"/>
  <c r="B36" i="16" s="1"/>
  <c r="O19" i="16"/>
  <c r="O15" i="16"/>
  <c r="O3" i="16"/>
  <c r="O39" i="15"/>
  <c r="O36" i="15"/>
  <c r="R32" i="15"/>
  <c r="R30" i="15"/>
  <c r="O28" i="15"/>
  <c r="O25" i="15"/>
  <c r="H23" i="15"/>
  <c r="H37" i="15" s="1"/>
  <c r="B39" i="15" s="1"/>
  <c r="H20" i="15"/>
  <c r="O19" i="15"/>
  <c r="O15" i="15"/>
  <c r="O3" i="15"/>
  <c r="H34" i="14"/>
  <c r="B36" i="14" s="1"/>
  <c r="H34" i="13"/>
  <c r="B36" i="13" s="1"/>
  <c r="J20" i="13"/>
  <c r="N19" i="13"/>
  <c r="R128" i="12"/>
  <c r="R85" i="12"/>
  <c r="R49" i="12"/>
  <c r="R38" i="12"/>
  <c r="R36" i="12"/>
  <c r="H34" i="12"/>
  <c r="B36" i="12" s="1"/>
  <c r="R32" i="12"/>
  <c r="R28" i="12"/>
  <c r="R17" i="12"/>
  <c r="R21" i="12" s="1"/>
  <c r="R11" i="12"/>
  <c r="H33" i="11"/>
  <c r="B35" i="11" s="1"/>
  <c r="O20" i="11"/>
  <c r="H34" i="10"/>
  <c r="B36" i="10" s="1"/>
  <c r="H36" i="9"/>
  <c r="B38" i="9" s="1"/>
  <c r="B38" i="8"/>
  <c r="H36" i="8"/>
  <c r="H35" i="7"/>
  <c r="B37" i="7" s="1"/>
  <c r="H20" i="6"/>
  <c r="H37" i="6" s="1"/>
  <c r="B39" i="6" s="1"/>
  <c r="H20" i="5"/>
  <c r="H38" i="5" s="1"/>
  <c r="B40" i="5" s="1"/>
  <c r="H33" i="4"/>
  <c r="B35" i="4" s="1"/>
  <c r="H37" i="3"/>
  <c r="B39" i="3" s="1"/>
  <c r="H33" i="2"/>
  <c r="B35" i="2" s="1"/>
  <c r="H33" i="1"/>
  <c r="B35" i="1" s="1"/>
</calcChain>
</file>

<file path=xl/sharedStrings.xml><?xml version="1.0" encoding="utf-8"?>
<sst xmlns="http://schemas.openxmlformats.org/spreadsheetml/2006/main" count="877" uniqueCount="348">
  <si>
    <t>Penang Global Tourism Sdn Bhd (Co. No. 50689-X)</t>
  </si>
  <si>
    <t>(formerly known as DCT Consultancy Services Sdn Bhd)</t>
  </si>
  <si>
    <t>No. 8B, (First Floor) The Whiteaways Arcade, Lebuh Pantai, 10300 Penang</t>
  </si>
  <si>
    <t>Tel: 604-264 3456  Fax : 604-264 3455</t>
  </si>
  <si>
    <t>To:</t>
  </si>
  <si>
    <t>PAYMENT VOUCHER</t>
  </si>
  <si>
    <t>Voucher No. :</t>
  </si>
  <si>
    <t>V2020/235</t>
  </si>
  <si>
    <t>360 Writing Studio</t>
  </si>
  <si>
    <t xml:space="preserve">Date            : </t>
  </si>
  <si>
    <t>20th March 2020</t>
  </si>
  <si>
    <t>PGTEFT4999</t>
  </si>
  <si>
    <t>D-15-2, D'Piazza Condominium</t>
  </si>
  <si>
    <t>Bank           :</t>
  </si>
  <si>
    <t>CIMB</t>
  </si>
  <si>
    <t>Lengkok Mayang Pasir 1</t>
  </si>
  <si>
    <t>Cheque No.  :</t>
  </si>
  <si>
    <t>11900 Bayan Lepas</t>
  </si>
  <si>
    <t>via CIMB BizChannel</t>
  </si>
  <si>
    <t>Penang</t>
  </si>
  <si>
    <t xml:space="preserve">INVOICE DATE     </t>
  </si>
  <si>
    <t>INVOICE NO</t>
  </si>
  <si>
    <t xml:space="preserve">     PARTICULARS</t>
  </si>
  <si>
    <t>AMOUNT (RM)</t>
  </si>
  <si>
    <t>Copywriting/Translations</t>
  </si>
  <si>
    <t>11/3/2020</t>
  </si>
  <si>
    <t>2020-TR002</t>
  </si>
  <si>
    <t xml:space="preserve">Chinese translation for Calender of Events </t>
  </si>
  <si>
    <t>TOTAL :RINGGIT</t>
  </si>
  <si>
    <t>Prepared By :</t>
  </si>
  <si>
    <t>BizChannel EFT Ref</t>
  </si>
  <si>
    <t xml:space="preserve">   </t>
  </si>
  <si>
    <t>Approved by:</t>
  </si>
  <si>
    <t>Received by:</t>
  </si>
  <si>
    <t>Chief Executive Officer</t>
  </si>
  <si>
    <t>Director</t>
  </si>
  <si>
    <t>I/C No:</t>
  </si>
  <si>
    <t>Date:</t>
  </si>
  <si>
    <t>Kindly acknowledge receipt.</t>
  </si>
  <si>
    <t>Thank you.</t>
  </si>
  <si>
    <t>V2020/236</t>
  </si>
  <si>
    <t>Abdul Shukor bin Aboo Bakar</t>
  </si>
  <si>
    <t xml:space="preserve">Date            :     </t>
  </si>
  <si>
    <t>I/C: 660806-07-5073</t>
  </si>
  <si>
    <t xml:space="preserve">Bank           :     </t>
  </si>
  <si>
    <t xml:space="preserve">Cheque No. :     </t>
  </si>
  <si>
    <t>PGTEFT5000</t>
  </si>
  <si>
    <t>INVOICE DATE     INVOICE NO</t>
  </si>
  <si>
    <t>George Town Walkabout Tour</t>
  </si>
  <si>
    <t>2/3/2020</t>
  </si>
  <si>
    <t>002</t>
  </si>
  <si>
    <t>Guide fee on 29/2/2020</t>
  </si>
  <si>
    <t xml:space="preserve">TOTAL:  RINGGIT </t>
  </si>
  <si>
    <t/>
  </si>
  <si>
    <t>Prepared by:</t>
  </si>
  <si>
    <t xml:space="preserve">  </t>
  </si>
  <si>
    <t>V2020/237</t>
  </si>
  <si>
    <t>DHL Expresss (Malaysia) Sdn Bhd</t>
  </si>
  <si>
    <t>Level 27, Menara TM</t>
  </si>
  <si>
    <t>Off Jalan Pantai Baharu</t>
  </si>
  <si>
    <t>PGTEFT5001</t>
  </si>
  <si>
    <t>50672 Kuala Lumpur</t>
  </si>
  <si>
    <t>Tel : 03-2241 8600</t>
  </si>
  <si>
    <t xml:space="preserve">INVOICE DATE    </t>
  </si>
  <si>
    <t>ITB Berlin 2020</t>
  </si>
  <si>
    <t>13/3/2020</t>
  </si>
  <si>
    <t>PENR001043741</t>
  </si>
  <si>
    <t>Sending of promotion material to Germany</t>
  </si>
  <si>
    <t>TOTAL:  RINGGIT</t>
  </si>
  <si>
    <t xml:space="preserve"> - Flight ticket (PEN-KUL-PEN) Yani &amp; Malathi</t>
  </si>
  <si>
    <t>dated 16.3.2020</t>
  </si>
  <si>
    <t xml:space="preserve"> - Meal allowance</t>
  </si>
  <si>
    <t>Statement of claims</t>
  </si>
  <si>
    <t>Penang Roadshow in KL on 12th March 2020</t>
  </si>
  <si>
    <t>PGTEFT5002</t>
  </si>
  <si>
    <t>Cheque No.:</t>
  </si>
  <si>
    <t>Bank          :</t>
  </si>
  <si>
    <t>I/C : 730120-07-5504</t>
  </si>
  <si>
    <t>Date           :</t>
  </si>
  <si>
    <t>Deiwayani A/P Ramoo</t>
  </si>
  <si>
    <t>V2020/238</t>
  </si>
  <si>
    <t>Voucher No.:</t>
  </si>
  <si>
    <t>Butterfly House (PG) Sdn Bhd</t>
  </si>
  <si>
    <t>Voucher No   :</t>
  </si>
  <si>
    <t>V2020/239</t>
  </si>
  <si>
    <t>No. 830, Jalan Teluk Bahang</t>
  </si>
  <si>
    <t>Date             :</t>
  </si>
  <si>
    <t>11050 Penang</t>
  </si>
  <si>
    <t xml:space="preserve">Bank            :  </t>
  </si>
  <si>
    <t>Tel : 04-888 8111</t>
  </si>
  <si>
    <t xml:space="preserve">Cheque No.  : </t>
  </si>
  <si>
    <t>PGTEFT5003</t>
  </si>
  <si>
    <t>Fax : 04-885 2011</t>
  </si>
  <si>
    <t xml:space="preserve">INVOICE DATE   </t>
  </si>
  <si>
    <t xml:space="preserve">  INVOICE NO</t>
  </si>
  <si>
    <t xml:space="preserve">Emirates Holiday Campaign </t>
  </si>
  <si>
    <t>ENT/2020/03/01</t>
  </si>
  <si>
    <t>Entrance ticket RM34.50 x 100pax</t>
  </si>
  <si>
    <t>V2020/240</t>
  </si>
  <si>
    <t>Flagstaff Holdings Sdn Bhd</t>
  </si>
  <si>
    <t>The Habitat Penang Hill</t>
  </si>
  <si>
    <t>Unit 1110 Block A</t>
  </si>
  <si>
    <t>PGTEFT5004</t>
  </si>
  <si>
    <t>Pusat Daganan Phileo Damansara II</t>
  </si>
  <si>
    <t>15, Jalan 16/11, Off Jalan Damansara</t>
  </si>
  <si>
    <t>46350 Petaling Jaya</t>
  </si>
  <si>
    <t>INVOICE DATE</t>
  </si>
  <si>
    <t>Emirates Holidays Campaign with TM</t>
  </si>
  <si>
    <t>OMV-200303</t>
  </si>
  <si>
    <t>Entrance ticket RM27.50 x 100pax</t>
  </si>
  <si>
    <t>Tel : 604 - 264 3456  Fax : 604 - 264 3455</t>
  </si>
  <si>
    <t xml:space="preserve">Voucher No. :  </t>
  </si>
  <si>
    <t>V2020/241</t>
  </si>
  <si>
    <t>Malathi D/O Muniandy</t>
  </si>
  <si>
    <t>Date            :</t>
  </si>
  <si>
    <t>I/C : 900210-02-5120</t>
  </si>
  <si>
    <t>Cheque No. :</t>
  </si>
  <si>
    <t>PGTEFT5005</t>
  </si>
  <si>
    <t xml:space="preserve"> - Badge holder</t>
  </si>
  <si>
    <t>V2020/242</t>
  </si>
  <si>
    <t>Performance Plus Marketing</t>
  </si>
  <si>
    <t>45, Lorong Binjal</t>
  </si>
  <si>
    <t>Taman Sri Rambai</t>
  </si>
  <si>
    <t>PGTEFT5006</t>
  </si>
  <si>
    <t>14000 Bukit Mertajam</t>
  </si>
  <si>
    <t>Tel : 04-5309300</t>
  </si>
  <si>
    <t>PPM 1909/02</t>
  </si>
  <si>
    <t>LED billboard Ads @ Gurney Plaza for 1 month (Sept)</t>
  </si>
  <si>
    <t xml:space="preserve"> INVOICE NO</t>
  </si>
  <si>
    <t>3 in 1 LED Billboard Ads @ Auto City, QBM &amp; RU</t>
  </si>
  <si>
    <t>for 1 month (Oct)</t>
  </si>
  <si>
    <t>Ads - Outdoor</t>
  </si>
  <si>
    <t>1/3/2020</t>
  </si>
  <si>
    <t>PPM 2003/01</t>
  </si>
  <si>
    <t>3 in 1 LED Billboard Ads @ Auto City, QBM,Raja Uda</t>
  </si>
  <si>
    <t>&amp; Gurney for 1 month (Mar)</t>
  </si>
  <si>
    <t>V2020/243</t>
  </si>
  <si>
    <t>SMK (P) St George</t>
  </si>
  <si>
    <t>Sekolah Menengah Kebangsaan (Perempuan) St. George</t>
  </si>
  <si>
    <t>Jalan Macalister</t>
  </si>
  <si>
    <t>PGTEFT5007</t>
  </si>
  <si>
    <t>10450 Penang</t>
  </si>
  <si>
    <t>Hot Air Balloon 2020</t>
  </si>
  <si>
    <t>6/3/2020</t>
  </si>
  <si>
    <t>001/2020</t>
  </si>
  <si>
    <t>Rental of car park for Hot Air Balloon for 2 days</t>
  </si>
  <si>
    <t xml:space="preserve">Voucher No. : </t>
  </si>
  <si>
    <t>V2020/244</t>
  </si>
  <si>
    <t>Toh Kim Hock</t>
  </si>
  <si>
    <t xml:space="preserve">Date            :   </t>
  </si>
  <si>
    <t>77-R1-16, Birth the Plaza</t>
  </si>
  <si>
    <t>Jalan Datuk Keramat</t>
  </si>
  <si>
    <t>PGTEFT5008</t>
  </si>
  <si>
    <t>10150 Penang</t>
  </si>
  <si>
    <t>Tel : 012-461 1826</t>
  </si>
  <si>
    <t xml:space="preserve">INVOICE DATE  </t>
  </si>
  <si>
    <t>Heritage Walkabout Tour</t>
  </si>
  <si>
    <t>7/3/2020</t>
  </si>
  <si>
    <t>INV241T</t>
  </si>
  <si>
    <t>Guide fee on 7/3/2020</t>
  </si>
  <si>
    <t>V2020/245</t>
  </si>
  <si>
    <t>Toong Li Stationery &amp; Supply</t>
  </si>
  <si>
    <t>No.6, King Street</t>
  </si>
  <si>
    <t>10200 Penang</t>
  </si>
  <si>
    <t>PGTEFT5009</t>
  </si>
  <si>
    <t>Tel : 04-262 4741</t>
  </si>
  <si>
    <t>Fax : 04-262 4748</t>
  </si>
  <si>
    <t xml:space="preserve">Stationery </t>
  </si>
  <si>
    <t>17/11/2015</t>
  </si>
  <si>
    <t>IV-113242</t>
  </si>
  <si>
    <t>Stationery for '15</t>
  </si>
  <si>
    <t>3/3/2020</t>
  </si>
  <si>
    <t>IV-155072</t>
  </si>
  <si>
    <t>Stationery for March'2020</t>
  </si>
  <si>
    <t>6% GST</t>
  </si>
  <si>
    <t>Last Fri, Sat &amp; Sun for the month - Dec'19</t>
  </si>
  <si>
    <t>3/1/2020</t>
  </si>
  <si>
    <t>INV20-001</t>
  </si>
  <si>
    <t>Being payment for LFSS for Dec'19</t>
  </si>
  <si>
    <t xml:space="preserve"> - Guided walk at Botanic Garden</t>
  </si>
  <si>
    <t xml:space="preserve"> - Penang Asia Comic Cultural Museum</t>
  </si>
  <si>
    <t xml:space="preserve"> - An Evening of Lights @ Khoo Kongsi </t>
  </si>
  <si>
    <t xml:space="preserve"> - Morning at The National Park</t>
  </si>
  <si>
    <t>V2020/246</t>
  </si>
  <si>
    <t xml:space="preserve"> - Facebook Ads</t>
  </si>
  <si>
    <t>TLM Event Sdn Bhd</t>
  </si>
  <si>
    <t>54-3-6, Jalan Van Praagh</t>
  </si>
  <si>
    <t>6% SST</t>
  </si>
  <si>
    <t>Bandar Jelutong</t>
  </si>
  <si>
    <t>PGTEFT5010</t>
  </si>
  <si>
    <t>11600 Penang</t>
  </si>
  <si>
    <t>Tel : 04-281 4469</t>
  </si>
  <si>
    <t>Penang Street Food Festival</t>
  </si>
  <si>
    <t>16/08/2017</t>
  </si>
  <si>
    <t>INV17-045</t>
  </si>
  <si>
    <t xml:space="preserve">Being 70% of total RM296,800 for PSFF </t>
  </si>
  <si>
    <t>Last Fri, Sat &amp; Sun for the month - Feb'20</t>
  </si>
  <si>
    <t>INV20-F00312</t>
  </si>
  <si>
    <t>Being payment for LFSS for Feb'20</t>
  </si>
  <si>
    <t xml:space="preserve"> - G'Town Night Trail</t>
  </si>
  <si>
    <t>(By Hotel Fee)</t>
  </si>
  <si>
    <t xml:space="preserve"> - Francis Light Cemetery Tour</t>
  </si>
  <si>
    <t>19/9/2017</t>
  </si>
  <si>
    <t>INV17-051</t>
  </si>
  <si>
    <t xml:space="preserve">Being balance 30% of total RM296,800 for PSFF </t>
  </si>
  <si>
    <t>22/8/2017</t>
  </si>
  <si>
    <t>INV17-046</t>
  </si>
  <si>
    <t>Performance by Avery Chin &amp; Slyvia Lim during PSFF</t>
  </si>
  <si>
    <t>(Guiness Book Record)</t>
  </si>
  <si>
    <t>1/4/2018</t>
  </si>
  <si>
    <t>INV18-016</t>
  </si>
  <si>
    <t xml:space="preserve">Third payment for PIFF </t>
  </si>
  <si>
    <t xml:space="preserve">Penang International Food Festival </t>
  </si>
  <si>
    <t>1/6/2018</t>
  </si>
  <si>
    <t>INV18-032</t>
  </si>
  <si>
    <t xml:space="preserve">Forth payment for PIFF </t>
  </si>
  <si>
    <t>INV18-033</t>
  </si>
  <si>
    <t>Reimbursement of Facebook Ads</t>
  </si>
  <si>
    <t>Reimbursement of Additional Shuttle Bus</t>
  </si>
  <si>
    <t xml:space="preserve">Being organising event for Hari Raya Celebration on </t>
  </si>
  <si>
    <t>23/6 &amp; 30/6/2018</t>
  </si>
  <si>
    <t xml:space="preserve"> - Main Set up &amp; Equipment</t>
  </si>
  <si>
    <t xml:space="preserve"> - Decoration</t>
  </si>
  <si>
    <t xml:space="preserve"> - Programme</t>
  </si>
  <si>
    <t xml:space="preserve"> - Operation</t>
  </si>
  <si>
    <t xml:space="preserve"> - Food &amp; Beverage</t>
  </si>
  <si>
    <t xml:space="preserve"> - Others</t>
  </si>
  <si>
    <t>Hari Raya Celebration</t>
  </si>
  <si>
    <t>31/7/2018</t>
  </si>
  <si>
    <t>INV18-040</t>
  </si>
  <si>
    <t>Being payment for LFSS for Apr'19</t>
  </si>
  <si>
    <t xml:space="preserve"> - George Town Night Trail </t>
  </si>
  <si>
    <t xml:space="preserve"> - An Evening og Lights @ Khoo Kongsi </t>
  </si>
  <si>
    <t xml:space="preserve"> - Francis Light Cemetery Tour </t>
  </si>
  <si>
    <t xml:space="preserve"> - Morning at The Penang National Park</t>
  </si>
  <si>
    <t>Additional Events on 21/10/18 - Diwali Henna Arts Workshop</t>
  </si>
  <si>
    <t>Facebook Ads</t>
  </si>
  <si>
    <t>Event Management</t>
  </si>
  <si>
    <t>Additional Events on 17/10/18 - Spe. Night at the cemetery</t>
  </si>
  <si>
    <t>Additional Events on 16/12/18 - Winter Solstics Workshop</t>
  </si>
  <si>
    <t>Being 1st payment for PIFF 2019</t>
  </si>
  <si>
    <t>(RM600,000 of total RM1.3 mil)</t>
  </si>
  <si>
    <t>Being 2nd payment for PIFF 2019</t>
  </si>
  <si>
    <t>(RM200,000 of total RM1.3 mil)</t>
  </si>
  <si>
    <t>Penang Int. Food Festival</t>
  </si>
  <si>
    <t>14/1/2019</t>
  </si>
  <si>
    <t>INV18-122</t>
  </si>
  <si>
    <t>Being 4th payment for PIFF 2019</t>
  </si>
  <si>
    <t>(RM100,000 of total RM1.3 mil)</t>
  </si>
  <si>
    <t>Being payment for LFSS for Jan'19</t>
  </si>
  <si>
    <t xml:space="preserve"> - Cemetery Tour</t>
  </si>
  <si>
    <t xml:space="preserve"> - An Evening of Lights @ Khoo Kongsi</t>
  </si>
  <si>
    <t>Being payment for LFSS for Feb'19</t>
  </si>
  <si>
    <t xml:space="preserve"> - Bedak Sejuk Tour @ Balik Pulau</t>
  </si>
  <si>
    <t>Last Fri, Sat &amp; Sun for the month</t>
  </si>
  <si>
    <t>28/5/2019</t>
  </si>
  <si>
    <t>INV19-055</t>
  </si>
  <si>
    <t>Being payment for LFSS for May'19</t>
  </si>
  <si>
    <t>INV19-056</t>
  </si>
  <si>
    <t>Additional Events on 18/5/2019 - Wesak Day</t>
  </si>
  <si>
    <t xml:space="preserve">Voucher No.:   </t>
  </si>
  <si>
    <t>V2020/247</t>
  </si>
  <si>
    <t>Two Pro Print Services</t>
  </si>
  <si>
    <t>Blok 1-21-07, Desa Pinang 2</t>
  </si>
  <si>
    <t>11600 Jelutong</t>
  </si>
  <si>
    <t>PGTEFT5011</t>
  </si>
  <si>
    <t>Tel : 018-460 5571</t>
  </si>
  <si>
    <t>Calendar of Events</t>
  </si>
  <si>
    <t>Mock up paper ballon set - 5,000pcs</t>
  </si>
  <si>
    <t>10/3/0202</t>
  </si>
  <si>
    <t>2056</t>
  </si>
  <si>
    <t>Printing of COE (Indo) - 500bks</t>
  </si>
  <si>
    <t>(Partial payment of total RM20,203.60)</t>
  </si>
  <si>
    <t>Printing of COE (Korean) - 500bks</t>
  </si>
  <si>
    <t>Printing of COE (Jap) - 500bks</t>
  </si>
  <si>
    <t>Printing of COE (Vietnamese) - 500bks</t>
  </si>
  <si>
    <t>Printing of COE (German) - 500bks</t>
  </si>
  <si>
    <t>Printing of COE (Thai) - 500bks</t>
  </si>
  <si>
    <t>Printing of COE (Arabic) - 500bks</t>
  </si>
  <si>
    <t xml:space="preserve">Voucher No.   : </t>
  </si>
  <si>
    <t>V2020/248</t>
  </si>
  <si>
    <t>Image Farm Productions Sdn Bhd</t>
  </si>
  <si>
    <t>Date              :</t>
  </si>
  <si>
    <t>L2-12, Indoor Stadium, PISA</t>
  </si>
  <si>
    <t>Bank             :</t>
  </si>
  <si>
    <t>Jalan Tun Dr Awang</t>
  </si>
  <si>
    <t>Cheque No.   :</t>
  </si>
  <si>
    <t>688531</t>
  </si>
  <si>
    <t>11900 Relau, Penang.</t>
  </si>
  <si>
    <t>Video Production</t>
  </si>
  <si>
    <t>IV-1131</t>
  </si>
  <si>
    <t>Video production on the precautionary measures againes</t>
  </si>
  <si>
    <t>COVID-19 (2 min video)</t>
  </si>
  <si>
    <t>Qatar Airways - Oryx (Oct'19)</t>
  </si>
  <si>
    <t>(SGD9,300 @ 3.0631)</t>
  </si>
  <si>
    <t>Bank Charges</t>
  </si>
  <si>
    <t xml:space="preserve">Voucher No.    </t>
  </si>
  <si>
    <t>V2020/214</t>
  </si>
  <si>
    <t>Ink Publishing Pte Ltd</t>
  </si>
  <si>
    <t xml:space="preserve">Date                </t>
  </si>
  <si>
    <t>6th March 2020</t>
  </si>
  <si>
    <t>S'pre airlines - SilverKrs (Nov'18)</t>
  </si>
  <si>
    <t>51, Changi Business Park Central 2</t>
  </si>
  <si>
    <t xml:space="preserve">Bank               </t>
  </si>
  <si>
    <t>(SGD21,823.52 @ 3.0688)</t>
  </si>
  <si>
    <t>The Signature # 04-12</t>
  </si>
  <si>
    <t xml:space="preserve">Cheque No.     </t>
  </si>
  <si>
    <t>TT</t>
  </si>
  <si>
    <t>486066 Singapore</t>
  </si>
  <si>
    <t>Silk Air - Silkwinds (June'18)</t>
  </si>
  <si>
    <t>(SGD4,050 @ 2.9926)</t>
  </si>
  <si>
    <t>Ads - Magazine</t>
  </si>
  <si>
    <t>Qatar Airways - Oryx (June'18)</t>
  </si>
  <si>
    <t>26/2/2020</t>
  </si>
  <si>
    <t>061819</t>
  </si>
  <si>
    <t>S'pre airlines - SilverKrs (March'20)</t>
  </si>
  <si>
    <t>(SGD18,700 @ 3.0905)</t>
  </si>
  <si>
    <t>(SGD9,300 @ 2.9926)</t>
  </si>
  <si>
    <t>061800</t>
  </si>
  <si>
    <t>S'pre airlines - Silkwinds (March'20)</t>
  </si>
  <si>
    <t>Bank charges</t>
  </si>
  <si>
    <t>(SGD2,500 @ 3.0905)</t>
  </si>
  <si>
    <t>Qatar Airways - Oryx (Oct'18)</t>
  </si>
  <si>
    <t>(SGD9,300 @ 3.0413)</t>
  </si>
  <si>
    <t>Silk Air - Silkwinds (Oct'18)</t>
  </si>
  <si>
    <t>(SGD4,050 @ 3.0413)</t>
  </si>
  <si>
    <t>27/6/2019</t>
  </si>
  <si>
    <t>052537</t>
  </si>
  <si>
    <t>S'pre airlines - SilverKrs (July'19)</t>
  </si>
  <si>
    <t>(SGD18,200 @ 3.064)</t>
  </si>
  <si>
    <t>052516</t>
  </si>
  <si>
    <t>S'pre airlines - Silkwinds (July'19)</t>
  </si>
  <si>
    <t>S'pre airlines - SilverKrs (Oct'19)</t>
  </si>
  <si>
    <t>(SGD18,200 @ 3.081)</t>
  </si>
  <si>
    <t>S'pre airlines - Silkwinds (Oct'19)</t>
  </si>
  <si>
    <t>(SGD3,000 @ 3.081)</t>
  </si>
  <si>
    <t>Qatar Airways - Oryx (Dec'19)</t>
  </si>
  <si>
    <t>(SGD 9,300 @ 3.0997)</t>
  </si>
  <si>
    <t>V2020/231</t>
  </si>
  <si>
    <t>Motivate Media Group</t>
  </si>
  <si>
    <t>12th March 2020</t>
  </si>
  <si>
    <t>Level 33-34, Media One Office Tower</t>
  </si>
  <si>
    <t>P O Box 2331</t>
  </si>
  <si>
    <t>Dubai Media City, United Arab Emirates</t>
  </si>
  <si>
    <t>29/2/2020</t>
  </si>
  <si>
    <t>1245004767</t>
  </si>
  <si>
    <t>Emirates Airlines - Open Skies (Mar'20)</t>
  </si>
  <si>
    <t>(USD9,187 @ 4.4087)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</si>
</sst>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dd/mm/yyyy;@"/>
    <numFmt numFmtId="165" formatCode="[$-14409]dd/mm/yyyy;@"/>
    <numFmt numFmtId="166" formatCode="#,##0.0000_);\(#,##0.0000\)"/>
    <numFmt numFmtId="167" formatCode="#,##0.000000_);\(#,##0.000000\)"/>
    <numFmt numFmtId="168" formatCode="#,##0.00000_);\(#,##0.00000\)"/>
  </numFmts>
  <fonts count="8" x14ac:knownFonts="1">
    <font>
      <sz val="10"/>
      <name val="MS Sans Serif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MS Sans Serif"/>
      <family val="2"/>
    </font>
    <font>
      <sz val="9"/>
      <name val="Verdana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98">
    <xf numFmtId="0" fontId="0" fillId="0" borderId="0" xfId="0"/>
    <xf numFmtId="39" fontId="0" fillId="0" borderId="0" xfId="0" applyNumberFormat="1"/>
    <xf numFmtId="39" fontId="3" fillId="0" borderId="0" xfId="0" applyNumberFormat="1" applyFont="1"/>
    <xf numFmtId="39" fontId="4" fillId="0" borderId="0" xfId="0" applyNumberFormat="1" applyFont="1"/>
    <xf numFmtId="39" fontId="3" fillId="0" borderId="0" xfId="0" quotePrefix="1" applyNumberFormat="1" applyFont="1" applyAlignment="1">
      <alignment horizontal="left"/>
    </xf>
    <xf numFmtId="39" fontId="3" fillId="0" borderId="0" xfId="0" quotePrefix="1" applyNumberFormat="1" applyFont="1"/>
    <xf numFmtId="0" fontId="6" fillId="0" borderId="1" xfId="1" applyFont="1" applyBorder="1" applyAlignment="1">
      <alignment horizontal="center" vertical="center"/>
    </xf>
    <xf numFmtId="164" fontId="6" fillId="0" borderId="2" xfId="1" quotePrefix="1" applyNumberFormat="1" applyFont="1" applyBorder="1" applyAlignment="1">
      <alignment horizontal="center" vertical="center"/>
    </xf>
    <xf numFmtId="49" fontId="6" fillId="0" borderId="1" xfId="1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4" fontId="2" fillId="0" borderId="3" xfId="0" applyNumberFormat="1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39" fontId="2" fillId="0" borderId="0" xfId="0" applyNumberFormat="1" applyFont="1"/>
    <xf numFmtId="39" fontId="3" fillId="0" borderId="0" xfId="0" quotePrefix="1" applyNumberFormat="1" applyFont="1" applyAlignment="1">
      <alignment horizontal="center" vertical="center"/>
    </xf>
    <xf numFmtId="39" fontId="3" fillId="0" borderId="0" xfId="0" quotePrefix="1" applyNumberFormat="1" applyFont="1" applyAlignment="1">
      <alignment horizontal="center"/>
    </xf>
    <xf numFmtId="39" fontId="3" fillId="0" borderId="4" xfId="0" applyNumberFormat="1" applyFont="1" applyBorder="1"/>
    <xf numFmtId="39" fontId="3" fillId="0" borderId="3" xfId="0" quotePrefix="1" applyNumberFormat="1" applyFont="1" applyBorder="1" applyAlignment="1">
      <alignment horizontal="left" vertical="center"/>
    </xf>
    <xf numFmtId="39" fontId="3" fillId="0" borderId="3" xfId="0" applyNumberFormat="1" applyFont="1" applyBorder="1" applyAlignment="1">
      <alignment horizontal="left" vertical="center"/>
    </xf>
    <xf numFmtId="39" fontId="3" fillId="0" borderId="3" xfId="0" applyNumberFormat="1" applyFont="1" applyBorder="1" applyAlignment="1">
      <alignment vertical="center"/>
    </xf>
    <xf numFmtId="39" fontId="3" fillId="0" borderId="5" xfId="0" applyNumberFormat="1" applyFont="1" applyBorder="1" applyAlignment="1">
      <alignment vertical="center"/>
    </xf>
    <xf numFmtId="14" fontId="0" fillId="0" borderId="0" xfId="0" applyNumberFormat="1"/>
    <xf numFmtId="39" fontId="3" fillId="0" borderId="0" xfId="0" quotePrefix="1" applyNumberFormat="1" applyFont="1" applyAlignment="1">
      <alignment horizontal="left" vertical="center"/>
    </xf>
    <xf numFmtId="39" fontId="3" fillId="0" borderId="0" xfId="0" applyNumberFormat="1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39" fontId="2" fillId="0" borderId="6" xfId="0" applyNumberFormat="1" applyFont="1" applyBorder="1" applyAlignment="1">
      <alignment horizontal="center" vertical="center" wrapText="1"/>
    </xf>
    <xf numFmtId="39" fontId="2" fillId="0" borderId="6" xfId="0" applyNumberFormat="1" applyFont="1" applyBorder="1" applyAlignment="1">
      <alignment horizontal="center" vertical="center"/>
    </xf>
    <xf numFmtId="39" fontId="2" fillId="0" borderId="7" xfId="0" applyNumberFormat="1" applyFont="1" applyBorder="1" applyAlignment="1">
      <alignment horizontal="center" vertical="center"/>
    </xf>
    <xf numFmtId="39" fontId="2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/>
    </xf>
    <xf numFmtId="39" fontId="3" fillId="0" borderId="0" xfId="0" applyNumberFormat="1" applyFont="1" applyAlignment="1">
      <alignment horizontal="center"/>
    </xf>
    <xf numFmtId="39" fontId="3" fillId="0" borderId="8" xfId="0" applyNumberFormat="1" applyFont="1" applyBorder="1"/>
    <xf numFmtId="39" fontId="3" fillId="0" borderId="0" xfId="0" applyNumberFormat="1" applyFont="1" applyAlignment="1">
      <alignment horizontal="left"/>
    </xf>
    <xf numFmtId="39" fontId="3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vertical="center"/>
    </xf>
    <xf numFmtId="43" fontId="3" fillId="0" borderId="0" xfId="2" applyFont="1"/>
    <xf numFmtId="14" fontId="3" fillId="0" borderId="0" xfId="0" quotePrefix="1" applyNumberFormat="1" applyFon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39" fontId="2" fillId="0" borderId="4" xfId="0" applyNumberFormat="1" applyFont="1" applyBorder="1"/>
    <xf numFmtId="39" fontId="2" fillId="0" borderId="0" xfId="0" applyNumberFormat="1" applyFont="1" applyAlignment="1">
      <alignment horizontal="center" wrapText="1"/>
    </xf>
    <xf numFmtId="39" fontId="2" fillId="0" borderId="0" xfId="0" quotePrefix="1" applyNumberFormat="1" applyFont="1"/>
    <xf numFmtId="39" fontId="3" fillId="0" borderId="3" xfId="0" applyNumberFormat="1" applyFont="1" applyBorder="1"/>
    <xf numFmtId="14" fontId="3" fillId="0" borderId="0" xfId="0" applyNumberFormat="1" applyFont="1" applyAlignment="1">
      <alignment horizontal="left"/>
    </xf>
    <xf numFmtId="14" fontId="3" fillId="0" borderId="0" xfId="0" quotePrefix="1" applyNumberFormat="1" applyFont="1" applyAlignment="1">
      <alignment horizontal="left"/>
    </xf>
    <xf numFmtId="39" fontId="2" fillId="0" borderId="3" xfId="0" applyNumberFormat="1" applyFont="1" applyBorder="1" applyAlignment="1">
      <alignment horizontal="center" vertical="center" wrapText="1"/>
    </xf>
    <xf numFmtId="39" fontId="2" fillId="0" borderId="3" xfId="0" applyNumberFormat="1" applyFont="1" applyBorder="1" applyAlignment="1">
      <alignment horizontal="center" vertical="center"/>
    </xf>
    <xf numFmtId="39" fontId="3" fillId="0" borderId="0" xfId="1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3" fillId="0" borderId="0" xfId="0" quotePrefix="1" applyNumberFormat="1" applyFont="1" applyAlignment="1">
      <alignment horizontal="center"/>
    </xf>
    <xf numFmtId="39" fontId="7" fillId="0" borderId="0" xfId="0" applyNumberFormat="1" applyFont="1"/>
    <xf numFmtId="39" fontId="0" fillId="0" borderId="8" xfId="0" applyNumberFormat="1" applyBorder="1"/>
    <xf numFmtId="165" fontId="3" fillId="0" borderId="0" xfId="0" applyNumberFormat="1" applyFont="1"/>
    <xf numFmtId="39" fontId="3" fillId="0" borderId="0" xfId="1" applyNumberFormat="1" applyFont="1"/>
    <xf numFmtId="39" fontId="5" fillId="0" borderId="0" xfId="1" applyNumberFormat="1"/>
    <xf numFmtId="39" fontId="4" fillId="0" borderId="0" xfId="1" applyNumberFormat="1" applyFont="1"/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horizontal="centerContinuous" vertical="center"/>
    </xf>
    <xf numFmtId="4" fontId="2" fillId="0" borderId="3" xfId="1" applyNumberFormat="1" applyFont="1" applyBorder="1" applyAlignment="1">
      <alignment vertical="center"/>
    </xf>
    <xf numFmtId="39" fontId="2" fillId="0" borderId="0" xfId="1" applyNumberFormat="1" applyFont="1" applyAlignment="1">
      <alignment vertical="center"/>
    </xf>
    <xf numFmtId="39" fontId="2" fillId="0" borderId="0" xfId="1" applyNumberFormat="1" applyFont="1"/>
    <xf numFmtId="39" fontId="3" fillId="0" borderId="0" xfId="1" quotePrefix="1" applyNumberFormat="1" applyFont="1" applyAlignment="1">
      <alignment horizontal="center"/>
    </xf>
    <xf numFmtId="39" fontId="3" fillId="0" borderId="0" xfId="1" applyNumberFormat="1" applyFont="1" applyAlignment="1">
      <alignment horizontal="center"/>
    </xf>
    <xf numFmtId="39" fontId="3" fillId="0" borderId="0" xfId="1" quotePrefix="1" applyNumberFormat="1" applyFont="1"/>
    <xf numFmtId="39" fontId="3" fillId="0" borderId="4" xfId="1" applyNumberFormat="1" applyFont="1" applyBorder="1"/>
    <xf numFmtId="39" fontId="3" fillId="0" borderId="3" xfId="1" quotePrefix="1" applyNumberFormat="1" applyFont="1" applyBorder="1" applyAlignment="1">
      <alignment horizontal="left" vertical="center"/>
    </xf>
    <xf numFmtId="39" fontId="3" fillId="0" borderId="3" xfId="1" applyNumberFormat="1" applyFont="1" applyBorder="1" applyAlignment="1">
      <alignment horizontal="left" vertical="center"/>
    </xf>
    <xf numFmtId="39" fontId="3" fillId="0" borderId="3" xfId="1" applyNumberFormat="1" applyFont="1" applyBorder="1" applyAlignment="1">
      <alignment vertical="center"/>
    </xf>
    <xf numFmtId="39" fontId="2" fillId="0" borderId="6" xfId="1" applyNumberFormat="1" applyFont="1" applyBorder="1" applyAlignment="1">
      <alignment horizontal="center" vertical="center" wrapText="1"/>
    </xf>
    <xf numFmtId="39" fontId="2" fillId="0" borderId="6" xfId="1" applyNumberFormat="1" applyFont="1" applyBorder="1" applyAlignment="1">
      <alignment horizontal="center" vertical="center"/>
    </xf>
    <xf numFmtId="39" fontId="2" fillId="0" borderId="7" xfId="1" applyNumberFormat="1" applyFont="1" applyBorder="1" applyAlignment="1">
      <alignment horizontal="center" vertical="center"/>
    </xf>
    <xf numFmtId="39" fontId="3" fillId="0" borderId="0" xfId="1" applyNumberFormat="1" applyFont="1" applyAlignment="1">
      <alignment vertical="center"/>
    </xf>
    <xf numFmtId="39" fontId="3" fillId="0" borderId="8" xfId="1" applyNumberFormat="1" applyFont="1" applyBorder="1"/>
    <xf numFmtId="39" fontId="3" fillId="0" borderId="0" xfId="1" applyNumberFormat="1" applyFont="1" applyAlignment="1">
      <alignment horizontal="left"/>
    </xf>
    <xf numFmtId="39" fontId="3" fillId="0" borderId="0" xfId="1" applyNumberFormat="1" applyFont="1" applyAlignment="1">
      <alignment horizontal="centerContinuous"/>
    </xf>
    <xf numFmtId="39" fontId="3" fillId="0" borderId="0" xfId="1" applyNumberFormat="1" applyFont="1" applyAlignment="1">
      <alignment horizontal="left" vertical="center"/>
    </xf>
    <xf numFmtId="39" fontId="3" fillId="0" borderId="0" xfId="1" applyNumberFormat="1" applyFont="1" applyAlignment="1">
      <alignment horizontal="center" vertical="center"/>
    </xf>
    <xf numFmtId="39" fontId="5" fillId="0" borderId="0" xfId="1" applyNumberFormat="1" applyAlignment="1">
      <alignment vertical="center"/>
    </xf>
    <xf numFmtId="0" fontId="3" fillId="0" borderId="0" xfId="0" applyFont="1"/>
    <xf numFmtId="166" fontId="3" fillId="0" borderId="0" xfId="0" applyNumberFormat="1" applyFont="1"/>
    <xf numFmtId="39" fontId="2" fillId="0" borderId="3" xfId="0" applyNumberFormat="1" applyFont="1" applyBorder="1" applyAlignment="1">
      <alignment horizontal="center" wrapText="1"/>
    </xf>
    <xf numFmtId="39" fontId="3" fillId="0" borderId="5" xfId="0" applyNumberFormat="1" applyFont="1" applyBorder="1"/>
    <xf numFmtId="39" fontId="0" fillId="0" borderId="0" xfId="0" quotePrefix="1" applyNumberFormat="1" applyAlignment="1">
      <alignment horizontal="left"/>
    </xf>
    <xf numFmtId="39" fontId="5" fillId="0" borderId="0" xfId="0" quotePrefix="1" applyNumberFormat="1" applyFont="1" applyAlignment="1">
      <alignment horizontal="left"/>
    </xf>
    <xf numFmtId="167" fontId="3" fillId="0" borderId="0" xfId="0" applyNumberFormat="1" applyFont="1"/>
    <xf numFmtId="168" fontId="3" fillId="0" borderId="0" xfId="0" applyNumberFormat="1" applyFont="1"/>
    <xf numFmtId="39" fontId="0" fillId="0" borderId="0" xfId="0" quotePrefix="1" applyNumberFormat="1"/>
    <xf numFmtId="39" fontId="5" fillId="0" borderId="0" xfId="1" quotePrefix="1" applyNumberFormat="1"/>
    <xf numFmtId="39" fontId="1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  <xf numFmtId="39" fontId="1" fillId="0" borderId="0" xfId="1" applyNumberFormat="1" applyFont="1" applyAlignment="1">
      <alignment horizontal="center"/>
    </xf>
    <xf numFmtId="39" fontId="2" fillId="0" borderId="0" xfId="1" applyNumberFormat="1" applyFont="1" applyAlignment="1">
      <alignment horizontal="center"/>
    </xf>
  </cellXfs>
  <cellStyles count="3">
    <cellStyle name="Comma 2" xfId="2" xr:uid="{157A8CD7-A649-4D9C-ABCB-4583F7C71564}"/>
    <cellStyle name="Normal" xfId="0" builtinId="0"/>
    <cellStyle name="Normal 2" xfId="1" xr:uid="{DEAD885F-A7EC-4687-88A3-1424DBBEC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FDBD-B9F9-4E65-9F7F-8745A1EBE415}">
  <sheetPr>
    <tabColor rgb="FFFFFF00"/>
  </sheetPr>
  <dimension ref="A1:M53"/>
  <sheetViews>
    <sheetView tabSelected="1" view="pageBreakPreview" zoomScaleNormal="100" zoomScaleSheetLayoutView="100" workbookViewId="0">
      <selection activeCell="H5" sqref="H5"/>
    </sheetView>
  </sheetViews>
  <sheetFormatPr defaultRowHeight="12.75" x14ac:dyDescent="0.2"/>
  <cols>
    <col min="1" max="1" width="16" style="2" customWidth="1"/>
    <col min="2" max="2" width="13.42578125" style="2" customWidth="1"/>
    <col min="3" max="3" width="1.5703125" style="2" customWidth="1"/>
    <col min="4" max="4" width="21" style="2" customWidth="1"/>
    <col min="5" max="5" width="1.42578125" style="2" customWidth="1"/>
    <col min="6" max="6" width="14" style="2" customWidth="1"/>
    <col min="7" max="7" width="8" style="2" customWidth="1"/>
    <col min="8" max="8" width="12.85546875" style="2" customWidth="1"/>
    <col min="9" max="12" width="9.140625" style="1"/>
    <col min="13" max="13" width="9.42578125" style="1" bestFit="1" customWidth="1"/>
    <col min="14" max="16384" width="9.140625" style="1"/>
  </cols>
  <sheetData>
    <row r="1" spans="1:13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3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3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13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8" spans="1:13" x14ac:dyDescent="0.2">
      <c r="A8" s="2" t="s">
        <v>4</v>
      </c>
      <c r="F8" s="3" t="s">
        <v>5</v>
      </c>
    </row>
    <row r="9" spans="1:13" x14ac:dyDescent="0.2">
      <c r="F9" s="4" t="s">
        <v>6</v>
      </c>
      <c r="G9" s="2" t="s">
        <v>7</v>
      </c>
    </row>
    <row r="10" spans="1:13" x14ac:dyDescent="0.2">
      <c r="A10" s="2" t="s">
        <v>8</v>
      </c>
      <c r="F10" s="4" t="s">
        <v>9</v>
      </c>
      <c r="G10" s="5" t="s">
        <v>10</v>
      </c>
      <c r="K10" s="6" t="s">
        <v>7</v>
      </c>
      <c r="L10" s="7">
        <v>43910</v>
      </c>
      <c r="M10" s="8" t="s">
        <v>11</v>
      </c>
    </row>
    <row r="11" spans="1:13" x14ac:dyDescent="0.2">
      <c r="A11" s="2" t="s">
        <v>12</v>
      </c>
      <c r="F11" s="4" t="s">
        <v>13</v>
      </c>
      <c r="G11" s="2" t="s">
        <v>14</v>
      </c>
    </row>
    <row r="12" spans="1:13" x14ac:dyDescent="0.2">
      <c r="A12" s="2" t="s">
        <v>15</v>
      </c>
      <c r="F12" s="4" t="s">
        <v>16</v>
      </c>
      <c r="G12" s="2" t="s">
        <v>11</v>
      </c>
    </row>
    <row r="13" spans="1:13" x14ac:dyDescent="0.2">
      <c r="A13" s="2" t="s">
        <v>17</v>
      </c>
      <c r="G13" s="2" t="s">
        <v>18</v>
      </c>
    </row>
    <row r="14" spans="1:13" x14ac:dyDescent="0.2">
      <c r="A14" s="2" t="s">
        <v>19</v>
      </c>
    </row>
    <row r="16" spans="1:13" s="14" customFormat="1" ht="20.100000000000001" customHeight="1" x14ac:dyDescent="0.2">
      <c r="A16" s="9" t="s">
        <v>20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</row>
    <row r="17" spans="1:8" x14ac:dyDescent="0.2">
      <c r="A17" s="15"/>
    </row>
    <row r="18" spans="1:8" x14ac:dyDescent="0.2">
      <c r="D18" s="16" t="s">
        <v>24</v>
      </c>
    </row>
    <row r="19" spans="1:8" x14ac:dyDescent="0.2">
      <c r="A19" s="15"/>
    </row>
    <row r="20" spans="1:8" x14ac:dyDescent="0.2">
      <c r="A20" s="17" t="s">
        <v>25</v>
      </c>
      <c r="B20" s="17" t="s">
        <v>26</v>
      </c>
      <c r="C20" s="18"/>
      <c r="D20" s="2" t="s">
        <v>27</v>
      </c>
      <c r="H20" s="2">
        <v>500</v>
      </c>
    </row>
    <row r="21" spans="1:8" x14ac:dyDescent="0.2">
      <c r="A21" s="15"/>
      <c r="D21" s="5"/>
      <c r="E21" s="5"/>
    </row>
    <row r="22" spans="1:8" x14ac:dyDescent="0.2">
      <c r="A22" s="15"/>
    </row>
    <row r="23" spans="1:8" x14ac:dyDescent="0.2">
      <c r="A23" s="18"/>
      <c r="B23" s="18"/>
      <c r="C23" s="18"/>
    </row>
    <row r="24" spans="1:8" x14ac:dyDescent="0.2">
      <c r="A24" s="18"/>
      <c r="B24" s="18"/>
      <c r="C24" s="18"/>
    </row>
    <row r="25" spans="1:8" x14ac:dyDescent="0.2">
      <c r="A25" s="1"/>
      <c r="B25" s="1"/>
      <c r="C25" s="1"/>
      <c r="D25" s="5"/>
      <c r="E25" s="5"/>
    </row>
    <row r="26" spans="1:8" x14ac:dyDescent="0.2">
      <c r="A26" s="1"/>
      <c r="B26" s="1"/>
      <c r="C26" s="1"/>
    </row>
    <row r="27" spans="1:8" x14ac:dyDescent="0.2">
      <c r="A27" s="1"/>
      <c r="B27" s="1"/>
      <c r="C27" s="1"/>
    </row>
    <row r="28" spans="1:8" x14ac:dyDescent="0.2">
      <c r="A28" s="1"/>
      <c r="B28" s="1"/>
      <c r="C28" s="1"/>
    </row>
    <row r="29" spans="1:8" x14ac:dyDescent="0.2">
      <c r="A29" s="1"/>
      <c r="B29" s="1"/>
      <c r="C29" s="1"/>
      <c r="D29" s="5"/>
      <c r="E29" s="5"/>
    </row>
    <row r="30" spans="1:8" x14ac:dyDescent="0.2">
      <c r="A30" s="1"/>
      <c r="B30" s="1"/>
      <c r="C30" s="1"/>
      <c r="D30" s="5"/>
      <c r="E30" s="5"/>
    </row>
    <row r="31" spans="1:8" x14ac:dyDescent="0.2">
      <c r="A31" s="1"/>
      <c r="B31" s="1"/>
      <c r="C31" s="1"/>
    </row>
    <row r="32" spans="1:8" x14ac:dyDescent="0.2">
      <c r="A32" s="15"/>
    </row>
    <row r="33" spans="1:13" ht="13.5" thickBot="1" x14ac:dyDescent="0.25">
      <c r="A33" s="15"/>
      <c r="H33" s="19">
        <f>SUM(H19:H31)</f>
        <v>500</v>
      </c>
    </row>
    <row r="34" spans="1:13" ht="13.5" thickTop="1" x14ac:dyDescent="0.2">
      <c r="A34" s="15"/>
    </row>
    <row r="35" spans="1:13" ht="20.100000000000001" customHeight="1" x14ac:dyDescent="0.2">
      <c r="A35" s="20" t="s">
        <v>28</v>
      </c>
      <c r="B35" s="2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Hundred and NO/100 -----------</v>
      </c>
      <c r="C35" s="21"/>
      <c r="D35" s="22"/>
      <c r="E35" s="22"/>
      <c r="F35" s="22"/>
      <c r="G35" s="23"/>
      <c r="H35" s="23"/>
      <c r="L35" s="24"/>
      <c r="M35" s="24"/>
    </row>
    <row r="36" spans="1:13" ht="20.100000000000001" customHeight="1" x14ac:dyDescent="0.2">
      <c r="A36" s="25"/>
      <c r="B36" s="26"/>
      <c r="C36" s="26"/>
      <c r="D36" s="27"/>
      <c r="E36" s="27"/>
      <c r="F36" s="27"/>
      <c r="G36" s="23"/>
      <c r="H36" s="23"/>
    </row>
    <row r="37" spans="1:13" ht="25.5" x14ac:dyDescent="0.2">
      <c r="A37" s="5" t="s">
        <v>29</v>
      </c>
      <c r="F37" s="28" t="s">
        <v>30</v>
      </c>
      <c r="G37" s="29"/>
      <c r="H37" s="30"/>
    </row>
    <row r="38" spans="1:13" x14ac:dyDescent="0.2">
      <c r="F38" s="31"/>
      <c r="G38" s="32"/>
      <c r="H38" s="32"/>
    </row>
    <row r="39" spans="1:13" x14ac:dyDescent="0.2">
      <c r="A39" s="1"/>
      <c r="E39" s="33"/>
    </row>
    <row r="40" spans="1:13" x14ac:dyDescent="0.2">
      <c r="A40" s="2" t="s">
        <v>31</v>
      </c>
      <c r="E40" s="33"/>
    </row>
    <row r="41" spans="1:13" x14ac:dyDescent="0.2">
      <c r="A41" s="34"/>
      <c r="B41" s="34"/>
    </row>
    <row r="44" spans="1:13" x14ac:dyDescent="0.2">
      <c r="A44" s="2" t="s">
        <v>32</v>
      </c>
      <c r="D44" s="2" t="s">
        <v>32</v>
      </c>
      <c r="F44" s="35" t="s">
        <v>33</v>
      </c>
      <c r="H44" s="36"/>
    </row>
    <row r="48" spans="1:13" x14ac:dyDescent="0.2">
      <c r="A48" s="34"/>
      <c r="B48" s="34"/>
      <c r="D48" s="34"/>
      <c r="F48" s="34"/>
      <c r="G48" s="34"/>
      <c r="H48" s="34"/>
    </row>
    <row r="49" spans="1:8" s="38" customFormat="1" ht="17.100000000000001" customHeight="1" x14ac:dyDescent="0.2">
      <c r="A49" s="2" t="s">
        <v>34</v>
      </c>
      <c r="B49" s="37"/>
      <c r="C49" s="37"/>
      <c r="D49" s="2" t="s">
        <v>35</v>
      </c>
      <c r="E49" s="27"/>
      <c r="F49" s="27" t="s">
        <v>36</v>
      </c>
      <c r="G49" s="27"/>
      <c r="H49" s="27"/>
    </row>
    <row r="50" spans="1:8" x14ac:dyDescent="0.2">
      <c r="F50" s="2" t="s">
        <v>37</v>
      </c>
    </row>
    <row r="52" spans="1:8" x14ac:dyDescent="0.2">
      <c r="F52" s="16" t="s">
        <v>38</v>
      </c>
    </row>
    <row r="53" spans="1:8" x14ac:dyDescent="0.2">
      <c r="F53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54329-47DE-4222-BB2E-FFCC9BCDCA91}">
  <sheetPr>
    <tabColor rgb="FFFFFF00"/>
    <pageSetUpPr fitToPage="1"/>
  </sheetPr>
  <dimension ref="A1:H53"/>
  <sheetViews>
    <sheetView topLeftCell="A10" workbookViewId="0">
      <selection activeCell="H5" sqref="H5"/>
    </sheetView>
  </sheetViews>
  <sheetFormatPr defaultRowHeight="12.75" x14ac:dyDescent="0.2"/>
  <cols>
    <col min="1" max="1" width="16.28515625" style="2" customWidth="1"/>
    <col min="2" max="2" width="12.28515625" style="2" customWidth="1"/>
    <col min="3" max="3" width="1.140625" style="2" customWidth="1"/>
    <col min="4" max="4" width="22.42578125" style="2" customWidth="1"/>
    <col min="5" max="5" width="0.5703125" style="2" customWidth="1"/>
    <col min="6" max="6" width="13.140625" style="2" customWidth="1"/>
    <col min="7" max="7" width="10.5703125" style="2" customWidth="1"/>
    <col min="8" max="8" width="13.140625" style="2" customWidth="1"/>
    <col min="9" max="16384" width="9.140625" style="2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110</v>
      </c>
      <c r="B4" s="95"/>
      <c r="C4" s="95"/>
      <c r="D4" s="95"/>
      <c r="E4" s="95"/>
      <c r="F4" s="95"/>
      <c r="G4" s="95"/>
      <c r="H4" s="95"/>
    </row>
    <row r="8" spans="1:8" x14ac:dyDescent="0.2">
      <c r="A8" s="2" t="s">
        <v>4</v>
      </c>
      <c r="F8" s="3" t="s">
        <v>5</v>
      </c>
    </row>
    <row r="9" spans="1:8" x14ac:dyDescent="0.2">
      <c r="F9" s="4" t="s">
        <v>146</v>
      </c>
      <c r="G9" s="51" t="s">
        <v>147</v>
      </c>
      <c r="H9" s="58"/>
    </row>
    <row r="10" spans="1:8" x14ac:dyDescent="0.2">
      <c r="A10" s="2" t="s">
        <v>148</v>
      </c>
      <c r="F10" s="4" t="s">
        <v>149</v>
      </c>
      <c r="G10" s="51" t="s">
        <v>10</v>
      </c>
      <c r="H10" s="58"/>
    </row>
    <row r="11" spans="1:8" x14ac:dyDescent="0.2">
      <c r="A11" s="2" t="s">
        <v>150</v>
      </c>
      <c r="F11" s="4" t="s">
        <v>44</v>
      </c>
      <c r="G11" s="51" t="s">
        <v>14</v>
      </c>
      <c r="H11" s="58"/>
    </row>
    <row r="12" spans="1:8" x14ac:dyDescent="0.2">
      <c r="A12" s="2" t="s">
        <v>151</v>
      </c>
      <c r="F12" s="4" t="s">
        <v>45</v>
      </c>
      <c r="G12" s="2" t="s">
        <v>152</v>
      </c>
      <c r="H12" s="58"/>
    </row>
    <row r="13" spans="1:8" x14ac:dyDescent="0.2">
      <c r="A13" s="2" t="s">
        <v>153</v>
      </c>
      <c r="G13" s="2" t="s">
        <v>18</v>
      </c>
    </row>
    <row r="14" spans="1:8" x14ac:dyDescent="0.2">
      <c r="A14" s="2" t="s">
        <v>154</v>
      </c>
    </row>
    <row r="16" spans="1:8" s="14" customFormat="1" ht="20.100000000000001" customHeight="1" x14ac:dyDescent="0.2">
      <c r="A16" s="9" t="s">
        <v>155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</row>
    <row r="18" spans="1:8" x14ac:dyDescent="0.2">
      <c r="A18" s="18"/>
      <c r="B18" s="18"/>
      <c r="C18" s="18"/>
      <c r="D18" s="16" t="s">
        <v>156</v>
      </c>
      <c r="E18" s="16"/>
    </row>
    <row r="19" spans="1:8" x14ac:dyDescent="0.2">
      <c r="A19" s="18"/>
      <c r="B19" s="33"/>
      <c r="C19" s="33"/>
    </row>
    <row r="20" spans="1:8" x14ac:dyDescent="0.2">
      <c r="A20" s="18" t="s">
        <v>157</v>
      </c>
      <c r="B20" s="18" t="s">
        <v>158</v>
      </c>
      <c r="C20" s="18"/>
      <c r="D20" s="2" t="s">
        <v>159</v>
      </c>
      <c r="H20" s="2">
        <v>90</v>
      </c>
    </row>
    <row r="22" spans="1:8" x14ac:dyDescent="0.2">
      <c r="A22" s="18"/>
      <c r="B22" s="18"/>
      <c r="C22" s="18"/>
    </row>
    <row r="23" spans="1:8" x14ac:dyDescent="0.2">
      <c r="A23" s="18"/>
      <c r="B23" s="33"/>
      <c r="C23" s="33"/>
    </row>
    <row r="24" spans="1:8" x14ac:dyDescent="0.2">
      <c r="A24" s="18"/>
      <c r="B24" s="33"/>
      <c r="C24" s="33"/>
      <c r="E24" s="16"/>
    </row>
    <row r="25" spans="1:8" x14ac:dyDescent="0.2">
      <c r="A25" s="18"/>
      <c r="B25" s="33"/>
      <c r="C25" s="33"/>
    </row>
    <row r="26" spans="1:8" x14ac:dyDescent="0.2">
      <c r="A26" s="18"/>
      <c r="B26" s="33"/>
      <c r="C26" s="33"/>
    </row>
    <row r="32" spans="1:8" x14ac:dyDescent="0.2">
      <c r="A32" s="18"/>
      <c r="B32" s="33"/>
      <c r="C32" s="33"/>
    </row>
    <row r="33" spans="1:8" x14ac:dyDescent="0.2">
      <c r="A33" s="18"/>
      <c r="B33" s="33"/>
      <c r="C33" s="33"/>
      <c r="H33" s="34"/>
    </row>
    <row r="34" spans="1:8" ht="13.5" thickBot="1" x14ac:dyDescent="0.25">
      <c r="B34" s="33"/>
      <c r="C34" s="33"/>
      <c r="H34" s="43">
        <f>SUM(H18:H32)</f>
        <v>90</v>
      </c>
    </row>
    <row r="35" spans="1:8" ht="13.5" thickTop="1" x14ac:dyDescent="0.2"/>
    <row r="36" spans="1:8" ht="20.100000000000001" customHeight="1" x14ac:dyDescent="0.2">
      <c r="A36" s="20" t="s">
        <v>52</v>
      </c>
      <c r="B36" s="2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Ninety and NO/100 -----------</v>
      </c>
      <c r="C36" s="21"/>
      <c r="D36" s="22"/>
      <c r="E36" s="22"/>
      <c r="F36" s="22"/>
      <c r="G36" s="22"/>
      <c r="H36" s="22"/>
    </row>
    <row r="37" spans="1:8" x14ac:dyDescent="0.2">
      <c r="A37" s="5" t="s">
        <v>53</v>
      </c>
    </row>
    <row r="38" spans="1:8" ht="25.5" x14ac:dyDescent="0.2">
      <c r="A38" s="27" t="s">
        <v>54</v>
      </c>
      <c r="F38" s="28" t="s">
        <v>30</v>
      </c>
      <c r="G38" s="29"/>
      <c r="H38" s="30"/>
    </row>
    <row r="41" spans="1:8" x14ac:dyDescent="0.2">
      <c r="A41" s="2" t="s">
        <v>55</v>
      </c>
      <c r="D41" s="33"/>
      <c r="E41" s="33"/>
    </row>
    <row r="42" spans="1:8" x14ac:dyDescent="0.2">
      <c r="A42" s="34"/>
      <c r="B42" s="34"/>
    </row>
    <row r="44" spans="1:8" x14ac:dyDescent="0.2">
      <c r="A44" s="35" t="s">
        <v>32</v>
      </c>
      <c r="D44" s="35" t="s">
        <v>32</v>
      </c>
      <c r="F44" s="35" t="s">
        <v>33</v>
      </c>
      <c r="H44" s="36"/>
    </row>
    <row r="48" spans="1:8" x14ac:dyDescent="0.2">
      <c r="A48" s="34" t="s">
        <v>31</v>
      </c>
      <c r="B48" s="34"/>
      <c r="D48" s="34" t="s">
        <v>31</v>
      </c>
      <c r="F48" s="34"/>
      <c r="G48" s="34"/>
      <c r="H48" s="34"/>
    </row>
    <row r="49" spans="1:6" s="27" customFormat="1" ht="17.100000000000001" customHeight="1" x14ac:dyDescent="0.2">
      <c r="A49" s="26" t="s">
        <v>34</v>
      </c>
      <c r="B49" s="37"/>
      <c r="C49" s="37"/>
      <c r="D49" s="26" t="s">
        <v>35</v>
      </c>
      <c r="F49" s="27" t="s">
        <v>36</v>
      </c>
    </row>
    <row r="50" spans="1:6" x14ac:dyDescent="0.2">
      <c r="F50" s="2" t="s">
        <v>37</v>
      </c>
    </row>
    <row r="52" spans="1:6" x14ac:dyDescent="0.2">
      <c r="F52" s="16" t="s">
        <v>38</v>
      </c>
    </row>
    <row r="53" spans="1:6" x14ac:dyDescent="0.2">
      <c r="F53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7B29-12CC-4F35-896E-103C52A5D91E}">
  <sheetPr>
    <tabColor rgb="FFFFFF00"/>
    <pageSetUpPr fitToPage="1"/>
  </sheetPr>
  <dimension ref="A1:O54"/>
  <sheetViews>
    <sheetView view="pageBreakPreview" zoomScaleNormal="100" zoomScaleSheetLayoutView="100" workbookViewId="0">
      <selection activeCell="H5" sqref="H5"/>
    </sheetView>
  </sheetViews>
  <sheetFormatPr defaultRowHeight="12.75" x14ac:dyDescent="0.2"/>
  <cols>
    <col min="1" max="1" width="16.140625" style="59" customWidth="1"/>
    <col min="2" max="2" width="12.5703125" style="59" customWidth="1"/>
    <col min="3" max="3" width="0.7109375" style="59" customWidth="1"/>
    <col min="4" max="4" width="23" style="59" customWidth="1"/>
    <col min="5" max="5" width="0.7109375" style="59" customWidth="1"/>
    <col min="6" max="6" width="13.85546875" style="59" customWidth="1"/>
    <col min="7" max="7" width="9" style="59" customWidth="1"/>
    <col min="8" max="8" width="12.85546875" style="59" customWidth="1"/>
    <col min="9" max="16384" width="9.140625" style="59"/>
  </cols>
  <sheetData>
    <row r="1" spans="1:15" ht="15" x14ac:dyDescent="0.25">
      <c r="A1" s="96" t="s">
        <v>0</v>
      </c>
      <c r="B1" s="96"/>
      <c r="C1" s="96"/>
      <c r="D1" s="96"/>
      <c r="E1" s="96"/>
      <c r="F1" s="96"/>
      <c r="G1" s="96"/>
      <c r="H1" s="96"/>
    </row>
    <row r="2" spans="1:15" x14ac:dyDescent="0.2">
      <c r="A2" s="97" t="s">
        <v>1</v>
      </c>
      <c r="B2" s="97"/>
      <c r="C2" s="97"/>
      <c r="D2" s="97"/>
      <c r="E2" s="97"/>
      <c r="F2" s="97"/>
      <c r="G2" s="97"/>
      <c r="H2" s="97"/>
    </row>
    <row r="3" spans="1:15" x14ac:dyDescent="0.2">
      <c r="A3" s="97" t="s">
        <v>2</v>
      </c>
      <c r="B3" s="97"/>
      <c r="C3" s="97"/>
      <c r="D3" s="97"/>
      <c r="E3" s="97"/>
      <c r="F3" s="97"/>
      <c r="G3" s="97"/>
      <c r="H3" s="97"/>
    </row>
    <row r="4" spans="1:15" x14ac:dyDescent="0.2">
      <c r="A4" s="97" t="s">
        <v>110</v>
      </c>
      <c r="B4" s="97"/>
      <c r="C4" s="97"/>
      <c r="D4" s="97"/>
      <c r="E4" s="97"/>
      <c r="F4" s="97"/>
      <c r="G4" s="97"/>
      <c r="H4" s="97"/>
    </row>
    <row r="5" spans="1:15" x14ac:dyDescent="0.2">
      <c r="H5" s="93"/>
    </row>
    <row r="8" spans="1:15" x14ac:dyDescent="0.2">
      <c r="A8" s="58" t="s">
        <v>4</v>
      </c>
      <c r="B8" s="58"/>
      <c r="C8" s="58"/>
      <c r="D8" s="58"/>
      <c r="E8" s="58"/>
      <c r="F8" s="60" t="s">
        <v>5</v>
      </c>
      <c r="G8" s="58"/>
      <c r="H8" s="58"/>
    </row>
    <row r="9" spans="1:15" x14ac:dyDescent="0.2">
      <c r="A9" s="58"/>
      <c r="B9" s="58"/>
      <c r="C9" s="58"/>
      <c r="D9" s="58"/>
      <c r="E9" s="58"/>
      <c r="F9" s="51" t="s">
        <v>111</v>
      </c>
      <c r="G9" s="51" t="s">
        <v>160</v>
      </c>
      <c r="H9" s="2"/>
    </row>
    <row r="10" spans="1:15" x14ac:dyDescent="0.2">
      <c r="A10" s="58" t="s">
        <v>161</v>
      </c>
      <c r="B10" s="58"/>
      <c r="C10" s="58"/>
      <c r="D10" s="58"/>
      <c r="E10" s="58"/>
      <c r="F10" s="51" t="s">
        <v>114</v>
      </c>
      <c r="G10" s="51" t="s">
        <v>10</v>
      </c>
      <c r="H10" s="2"/>
    </row>
    <row r="11" spans="1:15" x14ac:dyDescent="0.2">
      <c r="A11" s="58" t="s">
        <v>162</v>
      </c>
      <c r="B11" s="58"/>
      <c r="C11" s="58"/>
      <c r="D11" s="58"/>
      <c r="E11" s="58"/>
      <c r="F11" s="51" t="s">
        <v>13</v>
      </c>
      <c r="G11" s="51" t="s">
        <v>14</v>
      </c>
      <c r="H11" s="2"/>
    </row>
    <row r="12" spans="1:15" x14ac:dyDescent="0.2">
      <c r="A12" s="58" t="s">
        <v>163</v>
      </c>
      <c r="B12" s="58"/>
      <c r="C12" s="58"/>
      <c r="D12" s="58"/>
      <c r="E12" s="58"/>
      <c r="F12" s="51" t="s">
        <v>16</v>
      </c>
      <c r="G12" s="2" t="s">
        <v>164</v>
      </c>
      <c r="H12" s="2"/>
    </row>
    <row r="13" spans="1:15" x14ac:dyDescent="0.2">
      <c r="A13" s="58" t="s">
        <v>165</v>
      </c>
      <c r="B13" s="58"/>
      <c r="C13" s="58"/>
      <c r="D13" s="58"/>
      <c r="E13" s="58"/>
      <c r="F13" s="58"/>
      <c r="G13" s="2" t="s">
        <v>18</v>
      </c>
      <c r="H13" s="58"/>
    </row>
    <row r="14" spans="1:15" x14ac:dyDescent="0.2">
      <c r="A14" s="58" t="s">
        <v>166</v>
      </c>
      <c r="B14" s="58"/>
      <c r="C14" s="58"/>
      <c r="D14" s="58"/>
      <c r="E14" s="58"/>
      <c r="F14" s="58"/>
      <c r="G14" s="2"/>
      <c r="H14" s="58"/>
    </row>
    <row r="15" spans="1:15" x14ac:dyDescent="0.2">
      <c r="A15" s="58"/>
      <c r="B15" s="58"/>
      <c r="C15" s="58"/>
      <c r="D15" s="58"/>
      <c r="E15" s="58"/>
      <c r="F15" s="58"/>
      <c r="G15" s="58"/>
      <c r="H15" s="58"/>
    </row>
    <row r="16" spans="1:15" s="65" customFormat="1" ht="20.100000000000001" customHeight="1" x14ac:dyDescent="0.2">
      <c r="A16" s="61" t="s">
        <v>93</v>
      </c>
      <c r="B16" s="61" t="s">
        <v>94</v>
      </c>
      <c r="C16" s="61"/>
      <c r="D16" s="62" t="s">
        <v>22</v>
      </c>
      <c r="E16" s="62"/>
      <c r="F16" s="61"/>
      <c r="G16" s="63"/>
      <c r="H16" s="64" t="s">
        <v>23</v>
      </c>
      <c r="J16" s="59"/>
      <c r="K16" s="59"/>
      <c r="L16" s="66" t="s">
        <v>167</v>
      </c>
      <c r="M16" s="59"/>
      <c r="N16" s="59"/>
      <c r="O16" s="59"/>
    </row>
    <row r="17" spans="1:15" x14ac:dyDescent="0.2">
      <c r="A17" s="58"/>
      <c r="B17" s="58"/>
      <c r="C17" s="58"/>
      <c r="D17" s="58"/>
      <c r="E17" s="58"/>
      <c r="F17" s="58"/>
      <c r="G17" s="58"/>
      <c r="H17" s="58"/>
    </row>
    <row r="18" spans="1:15" x14ac:dyDescent="0.2">
      <c r="D18" s="66" t="s">
        <v>167</v>
      </c>
      <c r="E18" s="66"/>
      <c r="J18" s="67" t="s">
        <v>168</v>
      </c>
      <c r="K18" s="68" t="s">
        <v>169</v>
      </c>
      <c r="L18" s="58" t="s">
        <v>170</v>
      </c>
      <c r="O18" s="58">
        <v>296.60000000000002</v>
      </c>
    </row>
    <row r="19" spans="1:15" x14ac:dyDescent="0.2">
      <c r="J19" s="67"/>
      <c r="K19" s="68"/>
      <c r="L19" s="58"/>
      <c r="O19" s="58"/>
    </row>
    <row r="20" spans="1:15" x14ac:dyDescent="0.2">
      <c r="A20" s="67" t="s">
        <v>171</v>
      </c>
      <c r="B20" s="67" t="s">
        <v>172</v>
      </c>
      <c r="C20" s="67"/>
      <c r="D20" s="58" t="s">
        <v>173</v>
      </c>
      <c r="E20" s="58"/>
      <c r="H20" s="58">
        <v>167.9</v>
      </c>
      <c r="J20" s="67"/>
      <c r="K20" s="68"/>
      <c r="L20" s="58" t="s">
        <v>174</v>
      </c>
      <c r="M20" s="58"/>
      <c r="N20" s="58"/>
      <c r="O20" s="58">
        <f>O18*6%</f>
        <v>17.795999999999999</v>
      </c>
    </row>
    <row r="21" spans="1:15" x14ac:dyDescent="0.2">
      <c r="A21" s="67"/>
      <c r="B21" s="68"/>
      <c r="C21" s="68"/>
      <c r="D21" s="58"/>
      <c r="E21" s="58"/>
      <c r="H21" s="58"/>
      <c r="J21" s="67"/>
      <c r="K21" s="68"/>
      <c r="L21" s="58"/>
      <c r="M21" s="58"/>
      <c r="N21" s="58"/>
      <c r="O21" s="58"/>
    </row>
    <row r="22" spans="1:15" x14ac:dyDescent="0.2">
      <c r="A22" s="67"/>
      <c r="B22" s="68"/>
      <c r="C22" s="68"/>
      <c r="D22" s="58"/>
      <c r="E22" s="58"/>
      <c r="F22" s="58"/>
      <c r="G22" s="58"/>
      <c r="H22" s="58"/>
    </row>
    <row r="23" spans="1:15" x14ac:dyDescent="0.2">
      <c r="A23" s="67"/>
      <c r="B23" s="68"/>
      <c r="C23" s="68"/>
      <c r="D23" s="58"/>
      <c r="E23" s="58"/>
      <c r="F23" s="58"/>
      <c r="G23" s="58"/>
      <c r="H23" s="58"/>
    </row>
    <row r="24" spans="1:15" x14ac:dyDescent="0.2">
      <c r="A24" s="67"/>
      <c r="B24" s="68"/>
      <c r="C24" s="68"/>
      <c r="D24" s="58"/>
      <c r="E24" s="58"/>
      <c r="H24" s="58"/>
    </row>
    <row r="25" spans="1:15" x14ac:dyDescent="0.2">
      <c r="A25" s="67"/>
      <c r="B25" s="68"/>
      <c r="C25" s="68"/>
      <c r="D25" s="58"/>
      <c r="E25" s="58"/>
      <c r="H25" s="58"/>
    </row>
    <row r="26" spans="1:15" x14ac:dyDescent="0.2">
      <c r="A26" s="67"/>
      <c r="B26" s="68"/>
      <c r="C26" s="68"/>
      <c r="D26" s="58"/>
      <c r="E26" s="58"/>
      <c r="F26" s="58"/>
      <c r="G26" s="58"/>
      <c r="H26" s="58"/>
    </row>
    <row r="27" spans="1:15" x14ac:dyDescent="0.2">
      <c r="A27" s="67"/>
      <c r="B27" s="67"/>
      <c r="C27" s="67"/>
      <c r="D27" s="58"/>
      <c r="E27" s="58"/>
      <c r="F27" s="58"/>
      <c r="G27" s="58"/>
      <c r="H27" s="58"/>
    </row>
    <row r="28" spans="1:15" x14ac:dyDescent="0.2">
      <c r="A28" s="67"/>
      <c r="B28" s="68"/>
      <c r="C28" s="68"/>
      <c r="D28" s="58"/>
      <c r="E28" s="58"/>
      <c r="F28" s="58"/>
      <c r="G28" s="58"/>
      <c r="H28" s="58"/>
    </row>
    <row r="29" spans="1:15" x14ac:dyDescent="0.2">
      <c r="A29" s="67"/>
      <c r="B29" s="69"/>
      <c r="C29" s="69"/>
      <c r="D29" s="66"/>
      <c r="E29" s="66"/>
      <c r="F29" s="58"/>
      <c r="G29" s="58"/>
      <c r="H29" s="58"/>
    </row>
    <row r="30" spans="1:15" x14ac:dyDescent="0.2">
      <c r="B30" s="69"/>
      <c r="C30" s="69"/>
      <c r="D30" s="58"/>
      <c r="E30" s="58"/>
      <c r="F30" s="58"/>
      <c r="G30" s="58"/>
      <c r="H30" s="58"/>
    </row>
    <row r="31" spans="1:15" x14ac:dyDescent="0.2">
      <c r="A31" s="67"/>
      <c r="B31" s="67"/>
      <c r="C31" s="67"/>
      <c r="D31" s="58"/>
      <c r="E31" s="58"/>
      <c r="F31" s="58"/>
      <c r="G31" s="58"/>
      <c r="H31" s="58"/>
    </row>
    <row r="32" spans="1:15" x14ac:dyDescent="0.2">
      <c r="A32" s="58"/>
      <c r="B32" s="58"/>
      <c r="C32" s="58"/>
      <c r="D32" s="58"/>
      <c r="E32" s="58"/>
      <c r="F32" s="58"/>
      <c r="G32" s="58"/>
    </row>
    <row r="33" spans="1:8" ht="13.5" thickBot="1" x14ac:dyDescent="0.25">
      <c r="A33" s="58"/>
      <c r="B33" s="58"/>
      <c r="C33" s="58"/>
      <c r="D33" s="58"/>
      <c r="E33" s="58"/>
      <c r="F33" s="58"/>
      <c r="G33" s="58"/>
      <c r="H33" s="70">
        <f>SUM(H20:H32)</f>
        <v>167.9</v>
      </c>
    </row>
    <row r="34" spans="1:8" ht="13.5" thickTop="1" x14ac:dyDescent="0.2">
      <c r="A34" s="58"/>
      <c r="B34" s="58"/>
      <c r="C34" s="58"/>
      <c r="D34" s="58"/>
      <c r="E34" s="58"/>
      <c r="F34" s="58"/>
      <c r="G34" s="58"/>
      <c r="H34" s="58"/>
    </row>
    <row r="35" spans="1:8" ht="20.100000000000001" customHeight="1" x14ac:dyDescent="0.2">
      <c r="A35" s="71" t="s">
        <v>68</v>
      </c>
      <c r="B35" s="7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Sixty-Seven and 90/100 -----------</v>
      </c>
      <c r="C35" s="72"/>
      <c r="D35" s="73"/>
      <c r="E35" s="73"/>
      <c r="F35" s="73"/>
      <c r="G35" s="73"/>
      <c r="H35" s="73"/>
    </row>
    <row r="36" spans="1:8" x14ac:dyDescent="0.2">
      <c r="A36" s="69" t="s">
        <v>53</v>
      </c>
      <c r="B36" s="58"/>
      <c r="C36" s="58"/>
      <c r="D36" s="58"/>
      <c r="E36" s="58"/>
      <c r="F36" s="58"/>
      <c r="G36" s="58"/>
      <c r="H36" s="58"/>
    </row>
    <row r="37" spans="1:8" ht="25.5" x14ac:dyDescent="0.2">
      <c r="A37" s="58" t="s">
        <v>54</v>
      </c>
      <c r="B37" s="58"/>
      <c r="C37" s="58"/>
      <c r="D37" s="58"/>
      <c r="E37" s="58"/>
      <c r="F37" s="74" t="s">
        <v>30</v>
      </c>
      <c r="G37" s="75"/>
      <c r="H37" s="76"/>
    </row>
    <row r="38" spans="1:8" x14ac:dyDescent="0.2">
      <c r="A38" s="58"/>
      <c r="B38" s="58"/>
      <c r="C38" s="58"/>
      <c r="D38" s="58"/>
      <c r="E38" s="58"/>
      <c r="F38" s="58"/>
      <c r="G38" s="58"/>
      <c r="H38" s="58"/>
    </row>
    <row r="39" spans="1:8" x14ac:dyDescent="0.2">
      <c r="A39" s="77"/>
      <c r="B39" s="58"/>
      <c r="C39" s="58"/>
      <c r="D39" s="58"/>
      <c r="E39" s="58"/>
    </row>
    <row r="40" spans="1:8" x14ac:dyDescent="0.2">
      <c r="A40" s="58"/>
      <c r="B40" s="58"/>
      <c r="C40" s="58"/>
      <c r="D40" s="68"/>
      <c r="E40" s="68"/>
    </row>
    <row r="41" spans="1:8" x14ac:dyDescent="0.2">
      <c r="A41" s="78"/>
      <c r="B41" s="78"/>
      <c r="C41" s="58"/>
      <c r="D41" s="58"/>
      <c r="E41" s="58"/>
      <c r="F41" s="58"/>
      <c r="G41" s="58"/>
      <c r="H41" s="58"/>
    </row>
    <row r="42" spans="1:8" x14ac:dyDescent="0.2">
      <c r="B42" s="58"/>
      <c r="C42" s="58"/>
      <c r="D42" s="58"/>
      <c r="E42" s="58"/>
      <c r="F42" s="58"/>
      <c r="G42" s="58"/>
      <c r="H42" s="58"/>
    </row>
    <row r="43" spans="1:8" x14ac:dyDescent="0.2">
      <c r="A43" s="79" t="s">
        <v>32</v>
      </c>
      <c r="D43" s="79" t="s">
        <v>32</v>
      </c>
      <c r="E43" s="58"/>
      <c r="F43" s="79" t="s">
        <v>33</v>
      </c>
      <c r="G43" s="58"/>
      <c r="H43" s="80"/>
    </row>
    <row r="44" spans="1:8" x14ac:dyDescent="0.2">
      <c r="A44" s="58"/>
      <c r="B44" s="58"/>
      <c r="C44" s="58"/>
      <c r="D44" s="58"/>
      <c r="E44" s="58"/>
      <c r="F44" s="58"/>
      <c r="G44" s="58"/>
      <c r="H44" s="58"/>
    </row>
    <row r="45" spans="1:8" x14ac:dyDescent="0.2">
      <c r="A45" s="58"/>
      <c r="B45" s="58"/>
      <c r="C45" s="58"/>
      <c r="D45" s="58"/>
      <c r="E45" s="58"/>
      <c r="F45" s="58"/>
      <c r="G45" s="58"/>
      <c r="H45" s="58"/>
    </row>
    <row r="46" spans="1:8" x14ac:dyDescent="0.2">
      <c r="A46" s="58"/>
      <c r="B46" s="58"/>
      <c r="C46" s="58"/>
      <c r="D46" s="58"/>
      <c r="E46" s="58"/>
      <c r="F46" s="58"/>
      <c r="G46" s="58"/>
      <c r="H46" s="58"/>
    </row>
    <row r="47" spans="1:8" x14ac:dyDescent="0.2">
      <c r="A47" s="78"/>
      <c r="B47" s="78"/>
      <c r="C47" s="58"/>
      <c r="D47" s="78"/>
      <c r="E47" s="58"/>
      <c r="F47" s="78"/>
      <c r="G47" s="78"/>
      <c r="H47" s="78"/>
    </row>
    <row r="48" spans="1:8" s="83" customFormat="1" ht="17.100000000000001" customHeight="1" x14ac:dyDescent="0.2">
      <c r="A48" s="81" t="s">
        <v>34</v>
      </c>
      <c r="B48" s="82"/>
      <c r="C48" s="82"/>
      <c r="D48" s="81" t="s">
        <v>35</v>
      </c>
      <c r="E48" s="77"/>
      <c r="F48" s="77" t="s">
        <v>36</v>
      </c>
      <c r="G48" s="77"/>
      <c r="H48" s="77"/>
    </row>
    <row r="49" spans="1:8" x14ac:dyDescent="0.2">
      <c r="A49" s="58"/>
      <c r="B49" s="58"/>
      <c r="C49" s="58"/>
      <c r="D49" s="58"/>
      <c r="E49" s="58"/>
      <c r="F49" s="58" t="s">
        <v>37</v>
      </c>
      <c r="G49" s="58"/>
      <c r="H49" s="58"/>
    </row>
    <row r="50" spans="1:8" x14ac:dyDescent="0.2">
      <c r="A50" s="81"/>
      <c r="B50" s="58"/>
      <c r="C50" s="58"/>
      <c r="D50" s="58"/>
      <c r="E50" s="58"/>
      <c r="F50" s="58"/>
      <c r="G50" s="58"/>
      <c r="H50" s="58"/>
    </row>
    <row r="51" spans="1:8" x14ac:dyDescent="0.2">
      <c r="A51" s="58"/>
      <c r="B51" s="58"/>
      <c r="C51" s="58"/>
      <c r="D51" s="58"/>
      <c r="E51" s="58"/>
      <c r="F51" s="66" t="s">
        <v>38</v>
      </c>
      <c r="G51" s="58"/>
      <c r="H51" s="58"/>
    </row>
    <row r="52" spans="1:8" x14ac:dyDescent="0.2">
      <c r="A52" s="58"/>
      <c r="B52" s="58"/>
      <c r="C52" s="58"/>
      <c r="D52" s="58"/>
      <c r="E52" s="58"/>
      <c r="F52" s="66" t="s">
        <v>39</v>
      </c>
      <c r="G52" s="58"/>
      <c r="H52" s="58"/>
    </row>
    <row r="53" spans="1:8" x14ac:dyDescent="0.2">
      <c r="A53" s="58"/>
      <c r="B53" s="58"/>
      <c r="C53" s="58"/>
      <c r="D53" s="58"/>
      <c r="E53" s="58"/>
      <c r="F53" s="58"/>
      <c r="G53" s="58"/>
      <c r="H53" s="58"/>
    </row>
    <row r="54" spans="1:8" x14ac:dyDescent="0.2">
      <c r="A54" s="58"/>
      <c r="B54" s="58"/>
      <c r="C54" s="58"/>
      <c r="D54" s="58"/>
      <c r="E54" s="58"/>
      <c r="F54" s="58"/>
      <c r="G54" s="58"/>
      <c r="H54" s="5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FB0-0511-4D12-8B3E-A0A3967BC8E1}">
  <sheetPr>
    <tabColor rgb="FFFFFF00"/>
  </sheetPr>
  <dimension ref="A1:T155"/>
  <sheetViews>
    <sheetView view="pageBreakPreview" topLeftCell="A25" zoomScaleNormal="100" zoomScaleSheetLayoutView="100" workbookViewId="0">
      <selection activeCell="H5" sqref="H5"/>
    </sheetView>
  </sheetViews>
  <sheetFormatPr defaultRowHeight="12.75" x14ac:dyDescent="0.2"/>
  <cols>
    <col min="1" max="1" width="16.28515625" style="2" customWidth="1"/>
    <col min="2" max="2" width="12.28515625" style="2" customWidth="1"/>
    <col min="3" max="3" width="1.28515625" style="2" customWidth="1"/>
    <col min="4" max="4" width="22.42578125" style="2" customWidth="1"/>
    <col min="5" max="5" width="1.7109375" style="2" customWidth="1"/>
    <col min="6" max="6" width="13.140625" style="2" customWidth="1"/>
    <col min="7" max="7" width="10.5703125" style="2" customWidth="1"/>
    <col min="8" max="8" width="13.140625" style="2" customWidth="1"/>
    <col min="9" max="10" width="9.140625" style="2"/>
    <col min="11" max="11" width="9.7109375" style="2" bestFit="1" customWidth="1"/>
    <col min="12" max="17" width="9.140625" style="2"/>
    <col min="18" max="18" width="10.7109375" style="2" bestFit="1" customWidth="1"/>
    <col min="19" max="16384" width="9.140625" style="2"/>
  </cols>
  <sheetData>
    <row r="1" spans="1:20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20" x14ac:dyDescent="0.2">
      <c r="A2" s="95" t="s">
        <v>1</v>
      </c>
      <c r="B2" s="95"/>
      <c r="C2" s="95"/>
      <c r="D2" s="95"/>
      <c r="E2" s="95"/>
      <c r="F2" s="95"/>
      <c r="G2" s="95"/>
      <c r="H2" s="95"/>
      <c r="K2" s="18"/>
      <c r="L2" s="18"/>
      <c r="N2" s="16" t="s">
        <v>175</v>
      </c>
    </row>
    <row r="3" spans="1:20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20" x14ac:dyDescent="0.2">
      <c r="A4" s="95" t="s">
        <v>110</v>
      </c>
      <c r="B4" s="95"/>
      <c r="C4" s="95"/>
      <c r="D4" s="95"/>
      <c r="E4" s="95"/>
      <c r="F4" s="95"/>
      <c r="G4" s="95"/>
      <c r="H4" s="95"/>
      <c r="K4" s="18" t="s">
        <v>176</v>
      </c>
      <c r="L4" s="18" t="s">
        <v>177</v>
      </c>
      <c r="M4" s="33"/>
      <c r="N4" s="2" t="s">
        <v>178</v>
      </c>
      <c r="R4" s="2">
        <v>7380</v>
      </c>
    </row>
    <row r="5" spans="1:20" x14ac:dyDescent="0.2">
      <c r="H5" s="5"/>
      <c r="K5" s="18"/>
      <c r="L5" s="18"/>
      <c r="M5" s="33"/>
      <c r="N5" s="2" t="s">
        <v>179</v>
      </c>
    </row>
    <row r="6" spans="1:20" x14ac:dyDescent="0.2">
      <c r="K6" s="18"/>
      <c r="L6" s="33"/>
      <c r="M6" s="33"/>
      <c r="N6" s="2" t="s">
        <v>180</v>
      </c>
    </row>
    <row r="7" spans="1:20" x14ac:dyDescent="0.2">
      <c r="K7" s="18"/>
      <c r="L7" s="33"/>
      <c r="M7" s="33"/>
      <c r="N7" s="2" t="s">
        <v>181</v>
      </c>
    </row>
    <row r="8" spans="1:20" x14ac:dyDescent="0.2">
      <c r="A8" s="2" t="s">
        <v>4</v>
      </c>
      <c r="F8" s="3" t="s">
        <v>5</v>
      </c>
      <c r="K8" s="18"/>
      <c r="L8" s="33"/>
      <c r="M8" s="33"/>
      <c r="N8" s="2" t="s">
        <v>182</v>
      </c>
    </row>
    <row r="9" spans="1:20" x14ac:dyDescent="0.2">
      <c r="F9" s="4" t="s">
        <v>146</v>
      </c>
      <c r="G9" s="51" t="s">
        <v>183</v>
      </c>
      <c r="K9" s="18"/>
      <c r="L9" s="33"/>
      <c r="M9" s="33"/>
      <c r="N9" s="2" t="s">
        <v>184</v>
      </c>
    </row>
    <row r="10" spans="1:20" x14ac:dyDescent="0.2">
      <c r="A10" s="2" t="s">
        <v>185</v>
      </c>
      <c r="F10" s="4" t="s">
        <v>149</v>
      </c>
      <c r="G10" s="51" t="s">
        <v>10</v>
      </c>
      <c r="K10" s="18"/>
      <c r="L10" s="33"/>
      <c r="M10" s="33"/>
    </row>
    <row r="11" spans="1:20" x14ac:dyDescent="0.2">
      <c r="A11" s="2" t="s">
        <v>186</v>
      </c>
      <c r="F11" s="4" t="s">
        <v>44</v>
      </c>
      <c r="G11" s="51" t="s">
        <v>14</v>
      </c>
      <c r="K11" s="18"/>
      <c r="L11" s="33"/>
      <c r="M11" s="33"/>
      <c r="N11" s="2" t="s">
        <v>187</v>
      </c>
      <c r="R11" s="2">
        <f>R4*6%</f>
        <v>442.8</v>
      </c>
    </row>
    <row r="12" spans="1:20" x14ac:dyDescent="0.2">
      <c r="A12" s="2" t="s">
        <v>188</v>
      </c>
      <c r="F12" s="4" t="s">
        <v>45</v>
      </c>
      <c r="G12" s="2" t="s">
        <v>189</v>
      </c>
      <c r="K12" s="18"/>
      <c r="L12" s="33"/>
      <c r="M12" s="33"/>
    </row>
    <row r="13" spans="1:20" x14ac:dyDescent="0.2">
      <c r="A13" s="2" t="s">
        <v>190</v>
      </c>
      <c r="G13" s="2" t="s">
        <v>18</v>
      </c>
      <c r="K13" s="18"/>
      <c r="L13" s="33"/>
      <c r="M13" s="33"/>
    </row>
    <row r="14" spans="1:20" x14ac:dyDescent="0.2">
      <c r="A14" s="2" t="s">
        <v>191</v>
      </c>
    </row>
    <row r="15" spans="1:20" x14ac:dyDescent="0.2">
      <c r="M15" s="33"/>
      <c r="N15" s="16" t="s">
        <v>192</v>
      </c>
    </row>
    <row r="16" spans="1:20" s="14" customFormat="1" ht="20.100000000000001" customHeight="1" x14ac:dyDescent="0.2">
      <c r="A16" s="9" t="s">
        <v>155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  <c r="K16" s="18"/>
      <c r="L16" s="33"/>
      <c r="M16" s="33"/>
      <c r="N16" s="2"/>
      <c r="O16" s="2"/>
      <c r="P16" s="2"/>
      <c r="Q16" s="2"/>
      <c r="R16" s="2"/>
      <c r="S16" s="2"/>
      <c r="T16" s="2"/>
    </row>
    <row r="17" spans="1:18" x14ac:dyDescent="0.2">
      <c r="K17" s="18" t="s">
        <v>193</v>
      </c>
      <c r="L17" s="33" t="s">
        <v>194</v>
      </c>
      <c r="M17" s="33"/>
      <c r="N17" s="2" t="s">
        <v>195</v>
      </c>
      <c r="R17" s="2">
        <f>280000*70%</f>
        <v>196000</v>
      </c>
    </row>
    <row r="18" spans="1:18" x14ac:dyDescent="0.2">
      <c r="A18" s="18"/>
      <c r="B18" s="18"/>
      <c r="D18" s="16" t="s">
        <v>196</v>
      </c>
      <c r="K18" s="18"/>
      <c r="L18" s="33"/>
      <c r="M18" s="33"/>
    </row>
    <row r="19" spans="1:18" x14ac:dyDescent="0.2">
      <c r="K19" s="18"/>
      <c r="L19" s="33"/>
      <c r="M19" s="33"/>
    </row>
    <row r="20" spans="1:18" x14ac:dyDescent="0.2">
      <c r="A20" s="18" t="s">
        <v>171</v>
      </c>
      <c r="B20" s="18" t="s">
        <v>197</v>
      </c>
      <c r="C20" s="33"/>
      <c r="D20" s="2" t="s">
        <v>198</v>
      </c>
      <c r="H20" s="2">
        <v>1960</v>
      </c>
      <c r="K20" s="18"/>
      <c r="L20" s="33"/>
      <c r="M20" s="33"/>
    </row>
    <row r="21" spans="1:18" x14ac:dyDescent="0.2">
      <c r="A21" s="18"/>
      <c r="B21" s="18"/>
      <c r="C21" s="33"/>
      <c r="D21" s="2" t="s">
        <v>199</v>
      </c>
      <c r="K21" s="18"/>
      <c r="L21" s="33"/>
      <c r="M21" s="33"/>
      <c r="N21" s="2" t="s">
        <v>174</v>
      </c>
      <c r="R21" s="2">
        <f>R17*6%</f>
        <v>11760</v>
      </c>
    </row>
    <row r="22" spans="1:18" x14ac:dyDescent="0.2">
      <c r="A22" s="18"/>
      <c r="B22" s="33"/>
      <c r="C22" s="33"/>
      <c r="D22" s="2" t="s">
        <v>179</v>
      </c>
      <c r="K22" s="18"/>
      <c r="L22" s="33"/>
      <c r="M22" s="33"/>
    </row>
    <row r="23" spans="1:18" x14ac:dyDescent="0.2">
      <c r="A23" s="18"/>
      <c r="B23" s="33"/>
      <c r="C23" s="33"/>
      <c r="D23" s="2" t="s">
        <v>180</v>
      </c>
      <c r="N23" s="55" t="s">
        <v>200</v>
      </c>
    </row>
    <row r="24" spans="1:18" x14ac:dyDescent="0.2">
      <c r="A24" s="18"/>
      <c r="B24" s="33"/>
      <c r="C24" s="33"/>
      <c r="D24" s="2" t="s">
        <v>182</v>
      </c>
    </row>
    <row r="25" spans="1:18" x14ac:dyDescent="0.2">
      <c r="A25" s="18"/>
      <c r="B25" s="33"/>
      <c r="C25" s="33"/>
      <c r="D25" s="2" t="s">
        <v>201</v>
      </c>
      <c r="M25" s="33"/>
      <c r="N25" s="16" t="s">
        <v>192</v>
      </c>
    </row>
    <row r="26" spans="1:18" x14ac:dyDescent="0.2">
      <c r="A26" s="18"/>
      <c r="B26" s="33"/>
      <c r="C26" s="33"/>
      <c r="D26" s="2" t="s">
        <v>184</v>
      </c>
      <c r="M26" s="33"/>
      <c r="N26" s="16"/>
    </row>
    <row r="27" spans="1:18" x14ac:dyDescent="0.2">
      <c r="A27" s="18"/>
      <c r="B27" s="33"/>
      <c r="C27" s="33"/>
      <c r="K27" s="18"/>
      <c r="L27" s="33"/>
      <c r="M27" s="33"/>
    </row>
    <row r="28" spans="1:18" x14ac:dyDescent="0.2">
      <c r="A28" s="18"/>
      <c r="B28" s="33"/>
      <c r="C28" s="33"/>
      <c r="D28" s="2" t="s">
        <v>187</v>
      </c>
      <c r="H28" s="2">
        <v>117.6</v>
      </c>
      <c r="K28" s="18" t="s">
        <v>202</v>
      </c>
      <c r="L28" s="33" t="s">
        <v>203</v>
      </c>
      <c r="M28" s="33"/>
      <c r="N28" s="2" t="s">
        <v>204</v>
      </c>
      <c r="R28" s="2">
        <f>280000*30%</f>
        <v>84000</v>
      </c>
    </row>
    <row r="29" spans="1:18" x14ac:dyDescent="0.2">
      <c r="A29" s="18"/>
      <c r="B29" s="33"/>
      <c r="C29" s="33"/>
      <c r="K29" s="18"/>
      <c r="L29" s="33"/>
      <c r="M29" s="33"/>
    </row>
    <row r="30" spans="1:18" x14ac:dyDescent="0.2">
      <c r="A30" s="18"/>
      <c r="B30" s="33"/>
      <c r="C30" s="33"/>
      <c r="K30" s="18"/>
      <c r="L30" s="33"/>
      <c r="M30" s="33"/>
    </row>
    <row r="31" spans="1:18" x14ac:dyDescent="0.2">
      <c r="K31" s="18"/>
      <c r="L31" s="33"/>
      <c r="M31" s="33"/>
    </row>
    <row r="32" spans="1:18" x14ac:dyDescent="0.2">
      <c r="A32" s="18"/>
      <c r="B32" s="33"/>
      <c r="C32" s="33"/>
      <c r="K32" s="18"/>
      <c r="L32" s="33"/>
      <c r="M32" s="33"/>
      <c r="N32" s="2" t="s">
        <v>174</v>
      </c>
      <c r="R32" s="2">
        <f>R28*6%</f>
        <v>5040</v>
      </c>
    </row>
    <row r="33" spans="1:18" x14ac:dyDescent="0.2">
      <c r="A33" s="18"/>
      <c r="B33" s="33"/>
      <c r="C33" s="33"/>
      <c r="N33" s="55" t="s">
        <v>200</v>
      </c>
    </row>
    <row r="34" spans="1:18" ht="13.5" thickBot="1" x14ac:dyDescent="0.25">
      <c r="H34" s="43">
        <f>SUM(H19:H33)</f>
        <v>2077.6</v>
      </c>
      <c r="K34" s="18" t="s">
        <v>205</v>
      </c>
      <c r="L34" s="33" t="s">
        <v>206</v>
      </c>
      <c r="M34" s="33"/>
      <c r="N34" s="2" t="s">
        <v>207</v>
      </c>
      <c r="R34" s="2">
        <v>42000</v>
      </c>
    </row>
    <row r="35" spans="1:18" ht="14.25" customHeight="1" thickTop="1" x14ac:dyDescent="0.2">
      <c r="K35" s="18"/>
      <c r="L35" s="33"/>
      <c r="M35" s="33"/>
      <c r="N35" s="2" t="s">
        <v>208</v>
      </c>
    </row>
    <row r="36" spans="1:18" ht="21.75" customHeight="1" x14ac:dyDescent="0.2">
      <c r="A36" s="20" t="s">
        <v>52</v>
      </c>
      <c r="B36" s="2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Seventy-Seven and 60/100 -----------</v>
      </c>
      <c r="C36" s="21"/>
      <c r="D36" s="22"/>
      <c r="E36" s="22"/>
      <c r="F36" s="22"/>
      <c r="G36" s="22"/>
      <c r="H36" s="22"/>
      <c r="N36" s="2" t="s">
        <v>174</v>
      </c>
      <c r="R36" s="2">
        <f>R34*6%</f>
        <v>2520</v>
      </c>
    </row>
    <row r="37" spans="1:18" ht="19.5" customHeight="1" x14ac:dyDescent="0.2">
      <c r="A37" s="5" t="s">
        <v>53</v>
      </c>
      <c r="K37" s="18"/>
      <c r="L37" s="33"/>
      <c r="M37" s="33"/>
      <c r="N37" s="5"/>
    </row>
    <row r="38" spans="1:18" ht="21" customHeight="1" x14ac:dyDescent="0.2">
      <c r="A38" s="27" t="s">
        <v>54</v>
      </c>
      <c r="D38" s="35" t="s">
        <v>32</v>
      </c>
      <c r="F38" s="28" t="s">
        <v>30</v>
      </c>
      <c r="G38" s="29"/>
      <c r="H38" s="30"/>
      <c r="K38" s="18"/>
      <c r="L38" s="33"/>
      <c r="M38" s="33"/>
      <c r="N38" s="2" t="s">
        <v>174</v>
      </c>
      <c r="R38" s="2" t="e">
        <f>#REF!*6%</f>
        <v>#REF!</v>
      </c>
    </row>
    <row r="39" spans="1:18" ht="21" customHeight="1" x14ac:dyDescent="0.2">
      <c r="K39" s="18" t="s">
        <v>209</v>
      </c>
      <c r="L39" s="18" t="s">
        <v>210</v>
      </c>
      <c r="M39" s="33"/>
      <c r="N39" s="2" t="s">
        <v>211</v>
      </c>
      <c r="R39" s="2">
        <v>188679.25</v>
      </c>
    </row>
    <row r="40" spans="1:18" x14ac:dyDescent="0.2">
      <c r="K40" s="18"/>
      <c r="L40" s="33"/>
      <c r="M40" s="33"/>
      <c r="N40" s="5"/>
    </row>
    <row r="41" spans="1:18" ht="20.100000000000001" customHeight="1" x14ac:dyDescent="0.2">
      <c r="A41" s="2" t="s">
        <v>55</v>
      </c>
      <c r="E41" s="33"/>
      <c r="K41" s="18"/>
      <c r="L41" s="33"/>
      <c r="M41" s="33"/>
      <c r="N41" s="2" t="s">
        <v>174</v>
      </c>
      <c r="R41" s="2">
        <v>11320.75</v>
      </c>
    </row>
    <row r="42" spans="1:18" x14ac:dyDescent="0.2">
      <c r="A42" s="34"/>
      <c r="B42" s="34"/>
      <c r="D42" s="34" t="s">
        <v>31</v>
      </c>
    </row>
    <row r="43" spans="1:18" x14ac:dyDescent="0.2">
      <c r="D43" s="26" t="s">
        <v>35</v>
      </c>
      <c r="M43" s="33"/>
      <c r="N43" s="16" t="s">
        <v>212</v>
      </c>
    </row>
    <row r="44" spans="1:18" x14ac:dyDescent="0.2">
      <c r="D44" s="26"/>
      <c r="K44" s="18"/>
      <c r="L44" s="18"/>
      <c r="M44" s="33"/>
    </row>
    <row r="45" spans="1:18" x14ac:dyDescent="0.2">
      <c r="A45" s="35" t="s">
        <v>32</v>
      </c>
      <c r="D45" s="35" t="s">
        <v>32</v>
      </c>
      <c r="F45" s="35" t="s">
        <v>33</v>
      </c>
      <c r="H45" s="36"/>
      <c r="K45" s="18" t="s">
        <v>213</v>
      </c>
      <c r="L45" s="33" t="s">
        <v>214</v>
      </c>
      <c r="M45" s="33"/>
      <c r="N45" s="5" t="s">
        <v>215</v>
      </c>
      <c r="R45" s="2">
        <v>300000</v>
      </c>
    </row>
    <row r="46" spans="1:18" x14ac:dyDescent="0.2">
      <c r="K46" s="18"/>
      <c r="L46" s="33"/>
      <c r="M46" s="33"/>
    </row>
    <row r="47" spans="1:18" x14ac:dyDescent="0.2">
      <c r="K47" s="18" t="s">
        <v>213</v>
      </c>
      <c r="L47" s="33" t="s">
        <v>216</v>
      </c>
      <c r="N47" s="2" t="s">
        <v>217</v>
      </c>
      <c r="R47" s="2">
        <v>58382.61</v>
      </c>
    </row>
    <row r="49" spans="1:18" x14ac:dyDescent="0.2">
      <c r="A49" s="34" t="s">
        <v>31</v>
      </c>
      <c r="B49" s="34"/>
      <c r="D49" s="34" t="s">
        <v>31</v>
      </c>
      <c r="F49" s="34"/>
      <c r="G49" s="34"/>
      <c r="H49" s="34"/>
      <c r="N49" s="2" t="s">
        <v>218</v>
      </c>
      <c r="R49" s="39">
        <f>5600+9960.49</f>
        <v>15560.49</v>
      </c>
    </row>
    <row r="50" spans="1:18" x14ac:dyDescent="0.2">
      <c r="A50" s="26" t="s">
        <v>34</v>
      </c>
      <c r="B50" s="37"/>
      <c r="C50" s="37"/>
      <c r="D50" s="26" t="s">
        <v>35</v>
      </c>
      <c r="E50" s="27"/>
      <c r="F50" s="27" t="s">
        <v>36</v>
      </c>
      <c r="G50" s="27"/>
      <c r="H50" s="27"/>
      <c r="K50" s="18"/>
      <c r="L50" s="18"/>
      <c r="M50" s="33"/>
    </row>
    <row r="51" spans="1:18" x14ac:dyDescent="0.2">
      <c r="F51" s="2" t="s">
        <v>37</v>
      </c>
      <c r="K51" s="18"/>
      <c r="L51" s="33"/>
      <c r="M51" s="33"/>
    </row>
    <row r="52" spans="1:18" x14ac:dyDescent="0.2">
      <c r="K52" s="18"/>
      <c r="L52" s="18"/>
      <c r="M52" s="33"/>
    </row>
    <row r="53" spans="1:18" x14ac:dyDescent="0.2">
      <c r="F53" s="16" t="s">
        <v>38</v>
      </c>
      <c r="K53" s="18"/>
      <c r="L53" s="33"/>
      <c r="M53" s="33"/>
      <c r="N53" s="5" t="s">
        <v>219</v>
      </c>
    </row>
    <row r="54" spans="1:18" x14ac:dyDescent="0.2">
      <c r="F54" s="16" t="s">
        <v>39</v>
      </c>
      <c r="K54" s="18"/>
      <c r="L54" s="33"/>
      <c r="M54" s="33"/>
      <c r="N54" s="2" t="s">
        <v>220</v>
      </c>
    </row>
    <row r="55" spans="1:18" s="27" customFormat="1" ht="17.100000000000001" customHeight="1" x14ac:dyDescent="0.2">
      <c r="A55" s="2"/>
      <c r="B55" s="2"/>
      <c r="C55" s="2"/>
      <c r="D55" s="2"/>
      <c r="E55" s="2"/>
      <c r="F55" s="2"/>
      <c r="G55" s="2"/>
      <c r="H55" s="2"/>
      <c r="K55" s="18"/>
      <c r="L55" s="33"/>
      <c r="M55" s="33"/>
      <c r="N55" s="2" t="s">
        <v>221</v>
      </c>
      <c r="O55" s="2"/>
      <c r="P55" s="2"/>
      <c r="Q55" s="2"/>
      <c r="R55" s="39">
        <v>100000</v>
      </c>
    </row>
    <row r="56" spans="1:18" x14ac:dyDescent="0.2">
      <c r="K56" s="18"/>
      <c r="L56" s="33"/>
      <c r="M56" s="33"/>
      <c r="N56" s="2" t="s">
        <v>222</v>
      </c>
      <c r="R56" s="2">
        <v>60000</v>
      </c>
    </row>
    <row r="57" spans="1:18" x14ac:dyDescent="0.2">
      <c r="N57" s="2" t="s">
        <v>223</v>
      </c>
      <c r="R57" s="2">
        <v>80000</v>
      </c>
    </row>
    <row r="58" spans="1:18" x14ac:dyDescent="0.2">
      <c r="N58" s="2" t="s">
        <v>224</v>
      </c>
      <c r="R58" s="2">
        <v>50000</v>
      </c>
    </row>
    <row r="59" spans="1:18" x14ac:dyDescent="0.2">
      <c r="N59" s="2" t="s">
        <v>225</v>
      </c>
      <c r="R59" s="2">
        <v>240000</v>
      </c>
    </row>
    <row r="60" spans="1:18" x14ac:dyDescent="0.2">
      <c r="N60" s="2" t="s">
        <v>226</v>
      </c>
      <c r="R60" s="2">
        <v>20000</v>
      </c>
    </row>
    <row r="64" spans="1:18" x14ac:dyDescent="0.2">
      <c r="M64" s="33"/>
      <c r="N64" s="16" t="s">
        <v>227</v>
      </c>
    </row>
    <row r="65" spans="11:18" x14ac:dyDescent="0.2">
      <c r="K65" s="18"/>
      <c r="L65" s="18"/>
      <c r="M65" s="33"/>
    </row>
    <row r="66" spans="11:18" x14ac:dyDescent="0.2">
      <c r="K66" s="18" t="s">
        <v>228</v>
      </c>
      <c r="L66" s="33" t="s">
        <v>229</v>
      </c>
      <c r="N66" s="5" t="s">
        <v>219</v>
      </c>
    </row>
    <row r="67" spans="11:18" x14ac:dyDescent="0.2">
      <c r="N67" s="2" t="s">
        <v>220</v>
      </c>
    </row>
    <row r="68" spans="11:18" x14ac:dyDescent="0.2">
      <c r="N68" s="2" t="s">
        <v>221</v>
      </c>
      <c r="R68" s="39">
        <v>100000</v>
      </c>
    </row>
    <row r="69" spans="11:18" x14ac:dyDescent="0.2">
      <c r="K69" s="18"/>
      <c r="L69" s="18"/>
      <c r="M69" s="33"/>
      <c r="N69" s="2" t="s">
        <v>222</v>
      </c>
      <c r="R69" s="2">
        <v>60000</v>
      </c>
    </row>
    <row r="70" spans="11:18" x14ac:dyDescent="0.2">
      <c r="N70" s="2" t="s">
        <v>223</v>
      </c>
      <c r="R70" s="2">
        <v>80000</v>
      </c>
    </row>
    <row r="71" spans="11:18" x14ac:dyDescent="0.2">
      <c r="K71" s="18"/>
      <c r="L71" s="18"/>
      <c r="M71" s="33"/>
      <c r="N71" s="2" t="s">
        <v>224</v>
      </c>
      <c r="R71" s="2">
        <v>50000</v>
      </c>
    </row>
    <row r="72" spans="11:18" x14ac:dyDescent="0.2">
      <c r="K72" s="18"/>
      <c r="L72" s="33"/>
      <c r="M72" s="33"/>
      <c r="N72" s="2" t="s">
        <v>225</v>
      </c>
      <c r="R72" s="2">
        <v>240000</v>
      </c>
    </row>
    <row r="73" spans="11:18" x14ac:dyDescent="0.2">
      <c r="N73" s="2" t="s">
        <v>226</v>
      </c>
      <c r="R73" s="2">
        <v>20000</v>
      </c>
    </row>
    <row r="74" spans="11:18" x14ac:dyDescent="0.2">
      <c r="K74" s="18"/>
      <c r="L74" s="18"/>
    </row>
    <row r="77" spans="11:18" x14ac:dyDescent="0.2">
      <c r="K77" s="18"/>
      <c r="L77" s="18"/>
      <c r="M77" s="33"/>
      <c r="N77" s="2" t="s">
        <v>230</v>
      </c>
      <c r="R77" s="2">
        <v>8300</v>
      </c>
    </row>
    <row r="78" spans="11:18" x14ac:dyDescent="0.2">
      <c r="N78" s="2" t="s">
        <v>231</v>
      </c>
    </row>
    <row r="79" spans="11:18" x14ac:dyDescent="0.2">
      <c r="N79" s="5" t="s">
        <v>179</v>
      </c>
    </row>
    <row r="80" spans="11:18" x14ac:dyDescent="0.2">
      <c r="N80" s="2" t="s">
        <v>180</v>
      </c>
      <c r="R80" s="39"/>
    </row>
    <row r="81" spans="14:18" x14ac:dyDescent="0.2">
      <c r="N81" s="2" t="s">
        <v>232</v>
      </c>
    </row>
    <row r="82" spans="14:18" x14ac:dyDescent="0.2">
      <c r="N82" s="2" t="s">
        <v>233</v>
      </c>
    </row>
    <row r="83" spans="14:18" x14ac:dyDescent="0.2">
      <c r="N83" s="2" t="s">
        <v>234</v>
      </c>
    </row>
    <row r="84" spans="14:18" x14ac:dyDescent="0.2">
      <c r="N84" s="2" t="s">
        <v>184</v>
      </c>
    </row>
    <row r="85" spans="14:18" x14ac:dyDescent="0.2">
      <c r="N85" s="2" t="s">
        <v>187</v>
      </c>
      <c r="R85" s="2">
        <f>R77*6%</f>
        <v>498</v>
      </c>
    </row>
    <row r="86" spans="14:18" x14ac:dyDescent="0.2">
      <c r="N86" s="5"/>
    </row>
    <row r="87" spans="14:18" x14ac:dyDescent="0.2">
      <c r="N87" s="2" t="s">
        <v>235</v>
      </c>
      <c r="R87" s="39">
        <v>100</v>
      </c>
    </row>
    <row r="88" spans="14:18" x14ac:dyDescent="0.2">
      <c r="N88" s="2" t="s">
        <v>236</v>
      </c>
      <c r="R88" s="2">
        <v>80</v>
      </c>
    </row>
    <row r="89" spans="14:18" x14ac:dyDescent="0.2">
      <c r="N89" s="5" t="s">
        <v>237</v>
      </c>
      <c r="R89" s="2">
        <v>40</v>
      </c>
    </row>
    <row r="91" spans="14:18" x14ac:dyDescent="0.2">
      <c r="N91" s="2" t="s">
        <v>238</v>
      </c>
      <c r="R91" s="2">
        <v>350</v>
      </c>
    </row>
    <row r="92" spans="14:18" x14ac:dyDescent="0.2">
      <c r="N92" s="2" t="s">
        <v>236</v>
      </c>
      <c r="R92" s="2">
        <v>58.75</v>
      </c>
    </row>
    <row r="93" spans="14:18" x14ac:dyDescent="0.2">
      <c r="N93" s="5" t="s">
        <v>237</v>
      </c>
      <c r="R93" s="2">
        <v>40</v>
      </c>
    </row>
    <row r="95" spans="14:18" x14ac:dyDescent="0.2">
      <c r="N95" s="2" t="s">
        <v>239</v>
      </c>
      <c r="R95" s="2">
        <v>100</v>
      </c>
    </row>
    <row r="96" spans="14:18" x14ac:dyDescent="0.2">
      <c r="N96" s="2" t="s">
        <v>236</v>
      </c>
      <c r="R96" s="2">
        <v>80</v>
      </c>
    </row>
    <row r="97" spans="13:20" x14ac:dyDescent="0.2">
      <c r="N97" s="5" t="s">
        <v>237</v>
      </c>
      <c r="R97" s="2">
        <v>40</v>
      </c>
    </row>
    <row r="98" spans="13:20" x14ac:dyDescent="0.2">
      <c r="R98" s="39"/>
    </row>
    <row r="102" spans="13:20" x14ac:dyDescent="0.2">
      <c r="M102" s="16" t="s">
        <v>212</v>
      </c>
    </row>
    <row r="104" spans="13:20" x14ac:dyDescent="0.2">
      <c r="M104" s="5" t="s">
        <v>240</v>
      </c>
      <c r="Q104" s="2">
        <v>600000</v>
      </c>
    </row>
    <row r="105" spans="13:20" x14ac:dyDescent="0.2">
      <c r="M105" s="2" t="s">
        <v>241</v>
      </c>
    </row>
    <row r="106" spans="13:20" x14ac:dyDescent="0.2">
      <c r="Q106" s="39"/>
    </row>
    <row r="107" spans="13:20" x14ac:dyDescent="0.2">
      <c r="M107" s="2" t="s">
        <v>242</v>
      </c>
      <c r="Q107" s="2">
        <v>200000</v>
      </c>
    </row>
    <row r="108" spans="13:20" x14ac:dyDescent="0.2">
      <c r="M108" s="2" t="s">
        <v>243</v>
      </c>
    </row>
    <row r="109" spans="13:20" x14ac:dyDescent="0.2">
      <c r="P109" s="16" t="s">
        <v>244</v>
      </c>
    </row>
    <row r="110" spans="13:20" x14ac:dyDescent="0.2">
      <c r="M110" s="18"/>
      <c r="N110" s="33"/>
      <c r="O110" s="33"/>
    </row>
    <row r="111" spans="13:20" x14ac:dyDescent="0.2">
      <c r="M111" s="18" t="s">
        <v>245</v>
      </c>
      <c r="N111" s="18" t="s">
        <v>246</v>
      </c>
      <c r="O111" s="33"/>
      <c r="P111" s="5" t="s">
        <v>247</v>
      </c>
      <c r="T111" s="2">
        <v>100000</v>
      </c>
    </row>
    <row r="112" spans="13:20" x14ac:dyDescent="0.2">
      <c r="M112" s="18"/>
      <c r="N112" s="33"/>
      <c r="O112" s="33"/>
      <c r="P112" s="2" t="s">
        <v>248</v>
      </c>
      <c r="T112" s="39"/>
    </row>
    <row r="113" spans="13:18" x14ac:dyDescent="0.2">
      <c r="M113" s="18"/>
      <c r="N113" s="33"/>
      <c r="O113" s="33"/>
    </row>
    <row r="114" spans="13:18" x14ac:dyDescent="0.2">
      <c r="N114" s="5" t="s">
        <v>249</v>
      </c>
      <c r="R114" s="2">
        <v>8200</v>
      </c>
    </row>
    <row r="115" spans="13:18" x14ac:dyDescent="0.2">
      <c r="N115" s="2" t="s">
        <v>231</v>
      </c>
    </row>
    <row r="116" spans="13:18" x14ac:dyDescent="0.2">
      <c r="N116" s="2" t="s">
        <v>179</v>
      </c>
      <c r="R116" s="39"/>
    </row>
    <row r="117" spans="13:18" x14ac:dyDescent="0.2">
      <c r="N117" s="2" t="s">
        <v>250</v>
      </c>
    </row>
    <row r="118" spans="13:18" x14ac:dyDescent="0.2">
      <c r="N118" s="2" t="s">
        <v>251</v>
      </c>
    </row>
    <row r="119" spans="13:18" x14ac:dyDescent="0.2">
      <c r="N119" s="2" t="s">
        <v>234</v>
      </c>
    </row>
    <row r="121" spans="13:18" x14ac:dyDescent="0.2">
      <c r="N121" s="5" t="s">
        <v>252</v>
      </c>
      <c r="R121" s="2">
        <v>8200</v>
      </c>
    </row>
    <row r="122" spans="13:18" x14ac:dyDescent="0.2">
      <c r="N122" s="2" t="s">
        <v>231</v>
      </c>
      <c r="R122" s="39"/>
    </row>
    <row r="123" spans="13:18" x14ac:dyDescent="0.2">
      <c r="N123" s="2" t="s">
        <v>179</v>
      </c>
    </row>
    <row r="124" spans="13:18" x14ac:dyDescent="0.2">
      <c r="N124" s="2" t="s">
        <v>250</v>
      </c>
    </row>
    <row r="125" spans="13:18" x14ac:dyDescent="0.2">
      <c r="N125" s="2" t="s">
        <v>251</v>
      </c>
    </row>
    <row r="126" spans="13:18" x14ac:dyDescent="0.2">
      <c r="N126" s="2" t="s">
        <v>234</v>
      </c>
    </row>
    <row r="127" spans="13:18" x14ac:dyDescent="0.2">
      <c r="N127" s="2" t="s">
        <v>253</v>
      </c>
    </row>
    <row r="128" spans="13:18" x14ac:dyDescent="0.2">
      <c r="N128" s="5" t="s">
        <v>187</v>
      </c>
      <c r="R128" s="2">
        <f>R121*6%</f>
        <v>492</v>
      </c>
    </row>
    <row r="131" spans="12:20" x14ac:dyDescent="0.2">
      <c r="N131" s="5"/>
    </row>
    <row r="132" spans="12:20" x14ac:dyDescent="0.2">
      <c r="L132" s="18"/>
      <c r="M132" s="33"/>
      <c r="N132" s="33"/>
      <c r="P132" s="2" t="s">
        <v>254</v>
      </c>
    </row>
    <row r="134" spans="12:20" x14ac:dyDescent="0.2">
      <c r="L134" s="18"/>
      <c r="M134" s="18" t="s">
        <v>255</v>
      </c>
      <c r="N134" s="2" t="s">
        <v>256</v>
      </c>
      <c r="O134" s="5"/>
      <c r="P134" s="2" t="s">
        <v>257</v>
      </c>
      <c r="T134" s="2">
        <v>8800</v>
      </c>
    </row>
    <row r="135" spans="12:20" x14ac:dyDescent="0.2">
      <c r="L135" s="18"/>
      <c r="M135" s="33"/>
      <c r="N135" s="33"/>
      <c r="P135" s="2" t="s">
        <v>231</v>
      </c>
    </row>
    <row r="136" spans="12:20" x14ac:dyDescent="0.2">
      <c r="P136" s="2" t="s">
        <v>179</v>
      </c>
    </row>
    <row r="137" spans="12:20" x14ac:dyDescent="0.2">
      <c r="P137" s="2" t="s">
        <v>180</v>
      </c>
    </row>
    <row r="138" spans="12:20" x14ac:dyDescent="0.2">
      <c r="P138" s="2" t="s">
        <v>232</v>
      </c>
    </row>
    <row r="139" spans="12:20" x14ac:dyDescent="0.2">
      <c r="P139" s="2" t="s">
        <v>233</v>
      </c>
    </row>
    <row r="140" spans="12:20" x14ac:dyDescent="0.2">
      <c r="P140" s="2" t="s">
        <v>234</v>
      </c>
    </row>
    <row r="141" spans="12:20" x14ac:dyDescent="0.2">
      <c r="P141" s="2" t="s">
        <v>184</v>
      </c>
    </row>
    <row r="142" spans="12:20" x14ac:dyDescent="0.2">
      <c r="P142" s="2" t="s">
        <v>187</v>
      </c>
    </row>
    <row r="144" spans="12:20" x14ac:dyDescent="0.2">
      <c r="M144" s="2" t="s">
        <v>255</v>
      </c>
      <c r="N144" s="2" t="s">
        <v>258</v>
      </c>
      <c r="P144" s="2" t="s">
        <v>259</v>
      </c>
      <c r="T144" s="2">
        <v>350</v>
      </c>
    </row>
    <row r="145" spans="16:20" x14ac:dyDescent="0.2">
      <c r="P145" s="2" t="s">
        <v>236</v>
      </c>
      <c r="T145" s="2">
        <v>40</v>
      </c>
    </row>
    <row r="146" spans="16:20" x14ac:dyDescent="0.2">
      <c r="P146" s="2" t="s">
        <v>237</v>
      </c>
      <c r="T146" s="2">
        <v>40</v>
      </c>
    </row>
    <row r="149" spans="16:20" x14ac:dyDescent="0.2">
      <c r="P149" s="2" t="s">
        <v>231</v>
      </c>
    </row>
    <row r="150" spans="16:20" x14ac:dyDescent="0.2">
      <c r="P150" s="2" t="s">
        <v>179</v>
      </c>
    </row>
    <row r="151" spans="16:20" x14ac:dyDescent="0.2">
      <c r="P151" s="2" t="s">
        <v>180</v>
      </c>
    </row>
    <row r="152" spans="16:20" x14ac:dyDescent="0.2">
      <c r="P152" s="2" t="s">
        <v>232</v>
      </c>
    </row>
    <row r="153" spans="16:20" x14ac:dyDescent="0.2">
      <c r="P153" s="2" t="s">
        <v>233</v>
      </c>
    </row>
    <row r="154" spans="16:20" x14ac:dyDescent="0.2">
      <c r="P154" s="2" t="s">
        <v>234</v>
      </c>
    </row>
    <row r="155" spans="16:20" x14ac:dyDescent="0.2">
      <c r="P155" s="2" t="s">
        <v>184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265B-4DAE-4428-82AB-AC39622581E0}">
  <sheetPr>
    <tabColor rgb="FFFFFF00"/>
  </sheetPr>
  <dimension ref="A1:N58"/>
  <sheetViews>
    <sheetView view="pageBreakPreview" topLeftCell="A22" zoomScaleNormal="100" zoomScaleSheetLayoutView="100" workbookViewId="0">
      <selection activeCell="H5" sqref="H5"/>
    </sheetView>
  </sheetViews>
  <sheetFormatPr defaultRowHeight="12.75" x14ac:dyDescent="0.2"/>
  <cols>
    <col min="1" max="1" width="16.28515625" style="2" customWidth="1"/>
    <col min="2" max="2" width="12.28515625" style="2" customWidth="1"/>
    <col min="3" max="3" width="1.42578125" style="2" customWidth="1"/>
    <col min="4" max="4" width="22.85546875" style="2" customWidth="1"/>
    <col min="5" max="5" width="1" style="2" customWidth="1"/>
    <col min="6" max="6" width="13.140625" style="2" customWidth="1"/>
    <col min="7" max="7" width="10.5703125" style="2" customWidth="1"/>
    <col min="8" max="8" width="13.140625" style="2" customWidth="1"/>
    <col min="9" max="16384" width="9.140625" style="2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110</v>
      </c>
      <c r="B4" s="95"/>
      <c r="C4" s="95"/>
      <c r="D4" s="95"/>
      <c r="E4" s="95"/>
      <c r="F4" s="95"/>
      <c r="G4" s="95"/>
      <c r="H4" s="95"/>
    </row>
    <row r="5" spans="1:8" x14ac:dyDescent="0.2">
      <c r="H5" s="5"/>
    </row>
    <row r="8" spans="1:8" x14ac:dyDescent="0.2">
      <c r="A8" s="2" t="s">
        <v>4</v>
      </c>
      <c r="B8"/>
      <c r="C8"/>
      <c r="D8"/>
      <c r="E8"/>
      <c r="F8" s="3" t="s">
        <v>5</v>
      </c>
      <c r="G8"/>
      <c r="H8"/>
    </row>
    <row r="9" spans="1:8" x14ac:dyDescent="0.2">
      <c r="A9"/>
      <c r="B9"/>
      <c r="C9"/>
      <c r="D9"/>
      <c r="E9"/>
      <c r="F9" s="4" t="s">
        <v>260</v>
      </c>
      <c r="G9" s="51" t="s">
        <v>261</v>
      </c>
      <c r="H9"/>
    </row>
    <row r="10" spans="1:8" x14ac:dyDescent="0.2">
      <c r="A10" s="2" t="s">
        <v>262</v>
      </c>
      <c r="B10" s="84"/>
      <c r="C10"/>
      <c r="D10"/>
      <c r="E10"/>
      <c r="F10" s="4" t="s">
        <v>78</v>
      </c>
      <c r="G10" s="51" t="s">
        <v>10</v>
      </c>
      <c r="H10"/>
    </row>
    <row r="11" spans="1:8" x14ac:dyDescent="0.2">
      <c r="A11" s="84" t="s">
        <v>263</v>
      </c>
      <c r="B11" s="84"/>
      <c r="C11"/>
      <c r="D11"/>
      <c r="E11"/>
      <c r="F11" s="4" t="s">
        <v>76</v>
      </c>
      <c r="G11" s="51" t="s">
        <v>14</v>
      </c>
      <c r="H11"/>
    </row>
    <row r="12" spans="1:8" x14ac:dyDescent="0.2">
      <c r="A12" s="84" t="s">
        <v>264</v>
      </c>
      <c r="B12" s="84"/>
      <c r="C12"/>
      <c r="D12"/>
      <c r="E12"/>
      <c r="F12" s="4" t="s">
        <v>116</v>
      </c>
      <c r="G12" s="2" t="s">
        <v>265</v>
      </c>
      <c r="H12"/>
    </row>
    <row r="13" spans="1:8" x14ac:dyDescent="0.2">
      <c r="A13" s="2" t="s">
        <v>19</v>
      </c>
      <c r="G13" s="2" t="s">
        <v>18</v>
      </c>
    </row>
    <row r="14" spans="1:8" x14ac:dyDescent="0.2">
      <c r="A14" s="2" t="s">
        <v>266</v>
      </c>
    </row>
    <row r="16" spans="1:8" s="14" customFormat="1" ht="20.100000000000001" customHeight="1" x14ac:dyDescent="0.2">
      <c r="A16" s="9" t="s">
        <v>20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</row>
    <row r="18" spans="1:14" x14ac:dyDescent="0.2">
      <c r="A18" s="18"/>
      <c r="B18" s="18"/>
      <c r="C18" s="18"/>
      <c r="D18" s="45" t="s">
        <v>267</v>
      </c>
      <c r="E18" s="16"/>
      <c r="F18"/>
      <c r="G18"/>
      <c r="H18"/>
      <c r="I18" s="85"/>
    </row>
    <row r="19" spans="1:14" x14ac:dyDescent="0.2">
      <c r="A19"/>
      <c r="B19"/>
      <c r="C19"/>
      <c r="D19" s="16"/>
      <c r="E19" s="16"/>
      <c r="F19"/>
      <c r="G19"/>
      <c r="H19"/>
      <c r="I19"/>
      <c r="K19" s="2" t="s">
        <v>268</v>
      </c>
      <c r="N19" s="2">
        <f>19060/2</f>
        <v>9530</v>
      </c>
    </row>
    <row r="20" spans="1:14" x14ac:dyDescent="0.2">
      <c r="A20" s="18" t="s">
        <v>269</v>
      </c>
      <c r="B20" s="18" t="s">
        <v>270</v>
      </c>
      <c r="C20" s="18"/>
      <c r="D20" s="2" t="s">
        <v>271</v>
      </c>
      <c r="E20"/>
      <c r="F20"/>
      <c r="G20"/>
      <c r="H20" s="2">
        <v>420</v>
      </c>
      <c r="I20"/>
      <c r="J20" s="2">
        <f>100/400</f>
        <v>0.25</v>
      </c>
      <c r="K20" s="55" t="s">
        <v>272</v>
      </c>
    </row>
    <row r="21" spans="1:14" x14ac:dyDescent="0.2">
      <c r="A21" s="18"/>
      <c r="B21" s="18"/>
      <c r="C21" s="18"/>
      <c r="D21" s="2" t="s">
        <v>273</v>
      </c>
      <c r="E21"/>
      <c r="F21"/>
      <c r="G21"/>
      <c r="H21" s="2">
        <v>420</v>
      </c>
      <c r="I21"/>
    </row>
    <row r="22" spans="1:14" x14ac:dyDescent="0.2">
      <c r="A22" s="18"/>
      <c r="B22" s="18"/>
      <c r="C22" s="33"/>
      <c r="D22" s="2" t="s">
        <v>274</v>
      </c>
      <c r="E22"/>
      <c r="F22"/>
      <c r="G22"/>
      <c r="H22" s="2">
        <v>420</v>
      </c>
      <c r="I22"/>
    </row>
    <row r="23" spans="1:14" x14ac:dyDescent="0.2">
      <c r="A23" s="18"/>
      <c r="B23" s="18"/>
      <c r="C23" s="84"/>
      <c r="D23" s="2" t="s">
        <v>275</v>
      </c>
      <c r="E23" s="16"/>
      <c r="F23" s="84"/>
      <c r="G23" s="84"/>
      <c r="H23" s="2">
        <v>420</v>
      </c>
      <c r="I23"/>
    </row>
    <row r="24" spans="1:14" x14ac:dyDescent="0.2">
      <c r="A24" s="18"/>
      <c r="B24" s="18"/>
      <c r="C24" s="18"/>
      <c r="D24" s="2" t="s">
        <v>276</v>
      </c>
      <c r="E24" s="84"/>
      <c r="F24" s="84"/>
      <c r="H24" s="2">
        <v>420</v>
      </c>
      <c r="I24"/>
    </row>
    <row r="25" spans="1:14" x14ac:dyDescent="0.2">
      <c r="A25" s="18"/>
      <c r="B25" s="18"/>
      <c r="C25" s="18"/>
      <c r="D25" s="2" t="s">
        <v>277</v>
      </c>
      <c r="E25" s="84"/>
      <c r="F25" s="84"/>
      <c r="H25" s="2">
        <v>420</v>
      </c>
    </row>
    <row r="26" spans="1:14" x14ac:dyDescent="0.2">
      <c r="A26" s="18"/>
      <c r="B26" s="18"/>
      <c r="D26" s="2" t="s">
        <v>278</v>
      </c>
      <c r="H26" s="2">
        <v>420</v>
      </c>
    </row>
    <row r="27" spans="1:14" x14ac:dyDescent="0.2">
      <c r="A27" s="18"/>
      <c r="B27" s="18"/>
      <c r="C27" s="18"/>
      <c r="E27" s="16"/>
      <c r="F27" s="84"/>
      <c r="H27" s="39"/>
    </row>
    <row r="28" spans="1:14" x14ac:dyDescent="0.2">
      <c r="A28" s="18"/>
      <c r="B28" s="18"/>
      <c r="C28" s="18"/>
      <c r="E28" s="16"/>
      <c r="F28" s="84"/>
      <c r="H28" s="39"/>
    </row>
    <row r="29" spans="1:14" x14ac:dyDescent="0.2">
      <c r="A29" s="18"/>
      <c r="B29" s="18"/>
      <c r="C29" s="18"/>
      <c r="E29" s="84"/>
      <c r="F29" s="84"/>
      <c r="H29" s="39"/>
    </row>
    <row r="30" spans="1:14" x14ac:dyDescent="0.2">
      <c r="A30" s="18"/>
      <c r="B30" s="18"/>
      <c r="C30"/>
      <c r="E30"/>
      <c r="F30"/>
      <c r="G30"/>
      <c r="H30" s="39"/>
    </row>
    <row r="31" spans="1:14" x14ac:dyDescent="0.2">
      <c r="A31" s="17"/>
      <c r="B31" s="17"/>
      <c r="C31" s="17"/>
      <c r="E31" s="84"/>
      <c r="F31" s="84"/>
      <c r="G31" s="84"/>
      <c r="H31" s="39"/>
    </row>
    <row r="32" spans="1:14" x14ac:dyDescent="0.2">
      <c r="A32" s="17"/>
      <c r="B32" s="17"/>
      <c r="C32" s="17"/>
      <c r="E32" s="84"/>
      <c r="F32" s="84"/>
      <c r="G32" s="84"/>
      <c r="H32" s="39"/>
    </row>
    <row r="33" spans="1:8" x14ac:dyDescent="0.2">
      <c r="A33" s="5"/>
      <c r="H33" s="39"/>
    </row>
    <row r="34" spans="1:8" ht="13.5" thickBot="1" x14ac:dyDescent="0.25">
      <c r="A34"/>
      <c r="B34"/>
      <c r="C34"/>
      <c r="D34"/>
      <c r="E34"/>
      <c r="F34"/>
      <c r="G34"/>
      <c r="H34" s="19">
        <f>SUM(H19:H33)</f>
        <v>2940</v>
      </c>
    </row>
    <row r="35" spans="1:8" ht="12.75" customHeight="1" thickTop="1" x14ac:dyDescent="0.2">
      <c r="A35"/>
      <c r="B35"/>
      <c r="C35"/>
      <c r="D35"/>
      <c r="E35"/>
      <c r="F35"/>
      <c r="G35"/>
      <c r="H35"/>
    </row>
    <row r="36" spans="1:8" ht="21.75" customHeight="1" x14ac:dyDescent="0.2">
      <c r="A36" s="20" t="s">
        <v>68</v>
      </c>
      <c r="B36" s="2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Nine Hundred Forty and NO/100 -----------</v>
      </c>
      <c r="C36" s="21"/>
      <c r="D36" s="22"/>
      <c r="E36" s="22"/>
      <c r="F36" s="22"/>
      <c r="G36" s="22"/>
      <c r="H36" s="22"/>
    </row>
    <row r="37" spans="1:8" ht="12" customHeight="1" x14ac:dyDescent="0.2">
      <c r="A37" s="25"/>
      <c r="B37" s="26"/>
      <c r="C37" s="26"/>
      <c r="D37" s="27"/>
      <c r="E37" s="27"/>
      <c r="F37" s="27"/>
      <c r="G37" s="27"/>
      <c r="H37" s="27"/>
    </row>
    <row r="38" spans="1:8" ht="25.5" x14ac:dyDescent="0.2">
      <c r="A38" s="25" t="s">
        <v>29</v>
      </c>
      <c r="B38"/>
      <c r="C38"/>
      <c r="D38"/>
      <c r="E38"/>
      <c r="F38" s="28" t="s">
        <v>30</v>
      </c>
      <c r="G38" s="29"/>
      <c r="H38" s="30"/>
    </row>
    <row r="39" spans="1:8" x14ac:dyDescent="0.2">
      <c r="A39"/>
      <c r="B39"/>
      <c r="C39"/>
      <c r="D39"/>
      <c r="E39"/>
      <c r="F39" s="31"/>
      <c r="G39" s="32"/>
      <c r="H39" s="32"/>
    </row>
    <row r="40" spans="1:8" x14ac:dyDescent="0.2">
      <c r="A40"/>
      <c r="B40"/>
      <c r="C40"/>
      <c r="D40" s="33"/>
      <c r="E40" s="33"/>
      <c r="F40"/>
      <c r="G40"/>
      <c r="H40"/>
    </row>
    <row r="41" spans="1:8" x14ac:dyDescent="0.2">
      <c r="A41"/>
      <c r="B41"/>
      <c r="C41"/>
      <c r="D41" s="33"/>
      <c r="E41" s="33"/>
      <c r="F41"/>
      <c r="G41"/>
      <c r="H41"/>
    </row>
    <row r="42" spans="1:8" x14ac:dyDescent="0.2">
      <c r="A42" s="34"/>
      <c r="B42" s="34"/>
      <c r="F42"/>
      <c r="G42"/>
      <c r="H42"/>
    </row>
    <row r="44" spans="1:8" x14ac:dyDescent="0.2">
      <c r="A44" s="35" t="s">
        <v>32</v>
      </c>
      <c r="B44"/>
      <c r="C44"/>
      <c r="D44" s="35" t="s">
        <v>32</v>
      </c>
      <c r="E44"/>
      <c r="F44" s="35" t="s">
        <v>33</v>
      </c>
      <c r="G44"/>
      <c r="H44" s="36"/>
    </row>
    <row r="45" spans="1:8" s="27" customFormat="1" ht="17.100000000000001" customHeight="1" x14ac:dyDescent="0.2">
      <c r="A45" s="26"/>
      <c r="B45" s="37"/>
      <c r="C45" s="37"/>
      <c r="D45" s="26"/>
    </row>
    <row r="47" spans="1:8" x14ac:dyDescent="0.2">
      <c r="A47"/>
      <c r="B47"/>
      <c r="C47"/>
      <c r="D47"/>
      <c r="E47"/>
    </row>
    <row r="48" spans="1:8" x14ac:dyDescent="0.2">
      <c r="A48" s="34"/>
      <c r="B48" s="34"/>
      <c r="D48" s="34"/>
      <c r="E48"/>
      <c r="F48" s="34"/>
      <c r="G48" s="34"/>
      <c r="H48" s="34"/>
    </row>
    <row r="49" spans="1:8" x14ac:dyDescent="0.2">
      <c r="A49" s="2" t="s">
        <v>34</v>
      </c>
      <c r="B49" s="37"/>
      <c r="C49" s="37"/>
      <c r="D49" s="2" t="s">
        <v>35</v>
      </c>
      <c r="E49" s="27"/>
      <c r="F49" s="27" t="s">
        <v>36</v>
      </c>
      <c r="G49" s="27"/>
      <c r="H49" s="27"/>
    </row>
    <row r="50" spans="1:8" x14ac:dyDescent="0.2">
      <c r="A50"/>
      <c r="B50"/>
      <c r="C50"/>
      <c r="D50"/>
      <c r="E50"/>
      <c r="F50" s="2" t="s">
        <v>37</v>
      </c>
      <c r="G50"/>
      <c r="H50"/>
    </row>
    <row r="52" spans="1:8" x14ac:dyDescent="0.2">
      <c r="A52"/>
      <c r="B52"/>
      <c r="C52"/>
      <c r="D52"/>
      <c r="E52"/>
      <c r="F52" s="16" t="s">
        <v>38</v>
      </c>
      <c r="G52"/>
      <c r="H52"/>
    </row>
    <row r="53" spans="1:8" x14ac:dyDescent="0.2">
      <c r="F53" s="16" t="s">
        <v>39</v>
      </c>
      <c r="G53"/>
    </row>
    <row r="58" spans="1:8" x14ac:dyDescent="0.2">
      <c r="D58"/>
      <c r="E58"/>
      <c r="F58"/>
      <c r="G58"/>
      <c r="H5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E577-758C-4313-9427-9E3ADC592423}">
  <sheetPr>
    <tabColor rgb="FFFFFF00"/>
    <pageSetUpPr fitToPage="1"/>
  </sheetPr>
  <dimension ref="A1:H57"/>
  <sheetViews>
    <sheetView topLeftCell="A28" workbookViewId="0">
      <selection activeCell="H5" sqref="H5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1.140625" style="1" customWidth="1"/>
    <col min="4" max="4" width="21" style="1" customWidth="1"/>
    <col min="5" max="5" width="1.28515625" style="1" customWidth="1"/>
    <col min="6" max="6" width="16.42578125" style="1" customWidth="1"/>
    <col min="7" max="7" width="10.85546875" style="1" customWidth="1"/>
    <col min="8" max="8" width="13.28515625" style="1" customWidth="1"/>
    <col min="9" max="9" width="9.140625" style="1"/>
    <col min="10" max="10" width="9.7109375" style="1" bestFit="1" customWidth="1"/>
    <col min="11" max="16384" width="9.140625" style="1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8" x14ac:dyDescent="0.2">
      <c r="H5" s="92"/>
    </row>
    <row r="7" spans="1:8" s="2" customFormat="1" x14ac:dyDescent="0.2"/>
    <row r="8" spans="1:8" s="2" customFormat="1" x14ac:dyDescent="0.2">
      <c r="A8" s="2" t="s">
        <v>4</v>
      </c>
      <c r="F8" s="3" t="s">
        <v>5</v>
      </c>
    </row>
    <row r="9" spans="1:8" s="2" customFormat="1" x14ac:dyDescent="0.2">
      <c r="F9" s="4" t="s">
        <v>279</v>
      </c>
      <c r="G9" s="51" t="s">
        <v>280</v>
      </c>
    </row>
    <row r="10" spans="1:8" s="2" customFormat="1" x14ac:dyDescent="0.2">
      <c r="A10" s="2" t="s">
        <v>281</v>
      </c>
      <c r="F10" s="4" t="s">
        <v>282</v>
      </c>
      <c r="G10" s="51" t="s">
        <v>10</v>
      </c>
    </row>
    <row r="11" spans="1:8" s="2" customFormat="1" x14ac:dyDescent="0.2">
      <c r="A11" s="2" t="s">
        <v>283</v>
      </c>
      <c r="F11" s="4" t="s">
        <v>284</v>
      </c>
      <c r="G11" s="51" t="s">
        <v>14</v>
      </c>
    </row>
    <row r="12" spans="1:8" s="2" customFormat="1" x14ac:dyDescent="0.2">
      <c r="A12" s="2" t="s">
        <v>285</v>
      </c>
      <c r="F12" s="4" t="s">
        <v>286</v>
      </c>
      <c r="G12" s="5" t="s">
        <v>287</v>
      </c>
    </row>
    <row r="13" spans="1:8" s="2" customFormat="1" x14ac:dyDescent="0.2">
      <c r="A13" s="2" t="s">
        <v>288</v>
      </c>
    </row>
    <row r="14" spans="1:8" s="2" customFormat="1" x14ac:dyDescent="0.2"/>
    <row r="15" spans="1:8" s="2" customFormat="1" x14ac:dyDescent="0.2"/>
    <row r="16" spans="1:8" s="14" customFormat="1" ht="20.100000000000001" customHeight="1" x14ac:dyDescent="0.2">
      <c r="A16" s="9" t="s">
        <v>93</v>
      </c>
      <c r="B16" s="10" t="s">
        <v>94</v>
      </c>
      <c r="C16" s="10"/>
      <c r="D16" s="11" t="s">
        <v>22</v>
      </c>
      <c r="E16" s="11"/>
      <c r="F16" s="9"/>
      <c r="G16" s="12"/>
      <c r="H16" s="13" t="s">
        <v>23</v>
      </c>
    </row>
    <row r="17" spans="1:8" s="2" customFormat="1" x14ac:dyDescent="0.2"/>
    <row r="18" spans="1:8" s="2" customFormat="1" x14ac:dyDescent="0.2">
      <c r="A18" s="18"/>
      <c r="B18" s="18"/>
      <c r="C18" s="18"/>
      <c r="D18" s="16" t="s">
        <v>289</v>
      </c>
    </row>
    <row r="19" spans="1:8" s="2" customFormat="1" x14ac:dyDescent="0.2">
      <c r="A19" s="18"/>
      <c r="B19" s="18"/>
      <c r="C19" s="18"/>
    </row>
    <row r="20" spans="1:8" s="2" customFormat="1" x14ac:dyDescent="0.2">
      <c r="A20" s="18" t="s">
        <v>25</v>
      </c>
      <c r="B20" s="18" t="s">
        <v>290</v>
      </c>
      <c r="C20" s="18"/>
      <c r="D20" s="2" t="s">
        <v>291</v>
      </c>
      <c r="H20" s="2">
        <v>35280</v>
      </c>
    </row>
    <row r="21" spans="1:8" s="2" customFormat="1" x14ac:dyDescent="0.2">
      <c r="A21" s="18"/>
      <c r="B21" s="18"/>
      <c r="C21" s="18"/>
      <c r="D21" s="2" t="s">
        <v>292</v>
      </c>
    </row>
    <row r="22" spans="1:8" s="2" customFormat="1" x14ac:dyDescent="0.2">
      <c r="A22" s="18"/>
      <c r="B22" s="18"/>
      <c r="C22" s="18"/>
    </row>
    <row r="23" spans="1:8" s="2" customFormat="1" x14ac:dyDescent="0.2"/>
    <row r="24" spans="1:8" s="2" customFormat="1" x14ac:dyDescent="0.2">
      <c r="A24" s="18"/>
      <c r="B24" s="18"/>
      <c r="C24" s="18"/>
    </row>
    <row r="25" spans="1:8" s="2" customFormat="1" x14ac:dyDescent="0.2">
      <c r="A25" s="18"/>
      <c r="B25" s="18"/>
      <c r="C25" s="18"/>
    </row>
    <row r="26" spans="1:8" s="2" customFormat="1" x14ac:dyDescent="0.2">
      <c r="A26" s="18"/>
      <c r="B26" s="18"/>
      <c r="C26" s="18"/>
      <c r="E26" s="16"/>
    </row>
    <row r="27" spans="1:8" s="2" customFormat="1" x14ac:dyDescent="0.2"/>
    <row r="28" spans="1:8" s="2" customFormat="1" x14ac:dyDescent="0.2">
      <c r="A28" s="18"/>
      <c r="B28" s="18"/>
      <c r="C28" s="18"/>
    </row>
    <row r="29" spans="1:8" s="2" customFormat="1" x14ac:dyDescent="0.2"/>
    <row r="30" spans="1:8" s="2" customFormat="1" x14ac:dyDescent="0.2"/>
    <row r="31" spans="1:8" s="2" customFormat="1" x14ac:dyDescent="0.2"/>
    <row r="32" spans="1:8" s="2" customFormat="1" x14ac:dyDescent="0.2"/>
    <row r="33" spans="1:8" s="2" customFormat="1" x14ac:dyDescent="0.2"/>
    <row r="34" spans="1:8" s="2" customFormat="1" ht="13.5" thickBot="1" x14ac:dyDescent="0.25">
      <c r="H34" s="43">
        <f>SUM(H18:H33)</f>
        <v>35280</v>
      </c>
    </row>
    <row r="35" spans="1:8" s="2" customFormat="1" ht="13.5" thickTop="1" x14ac:dyDescent="0.2"/>
    <row r="36" spans="1:8" s="2" customFormat="1" ht="21.75" customHeight="1" x14ac:dyDescent="0.2">
      <c r="A36" s="20" t="s">
        <v>52</v>
      </c>
      <c r="B36" s="2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Thirty-Five Thousand Two Hundred Eighty and NO/100 -----------</v>
      </c>
      <c r="C36" s="21"/>
      <c r="D36" s="22"/>
      <c r="E36" s="22"/>
      <c r="F36" s="86"/>
      <c r="G36" s="86"/>
      <c r="H36" s="86"/>
    </row>
    <row r="37" spans="1:8" s="2" customFormat="1" ht="15.75" customHeight="1" x14ac:dyDescent="0.2">
      <c r="A37" s="25"/>
      <c r="B37" s="26"/>
      <c r="C37" s="26"/>
      <c r="D37" s="27"/>
      <c r="E37" s="27"/>
      <c r="F37" s="44"/>
      <c r="G37" s="44"/>
      <c r="H37" s="44"/>
    </row>
    <row r="38" spans="1:8" s="2" customFormat="1" ht="24" customHeight="1" x14ac:dyDescent="0.2">
      <c r="A38" s="27" t="s">
        <v>54</v>
      </c>
      <c r="B38" s="26"/>
      <c r="C38" s="26"/>
      <c r="D38" s="27"/>
      <c r="E38" s="27"/>
      <c r="F38" s="28" t="s">
        <v>30</v>
      </c>
      <c r="G38" s="29"/>
      <c r="H38" s="30"/>
    </row>
    <row r="39" spans="1:8" s="2" customFormat="1" x14ac:dyDescent="0.2">
      <c r="F39" s="31"/>
      <c r="G39" s="32"/>
      <c r="H39" s="32"/>
    </row>
    <row r="40" spans="1:8" s="2" customFormat="1" x14ac:dyDescent="0.2"/>
    <row r="41" spans="1:8" s="2" customFormat="1" x14ac:dyDescent="0.2"/>
    <row r="42" spans="1:8" s="2" customFormat="1" x14ac:dyDescent="0.2"/>
    <row r="43" spans="1:8" s="2" customFormat="1" x14ac:dyDescent="0.2">
      <c r="A43" s="34"/>
      <c r="B43" s="34"/>
    </row>
    <row r="44" spans="1:8" s="2" customFormat="1" x14ac:dyDescent="0.2"/>
    <row r="45" spans="1:8" s="2" customFormat="1" x14ac:dyDescent="0.2">
      <c r="A45" s="35" t="s">
        <v>32</v>
      </c>
      <c r="D45" s="35" t="s">
        <v>32</v>
      </c>
      <c r="F45" s="35" t="s">
        <v>33</v>
      </c>
      <c r="H45" s="36"/>
    </row>
    <row r="46" spans="1:8" s="2" customFormat="1" x14ac:dyDescent="0.2"/>
    <row r="47" spans="1:8" s="2" customFormat="1" x14ac:dyDescent="0.2"/>
    <row r="48" spans="1:8" s="2" customFormat="1" x14ac:dyDescent="0.2"/>
    <row r="49" spans="1:8" s="2" customFormat="1" x14ac:dyDescent="0.2">
      <c r="A49" s="34"/>
      <c r="B49" s="34"/>
      <c r="D49" s="34"/>
      <c r="F49" s="34"/>
      <c r="G49" s="34"/>
      <c r="H49" s="34"/>
    </row>
    <row r="50" spans="1:8" s="27" customFormat="1" ht="17.100000000000001" customHeight="1" x14ac:dyDescent="0.2">
      <c r="A50" s="87" t="s">
        <v>34</v>
      </c>
      <c r="B50" s="37"/>
      <c r="C50" s="37"/>
      <c r="D50" s="87" t="s">
        <v>35</v>
      </c>
      <c r="F50" s="27" t="s">
        <v>36</v>
      </c>
    </row>
    <row r="51" spans="1:8" s="2" customFormat="1" x14ac:dyDescent="0.2">
      <c r="F51" s="2" t="s">
        <v>37</v>
      </c>
    </row>
    <row r="52" spans="1:8" s="2" customFormat="1" x14ac:dyDescent="0.2"/>
    <row r="53" spans="1:8" s="2" customFormat="1" x14ac:dyDescent="0.2">
      <c r="F53" s="16" t="s">
        <v>38</v>
      </c>
    </row>
    <row r="54" spans="1:8" s="2" customFormat="1" x14ac:dyDescent="0.2">
      <c r="F54" s="16" t="s">
        <v>39</v>
      </c>
    </row>
    <row r="55" spans="1:8" s="2" customFormat="1" x14ac:dyDescent="0.2"/>
    <row r="56" spans="1:8" s="2" customFormat="1" x14ac:dyDescent="0.2"/>
    <row r="57" spans="1:8" s="2" customFormat="1" x14ac:dyDescent="0.2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6178-FA23-4BFD-B50B-D832BD1BA22B}">
  <sheetPr>
    <tabColor rgb="FFFFFF00"/>
  </sheetPr>
  <dimension ref="A1:R66"/>
  <sheetViews>
    <sheetView view="pageBreakPreview" zoomScaleNormal="100" zoomScaleSheetLayoutView="100" workbookViewId="0">
      <selection activeCell="H5" sqref="H5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5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5" x14ac:dyDescent="0.2">
      <c r="A3" s="95" t="s">
        <v>2</v>
      </c>
      <c r="B3" s="95"/>
      <c r="C3" s="95"/>
      <c r="D3" s="95"/>
      <c r="E3" s="95"/>
      <c r="F3" s="95"/>
      <c r="G3" s="95"/>
      <c r="H3" s="95"/>
      <c r="K3" s="2" t="s">
        <v>293</v>
      </c>
      <c r="L3" s="2"/>
      <c r="M3" s="2"/>
      <c r="N3" s="2"/>
      <c r="O3" s="2">
        <f>9300*3.0631</f>
        <v>28486.829999999998</v>
      </c>
    </row>
    <row r="4" spans="1:15" x14ac:dyDescent="0.2">
      <c r="A4" s="95" t="s">
        <v>3</v>
      </c>
      <c r="B4" s="95"/>
      <c r="C4" s="95"/>
      <c r="D4" s="95"/>
      <c r="E4" s="95"/>
      <c r="F4" s="95"/>
      <c r="G4" s="95"/>
      <c r="H4" s="95"/>
      <c r="K4" s="2" t="s">
        <v>294</v>
      </c>
      <c r="O4" s="2"/>
    </row>
    <row r="5" spans="1:15" x14ac:dyDescent="0.2">
      <c r="K5" s="55" t="s">
        <v>200</v>
      </c>
      <c r="O5" s="2"/>
    </row>
    <row r="7" spans="1:15" x14ac:dyDescent="0.2">
      <c r="K7" s="2" t="s">
        <v>295</v>
      </c>
      <c r="O7" s="2">
        <v>10</v>
      </c>
    </row>
    <row r="8" spans="1:15" x14ac:dyDescent="0.2">
      <c r="A8" s="2" t="s">
        <v>4</v>
      </c>
      <c r="B8" s="2"/>
      <c r="C8" s="2"/>
      <c r="D8" s="2"/>
      <c r="E8" s="2"/>
      <c r="F8" s="3" t="s">
        <v>5</v>
      </c>
      <c r="G8" s="2"/>
      <c r="H8" s="2"/>
      <c r="K8" s="2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4" t="s">
        <v>296</v>
      </c>
      <c r="G9" s="2" t="s">
        <v>297</v>
      </c>
      <c r="H9" s="2"/>
      <c r="K9" s="2"/>
      <c r="L9" s="2"/>
      <c r="M9" s="2"/>
      <c r="N9" s="2"/>
      <c r="O9" s="2"/>
    </row>
    <row r="10" spans="1:15" x14ac:dyDescent="0.2">
      <c r="A10" s="2" t="s">
        <v>298</v>
      </c>
      <c r="B10" s="2"/>
      <c r="C10" s="2"/>
      <c r="D10" s="2"/>
      <c r="E10" s="2"/>
      <c r="F10" s="4" t="s">
        <v>299</v>
      </c>
      <c r="G10" s="4" t="s">
        <v>300</v>
      </c>
      <c r="H10" s="2"/>
      <c r="J10" s="88"/>
      <c r="K10" s="2" t="s">
        <v>301</v>
      </c>
      <c r="L10" s="2"/>
      <c r="M10" s="2"/>
    </row>
    <row r="11" spans="1:15" x14ac:dyDescent="0.2">
      <c r="A11" s="2" t="s">
        <v>302</v>
      </c>
      <c r="B11" s="2"/>
      <c r="C11" s="2"/>
      <c r="D11" s="2"/>
      <c r="E11" s="2"/>
      <c r="F11" s="4" t="s">
        <v>303</v>
      </c>
      <c r="G11" s="4" t="s">
        <v>14</v>
      </c>
      <c r="H11" s="2"/>
      <c r="J11" s="89"/>
      <c r="K11" s="2" t="s">
        <v>304</v>
      </c>
    </row>
    <row r="12" spans="1:15" x14ac:dyDescent="0.2">
      <c r="A12" s="2" t="s">
        <v>305</v>
      </c>
      <c r="B12" s="2"/>
      <c r="C12" s="2"/>
      <c r="D12" s="2"/>
      <c r="E12" s="2"/>
      <c r="F12" s="4" t="s">
        <v>306</v>
      </c>
      <c r="G12" s="5" t="s">
        <v>307</v>
      </c>
      <c r="H12" s="2"/>
      <c r="K12" s="2"/>
    </row>
    <row r="13" spans="1:15" x14ac:dyDescent="0.2">
      <c r="A13" s="2" t="s">
        <v>308</v>
      </c>
      <c r="B13" s="2"/>
      <c r="C13" s="2"/>
      <c r="D13" s="2"/>
      <c r="E13" s="2"/>
      <c r="F13" s="2"/>
      <c r="G13" s="58"/>
      <c r="H13" s="2"/>
      <c r="K13" s="2" t="s">
        <v>295</v>
      </c>
    </row>
    <row r="14" spans="1:15" x14ac:dyDescent="0.2">
      <c r="A14" s="2"/>
      <c r="B14" s="2"/>
      <c r="C14" s="2"/>
      <c r="D14" s="2"/>
      <c r="E14" s="2"/>
      <c r="F14" s="2"/>
      <c r="G14" s="58"/>
      <c r="H14" s="2"/>
    </row>
    <row r="15" spans="1:15" x14ac:dyDescent="0.2">
      <c r="A15" s="2"/>
      <c r="B15" s="2"/>
      <c r="C15" s="2"/>
      <c r="D15" s="2"/>
      <c r="E15" s="2"/>
      <c r="F15" s="2"/>
      <c r="G15" s="2"/>
      <c r="H15" s="2"/>
      <c r="K15" s="2" t="s">
        <v>309</v>
      </c>
      <c r="L15" s="2"/>
      <c r="M15" s="2"/>
      <c r="N15" s="2"/>
      <c r="O15" s="2">
        <f>4050*2.9926996</f>
        <v>12120.43338</v>
      </c>
    </row>
    <row r="16" spans="1:15" s="14" customFormat="1" ht="20.100000000000001" customHeight="1" x14ac:dyDescent="0.2">
      <c r="A16" s="9" t="s">
        <v>20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  <c r="K16" s="2"/>
      <c r="L16" s="1"/>
      <c r="M16" s="1"/>
      <c r="N16" s="1"/>
      <c r="O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K17" s="2" t="s">
        <v>310</v>
      </c>
      <c r="O17" s="2"/>
    </row>
    <row r="18" spans="1:18" x14ac:dyDescent="0.2">
      <c r="A18" s="2"/>
      <c r="B18" s="2"/>
      <c r="C18" s="2"/>
      <c r="D18" s="16" t="s">
        <v>311</v>
      </c>
      <c r="E18" s="16"/>
      <c r="F18" s="2"/>
      <c r="G18" s="2"/>
      <c r="H18" s="2"/>
    </row>
    <row r="19" spans="1:18" x14ac:dyDescent="0.2">
      <c r="A19" s="2"/>
      <c r="B19" s="2"/>
      <c r="C19" s="2"/>
      <c r="D19" s="16"/>
      <c r="E19" s="16"/>
      <c r="F19" s="2"/>
      <c r="G19" s="2"/>
      <c r="H19" s="2"/>
      <c r="K19" s="2" t="s">
        <v>312</v>
      </c>
      <c r="L19" s="2"/>
      <c r="M19" s="2"/>
      <c r="N19" s="2"/>
      <c r="O19" s="2">
        <f>9300*2.9926996</f>
        <v>27832.10628</v>
      </c>
    </row>
    <row r="20" spans="1:18" x14ac:dyDescent="0.2">
      <c r="A20" s="18" t="s">
        <v>313</v>
      </c>
      <c r="B20" s="18" t="s">
        <v>314</v>
      </c>
      <c r="C20" s="18"/>
      <c r="D20" s="2" t="s">
        <v>315</v>
      </c>
      <c r="E20" s="2"/>
      <c r="F20" s="2"/>
      <c r="G20" s="2"/>
      <c r="H20" s="39">
        <f>18700*3.0905</f>
        <v>57792.35</v>
      </c>
      <c r="K20" s="2"/>
      <c r="L20" s="2"/>
      <c r="M20" s="2"/>
      <c r="N20" s="2"/>
      <c r="O20" s="2"/>
    </row>
    <row r="21" spans="1:18" x14ac:dyDescent="0.2">
      <c r="A21" s="2"/>
      <c r="B21" s="5"/>
      <c r="C21" s="5"/>
      <c r="D21" s="2" t="s">
        <v>316</v>
      </c>
      <c r="H21" s="2"/>
      <c r="K21" s="2" t="s">
        <v>317</v>
      </c>
      <c r="L21" s="2"/>
      <c r="O21" s="2"/>
    </row>
    <row r="22" spans="1:18" x14ac:dyDescent="0.2">
      <c r="A22" s="18"/>
      <c r="B22" s="18"/>
      <c r="C22" s="18"/>
      <c r="D22" s="55"/>
      <c r="H22" s="2"/>
    </row>
    <row r="23" spans="1:18" x14ac:dyDescent="0.2">
      <c r="A23" s="18" t="s">
        <v>313</v>
      </c>
      <c r="B23" s="18" t="s">
        <v>318</v>
      </c>
      <c r="D23" s="2" t="s">
        <v>319</v>
      </c>
      <c r="E23" s="2"/>
      <c r="F23" s="2"/>
      <c r="G23" s="2"/>
      <c r="H23" s="39">
        <f>2500*3.0905</f>
        <v>7726.25</v>
      </c>
      <c r="K23" s="2" t="s">
        <v>320</v>
      </c>
      <c r="O23" s="2">
        <v>10</v>
      </c>
    </row>
    <row r="24" spans="1:18" x14ac:dyDescent="0.2">
      <c r="A24" s="18"/>
      <c r="B24" s="18"/>
      <c r="C24" s="5"/>
      <c r="D24" s="2" t="s">
        <v>321</v>
      </c>
      <c r="H24" s="2"/>
      <c r="K24" s="2"/>
      <c r="L24" s="2"/>
    </row>
    <row r="25" spans="1:18" x14ac:dyDescent="0.2">
      <c r="A25" s="18"/>
      <c r="B25" s="18"/>
      <c r="C25" s="18"/>
      <c r="D25" s="2"/>
      <c r="E25" s="2"/>
      <c r="F25" s="2"/>
      <c r="G25" s="2"/>
      <c r="H25" s="2"/>
      <c r="K25" s="2" t="s">
        <v>322</v>
      </c>
      <c r="L25" s="2"/>
      <c r="M25" s="2"/>
      <c r="N25" s="2"/>
      <c r="O25" s="2">
        <f>9300*3.0413</f>
        <v>28284.09</v>
      </c>
    </row>
    <row r="26" spans="1:18" x14ac:dyDescent="0.2">
      <c r="A26" s="2"/>
      <c r="B26" s="2"/>
      <c r="C26" s="2"/>
      <c r="D26" s="2" t="s">
        <v>295</v>
      </c>
      <c r="E26" s="2"/>
      <c r="F26" s="2"/>
      <c r="G26" s="2"/>
      <c r="H26" s="2">
        <v>10</v>
      </c>
      <c r="K26" s="2" t="s">
        <v>323</v>
      </c>
      <c r="O26" s="2"/>
    </row>
    <row r="27" spans="1:18" x14ac:dyDescent="0.2">
      <c r="A27" s="2"/>
      <c r="B27" s="2"/>
      <c r="C27" s="2"/>
      <c r="D27" s="90"/>
      <c r="E27" s="2"/>
      <c r="F27" s="2"/>
      <c r="G27" s="2"/>
      <c r="H27" s="2"/>
      <c r="K27" s="2"/>
      <c r="O27" s="2"/>
    </row>
    <row r="28" spans="1:18" x14ac:dyDescent="0.2">
      <c r="A28" s="2"/>
      <c r="B28" s="2"/>
      <c r="C28" s="2"/>
      <c r="D28" s="2"/>
      <c r="E28" s="2"/>
      <c r="F28" s="2"/>
      <c r="G28" s="2"/>
      <c r="H28" s="2"/>
      <c r="K28" s="2" t="s">
        <v>324</v>
      </c>
      <c r="O28" s="2">
        <f>4050*3.0413</f>
        <v>12317.265000000001</v>
      </c>
    </row>
    <row r="29" spans="1:18" x14ac:dyDescent="0.2">
      <c r="A29" s="2"/>
      <c r="B29" s="2"/>
      <c r="C29" s="2"/>
      <c r="D29" s="2"/>
      <c r="E29" s="2"/>
      <c r="F29" s="2"/>
      <c r="G29" s="2"/>
      <c r="H29" s="2"/>
      <c r="K29" s="2" t="s">
        <v>325</v>
      </c>
      <c r="L29" s="2"/>
      <c r="M29" s="2"/>
      <c r="N29" s="2"/>
      <c r="O29" s="2"/>
    </row>
    <row r="30" spans="1:18" x14ac:dyDescent="0.2">
      <c r="A30" s="18"/>
      <c r="B30" s="18"/>
      <c r="C30" s="5"/>
      <c r="D30" s="2"/>
      <c r="E30" s="2"/>
      <c r="H30" s="2"/>
      <c r="K30" s="18" t="s">
        <v>326</v>
      </c>
      <c r="L30" s="18" t="s">
        <v>327</v>
      </c>
      <c r="M30" s="5"/>
      <c r="N30" s="2" t="s">
        <v>328</v>
      </c>
      <c r="R30" s="2">
        <f>18200*3.0647</f>
        <v>55777.54</v>
      </c>
    </row>
    <row r="31" spans="1:18" x14ac:dyDescent="0.2">
      <c r="A31" s="2"/>
      <c r="B31" s="2"/>
      <c r="C31" s="2"/>
      <c r="D31" s="2"/>
      <c r="K31" s="18"/>
      <c r="L31" s="18"/>
      <c r="M31" s="18"/>
      <c r="N31" s="2" t="s">
        <v>329</v>
      </c>
      <c r="O31" s="2"/>
      <c r="P31" s="2"/>
      <c r="Q31" s="2"/>
      <c r="R31" s="2"/>
    </row>
    <row r="32" spans="1:18" x14ac:dyDescent="0.2">
      <c r="A32" s="2"/>
      <c r="B32" s="2"/>
      <c r="C32" s="2"/>
      <c r="D32" s="2"/>
      <c r="H32" s="2"/>
      <c r="K32" s="18" t="s">
        <v>326</v>
      </c>
      <c r="L32" s="18" t="s">
        <v>330</v>
      </c>
      <c r="M32" s="5"/>
      <c r="N32" s="2" t="s">
        <v>331</v>
      </c>
      <c r="O32" s="2"/>
      <c r="R32" s="2">
        <f>3000*3.0647</f>
        <v>9194.1</v>
      </c>
    </row>
    <row r="33" spans="1:15" x14ac:dyDescent="0.2">
      <c r="A33" s="2"/>
      <c r="B33" s="2"/>
      <c r="C33" s="2"/>
    </row>
    <row r="34" spans="1:15" x14ac:dyDescent="0.2">
      <c r="A34" s="2"/>
      <c r="B34" s="2"/>
      <c r="C34" s="2"/>
    </row>
    <row r="35" spans="1:15" x14ac:dyDescent="0.2">
      <c r="A35" s="2"/>
      <c r="B35" s="2"/>
      <c r="C35" s="2"/>
    </row>
    <row r="36" spans="1:15" x14ac:dyDescent="0.2">
      <c r="A36" s="2"/>
      <c r="B36" s="2"/>
      <c r="C36" s="2"/>
      <c r="D36" s="2"/>
      <c r="E36" s="2"/>
      <c r="F36" s="2"/>
      <c r="G36" s="2"/>
      <c r="H36" s="2"/>
      <c r="K36" s="2" t="s">
        <v>332</v>
      </c>
      <c r="L36" s="2"/>
      <c r="M36" s="2"/>
      <c r="N36" s="2"/>
      <c r="O36" s="2">
        <f>18200*3.0812</f>
        <v>56077.84</v>
      </c>
    </row>
    <row r="37" spans="1:15" ht="13.5" thickBot="1" x14ac:dyDescent="0.25">
      <c r="A37" s="2"/>
      <c r="B37" s="2"/>
      <c r="C37" s="2"/>
      <c r="D37" s="2"/>
      <c r="E37" s="2"/>
      <c r="F37" s="2"/>
      <c r="G37" s="2"/>
      <c r="H37" s="19">
        <f>SUM(H18:H36)</f>
        <v>65528.6</v>
      </c>
      <c r="K37" s="2" t="s">
        <v>333</v>
      </c>
      <c r="O37" s="2"/>
    </row>
    <row r="38" spans="1:15" ht="13.5" thickTop="1" x14ac:dyDescent="0.2">
      <c r="A38" s="2"/>
      <c r="B38" s="2"/>
      <c r="C38" s="2"/>
      <c r="D38" s="2"/>
      <c r="E38" s="2"/>
      <c r="K38" s="55"/>
      <c r="O38" s="2"/>
    </row>
    <row r="39" spans="1:15" ht="21.75" customHeight="1" x14ac:dyDescent="0.2">
      <c r="A39" s="20" t="s">
        <v>52</v>
      </c>
      <c r="B39" s="7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Sixty-Five Thousand Five Hundred Twenty-Eight and 60/100 -----------</v>
      </c>
      <c r="C39" s="72"/>
      <c r="D39" s="22"/>
      <c r="E39" s="22"/>
      <c r="F39" s="22"/>
      <c r="G39" s="22"/>
      <c r="H39" s="22"/>
      <c r="K39" s="2" t="s">
        <v>334</v>
      </c>
      <c r="O39" s="2">
        <f>3000*3.0812</f>
        <v>9243.6</v>
      </c>
    </row>
    <row r="40" spans="1:15" x14ac:dyDescent="0.2">
      <c r="A40" s="25"/>
      <c r="B40" s="81"/>
      <c r="C40" s="81"/>
      <c r="D40" s="27"/>
      <c r="E40" s="27"/>
      <c r="F40" s="27"/>
      <c r="G40" s="27"/>
      <c r="H40" s="27"/>
      <c r="K40" s="2" t="s">
        <v>335</v>
      </c>
      <c r="O40" s="2"/>
    </row>
    <row r="41" spans="1:15" ht="25.5" x14ac:dyDescent="0.2">
      <c r="A41" s="5" t="s">
        <v>29</v>
      </c>
      <c r="B41" s="2"/>
      <c r="C41" s="2"/>
      <c r="D41" s="2"/>
      <c r="E41" s="2"/>
      <c r="F41" s="28" t="s">
        <v>30</v>
      </c>
      <c r="G41" s="29"/>
      <c r="H41" s="30"/>
      <c r="K41" s="2"/>
      <c r="L41" s="2"/>
      <c r="M41" s="2"/>
      <c r="N41" s="2"/>
      <c r="O41" s="2"/>
    </row>
    <row r="42" spans="1:15" x14ac:dyDescent="0.2">
      <c r="A42" s="2"/>
      <c r="B42" s="2"/>
      <c r="C42" s="2"/>
      <c r="D42" s="2"/>
      <c r="E42" s="2"/>
      <c r="F42" s="31"/>
      <c r="G42" s="32"/>
      <c r="H42" s="32"/>
      <c r="K42" s="1" t="s">
        <v>336</v>
      </c>
      <c r="O42" s="1">
        <v>28827.21</v>
      </c>
    </row>
    <row r="43" spans="1:15" x14ac:dyDescent="0.2">
      <c r="B43" s="2"/>
      <c r="C43" s="2"/>
      <c r="D43" s="2"/>
      <c r="E43" s="2"/>
      <c r="F43" s="2"/>
      <c r="G43" s="2"/>
      <c r="H43" s="2"/>
      <c r="K43" s="1" t="s">
        <v>337</v>
      </c>
    </row>
    <row r="44" spans="1:15" x14ac:dyDescent="0.2">
      <c r="A44" s="2"/>
      <c r="B44" s="2"/>
      <c r="C44" s="2"/>
      <c r="D44" s="2"/>
      <c r="E44" s="2"/>
      <c r="F44" s="2"/>
      <c r="G44" s="2"/>
      <c r="H44" s="2"/>
    </row>
    <row r="45" spans="1:15" x14ac:dyDescent="0.2">
      <c r="A45" s="34"/>
      <c r="B45" s="34"/>
      <c r="C45" s="2"/>
      <c r="D45" s="2"/>
      <c r="E45" s="2"/>
      <c r="F45" s="2"/>
      <c r="G45" s="2"/>
      <c r="H45" s="2"/>
    </row>
    <row r="46" spans="1:15" x14ac:dyDescent="0.2">
      <c r="A46" s="2"/>
      <c r="B46" s="2"/>
      <c r="C46" s="2"/>
      <c r="D46" s="2"/>
      <c r="E46" s="2"/>
      <c r="F46" s="2"/>
      <c r="G46" s="2"/>
      <c r="H46" s="2"/>
    </row>
    <row r="47" spans="1:15" x14ac:dyDescent="0.2">
      <c r="A47" s="35" t="s">
        <v>32</v>
      </c>
      <c r="B47" s="2"/>
      <c r="C47" s="2"/>
      <c r="D47" s="35" t="s">
        <v>32</v>
      </c>
      <c r="E47" s="2"/>
      <c r="F47" s="35" t="s">
        <v>33</v>
      </c>
      <c r="G47" s="2"/>
      <c r="H47" s="36"/>
    </row>
    <row r="48" spans="1:15" x14ac:dyDescent="0.2">
      <c r="A48" s="2"/>
      <c r="B48" s="2"/>
      <c r="C48" s="2"/>
      <c r="D48" s="2"/>
      <c r="E48" s="2"/>
      <c r="F48" s="2"/>
      <c r="G48" s="2"/>
      <c r="H48" s="2"/>
    </row>
    <row r="49" spans="1:8" s="38" customFormat="1" ht="17.100000000000001" customHeight="1" x14ac:dyDescent="0.2">
      <c r="A49" s="2"/>
      <c r="B49" s="2"/>
      <c r="C49" s="2"/>
      <c r="D49" s="2"/>
      <c r="E49" s="2"/>
      <c r="F49" s="2"/>
      <c r="G49" s="2"/>
      <c r="H49" s="2"/>
    </row>
    <row r="50" spans="1:8" x14ac:dyDescent="0.2">
      <c r="A50" s="2"/>
      <c r="B50" s="2"/>
      <c r="C50" s="2"/>
      <c r="D50" s="2"/>
      <c r="E50" s="2"/>
      <c r="F50" s="2"/>
      <c r="G50" s="2"/>
      <c r="H50" s="2"/>
    </row>
    <row r="51" spans="1:8" x14ac:dyDescent="0.2">
      <c r="A51" s="34"/>
      <c r="B51" s="34"/>
      <c r="C51" s="2"/>
      <c r="D51" s="34"/>
      <c r="E51" s="2"/>
      <c r="F51" s="34"/>
      <c r="G51" s="34"/>
      <c r="H51" s="34"/>
    </row>
    <row r="52" spans="1:8" x14ac:dyDescent="0.2">
      <c r="A52" s="26" t="s">
        <v>34</v>
      </c>
      <c r="B52" s="37"/>
      <c r="C52" s="37"/>
      <c r="D52" s="26" t="s">
        <v>35</v>
      </c>
      <c r="E52" s="27"/>
      <c r="F52" s="27" t="s">
        <v>36</v>
      </c>
      <c r="G52" s="27"/>
      <c r="H52" s="27"/>
    </row>
    <row r="53" spans="1:8" x14ac:dyDescent="0.2">
      <c r="A53" s="2"/>
      <c r="B53" s="2"/>
      <c r="C53" s="2"/>
      <c r="D53" s="2"/>
      <c r="E53" s="2"/>
      <c r="F53" s="2" t="s">
        <v>37</v>
      </c>
      <c r="G53" s="2"/>
      <c r="H53" s="2"/>
    </row>
    <row r="54" spans="1:8" x14ac:dyDescent="0.2">
      <c r="A54" s="2"/>
      <c r="B54" s="2"/>
      <c r="C54" s="2"/>
      <c r="D54" s="2"/>
      <c r="E54" s="2"/>
      <c r="F54" s="2"/>
      <c r="G54" s="2"/>
      <c r="H54" s="2"/>
    </row>
    <row r="55" spans="1:8" x14ac:dyDescent="0.2">
      <c r="A55" s="2"/>
      <c r="B55" s="2"/>
      <c r="C55" s="2"/>
      <c r="D55" s="2"/>
      <c r="E55" s="2"/>
      <c r="F55" s="16" t="s">
        <v>38</v>
      </c>
      <c r="G55" s="2"/>
      <c r="H55" s="2"/>
    </row>
    <row r="56" spans="1:8" x14ac:dyDescent="0.2">
      <c r="A56" s="2"/>
      <c r="B56" s="2"/>
      <c r="C56" s="2"/>
      <c r="D56" s="2"/>
      <c r="E56" s="2"/>
      <c r="F56" s="16" t="s">
        <v>39</v>
      </c>
      <c r="G56" s="2"/>
      <c r="H56" s="2"/>
    </row>
    <row r="57" spans="1:8" x14ac:dyDescent="0.2">
      <c r="A57" s="2"/>
      <c r="B57" s="2"/>
      <c r="C57" s="2"/>
      <c r="D57" s="2"/>
      <c r="E57" s="2"/>
      <c r="F57" s="2"/>
      <c r="G57" s="2"/>
      <c r="H57" s="2"/>
    </row>
    <row r="58" spans="1:8" x14ac:dyDescent="0.2">
      <c r="A58" s="2"/>
      <c r="B58" s="2"/>
      <c r="C58" s="2"/>
      <c r="D58" s="2"/>
      <c r="E58" s="2"/>
      <c r="F58" s="2"/>
      <c r="G58" s="2"/>
      <c r="H58" s="2"/>
    </row>
    <row r="59" spans="1:8" x14ac:dyDescent="0.2">
      <c r="A59" s="2"/>
      <c r="B59" s="2"/>
      <c r="C59" s="2"/>
      <c r="D59" s="2"/>
      <c r="E59" s="2"/>
      <c r="F59" s="2"/>
      <c r="G59" s="2"/>
      <c r="H59" s="2"/>
    </row>
    <row r="60" spans="1:8" x14ac:dyDescent="0.2">
      <c r="A60" s="2"/>
      <c r="B60" s="2"/>
      <c r="C60" s="2"/>
      <c r="D60" s="2"/>
      <c r="E60" s="2"/>
      <c r="F60" s="2"/>
      <c r="G60" s="2"/>
      <c r="H60" s="2"/>
    </row>
    <row r="61" spans="1:8" x14ac:dyDescent="0.2">
      <c r="A61" s="2"/>
      <c r="B61" s="2"/>
      <c r="C61" s="2"/>
      <c r="D61" s="2"/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  <row r="63" spans="1:8" x14ac:dyDescent="0.2">
      <c r="A63" s="2"/>
      <c r="B63" s="2"/>
      <c r="C63" s="2"/>
      <c r="D63" s="2"/>
      <c r="E63" s="2"/>
      <c r="F63" s="2"/>
      <c r="G63" s="2"/>
      <c r="H63" s="2"/>
    </row>
    <row r="64" spans="1:8" x14ac:dyDescent="0.2">
      <c r="A64" s="2"/>
      <c r="B64" s="2"/>
      <c r="C64" s="2"/>
      <c r="D64" s="2"/>
      <c r="E64" s="2"/>
      <c r="F64" s="2"/>
      <c r="G64" s="2"/>
      <c r="H64" s="2"/>
    </row>
    <row r="65" spans="1:8" x14ac:dyDescent="0.2">
      <c r="A65" s="2"/>
      <c r="B65" s="2"/>
      <c r="C65" s="2"/>
      <c r="D65" s="2"/>
      <c r="E65" s="2"/>
      <c r="F65" s="2"/>
      <c r="G65" s="2"/>
      <c r="H65" s="2"/>
    </row>
    <row r="66" spans="1:8" x14ac:dyDescent="0.2">
      <c r="A66" s="2"/>
      <c r="B66" s="2"/>
      <c r="C66" s="2"/>
      <c r="D66" s="2"/>
      <c r="E66" s="2"/>
      <c r="F66" s="2"/>
      <c r="G66" s="2"/>
      <c r="H66" s="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3E6F-5C9B-4519-914F-807700DEF75F}">
  <sheetPr>
    <tabColor rgb="FFFFFF00"/>
  </sheetPr>
  <dimension ref="A1:R63"/>
  <sheetViews>
    <sheetView view="pageBreakPreview" topLeftCell="A25" zoomScaleNormal="100" zoomScaleSheetLayoutView="100" workbookViewId="0">
      <selection activeCell="H5" sqref="H5"/>
    </sheetView>
  </sheetViews>
  <sheetFormatPr defaultRowHeight="12.75" x14ac:dyDescent="0.2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5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5" x14ac:dyDescent="0.2">
      <c r="A3" s="95" t="s">
        <v>2</v>
      </c>
      <c r="B3" s="95"/>
      <c r="C3" s="95"/>
      <c r="D3" s="95"/>
      <c r="E3" s="95"/>
      <c r="F3" s="95"/>
      <c r="G3" s="95"/>
      <c r="H3" s="95"/>
      <c r="K3" s="2" t="s">
        <v>293</v>
      </c>
      <c r="L3" s="2"/>
      <c r="M3" s="2"/>
      <c r="N3" s="2"/>
      <c r="O3" s="2">
        <f>9300*3.0631</f>
        <v>28486.829999999998</v>
      </c>
    </row>
    <row r="4" spans="1:15" x14ac:dyDescent="0.2">
      <c r="A4" s="95" t="s">
        <v>3</v>
      </c>
      <c r="B4" s="95"/>
      <c r="C4" s="95"/>
      <c r="D4" s="95"/>
      <c r="E4" s="95"/>
      <c r="F4" s="95"/>
      <c r="G4" s="95"/>
      <c r="H4" s="95"/>
      <c r="K4" s="2" t="s">
        <v>294</v>
      </c>
      <c r="O4" s="2"/>
    </row>
    <row r="5" spans="1:15" x14ac:dyDescent="0.2">
      <c r="K5" s="55" t="s">
        <v>200</v>
      </c>
      <c r="O5" s="2"/>
    </row>
    <row r="7" spans="1:15" x14ac:dyDescent="0.2">
      <c r="K7" s="2" t="s">
        <v>295</v>
      </c>
      <c r="O7" s="2">
        <v>10</v>
      </c>
    </row>
    <row r="8" spans="1:15" x14ac:dyDescent="0.2">
      <c r="A8" s="2" t="s">
        <v>4</v>
      </c>
      <c r="B8" s="2"/>
      <c r="C8" s="2"/>
      <c r="D8" s="2"/>
      <c r="E8" s="2"/>
      <c r="F8" s="3" t="s">
        <v>5</v>
      </c>
      <c r="G8" s="2"/>
      <c r="H8" s="2"/>
      <c r="K8" s="2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4" t="s">
        <v>296</v>
      </c>
      <c r="G9" s="58" t="s">
        <v>338</v>
      </c>
      <c r="H9" s="2"/>
      <c r="K9" s="2"/>
      <c r="L9" s="2"/>
      <c r="M9" s="2"/>
      <c r="N9" s="2"/>
      <c r="O9" s="2"/>
    </row>
    <row r="10" spans="1:15" x14ac:dyDescent="0.2">
      <c r="A10" s="2" t="s">
        <v>339</v>
      </c>
      <c r="B10" s="2"/>
      <c r="C10" s="2"/>
      <c r="D10" s="2"/>
      <c r="E10" s="2"/>
      <c r="F10" s="4" t="s">
        <v>299</v>
      </c>
      <c r="G10" s="58" t="s">
        <v>340</v>
      </c>
      <c r="H10" s="2"/>
      <c r="J10" s="88"/>
      <c r="K10" s="2" t="s">
        <v>301</v>
      </c>
      <c r="L10" s="2"/>
      <c r="M10" s="2"/>
    </row>
    <row r="11" spans="1:15" x14ac:dyDescent="0.2">
      <c r="A11" s="2" t="s">
        <v>341</v>
      </c>
      <c r="B11" s="2"/>
      <c r="C11" s="2"/>
      <c r="D11" s="2"/>
      <c r="E11" s="2"/>
      <c r="F11" s="4" t="s">
        <v>303</v>
      </c>
      <c r="G11" s="58" t="s">
        <v>14</v>
      </c>
      <c r="H11" s="2"/>
      <c r="J11" s="89"/>
      <c r="K11" s="2" t="s">
        <v>304</v>
      </c>
    </row>
    <row r="12" spans="1:15" x14ac:dyDescent="0.2">
      <c r="A12" s="2" t="s">
        <v>342</v>
      </c>
      <c r="B12" s="2"/>
      <c r="C12" s="2"/>
      <c r="D12" s="2"/>
      <c r="E12" s="2"/>
      <c r="F12" s="4" t="s">
        <v>306</v>
      </c>
      <c r="G12" s="58" t="s">
        <v>307</v>
      </c>
      <c r="H12" s="2"/>
      <c r="K12" s="2"/>
    </row>
    <row r="13" spans="1:15" x14ac:dyDescent="0.2">
      <c r="A13" s="2" t="s">
        <v>343</v>
      </c>
      <c r="B13" s="2"/>
      <c r="C13" s="2"/>
      <c r="D13" s="2"/>
      <c r="E13" s="2"/>
      <c r="F13" s="2"/>
      <c r="G13" s="58"/>
      <c r="H13" s="2"/>
      <c r="K13" s="2" t="s">
        <v>295</v>
      </c>
    </row>
    <row r="14" spans="1:15" x14ac:dyDescent="0.2">
      <c r="A14" s="2"/>
      <c r="B14" s="2"/>
      <c r="C14" s="2"/>
      <c r="D14" s="2"/>
      <c r="E14" s="2"/>
      <c r="F14" s="2"/>
      <c r="G14" s="58"/>
      <c r="H14" s="2"/>
    </row>
    <row r="15" spans="1:15" x14ac:dyDescent="0.2">
      <c r="A15" s="2"/>
      <c r="B15" s="2"/>
      <c r="C15" s="2"/>
      <c r="D15" s="2"/>
      <c r="E15" s="2"/>
      <c r="F15" s="2"/>
      <c r="G15" s="2"/>
      <c r="H15" s="2"/>
      <c r="K15" s="2" t="s">
        <v>309</v>
      </c>
      <c r="L15" s="2"/>
      <c r="M15" s="2"/>
      <c r="N15" s="2"/>
      <c r="O15" s="2">
        <f>4050*2.9926996</f>
        <v>12120.43338</v>
      </c>
    </row>
    <row r="16" spans="1:15" s="14" customFormat="1" ht="20.100000000000001" customHeight="1" x14ac:dyDescent="0.2">
      <c r="A16" s="9" t="s">
        <v>20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  <c r="K16" s="2"/>
      <c r="L16" s="1"/>
      <c r="M16" s="1"/>
      <c r="N16" s="1"/>
      <c r="O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K17" s="2" t="s">
        <v>310</v>
      </c>
      <c r="O17" s="2"/>
    </row>
    <row r="18" spans="1:18" x14ac:dyDescent="0.2">
      <c r="A18" s="2"/>
      <c r="B18" s="2"/>
      <c r="C18" s="2"/>
      <c r="D18" s="16" t="s">
        <v>311</v>
      </c>
      <c r="E18" s="16"/>
      <c r="F18" s="2"/>
      <c r="G18" s="2"/>
      <c r="H18" s="2"/>
    </row>
    <row r="19" spans="1:18" x14ac:dyDescent="0.2">
      <c r="A19" s="2"/>
      <c r="B19" s="2"/>
      <c r="C19" s="2"/>
      <c r="D19" s="16"/>
      <c r="E19" s="16"/>
      <c r="F19" s="2"/>
      <c r="G19" s="2"/>
      <c r="H19" s="2"/>
      <c r="K19" s="2" t="s">
        <v>312</v>
      </c>
      <c r="L19" s="2"/>
      <c r="M19" s="2"/>
      <c r="N19" s="2"/>
      <c r="O19" s="2">
        <f>9300*2.9926996</f>
        <v>27832.10628</v>
      </c>
    </row>
    <row r="20" spans="1:18" x14ac:dyDescent="0.2">
      <c r="A20" s="18" t="s">
        <v>344</v>
      </c>
      <c r="B20" s="18" t="s">
        <v>345</v>
      </c>
      <c r="C20" s="18"/>
      <c r="D20" s="2" t="s">
        <v>346</v>
      </c>
      <c r="E20" s="2"/>
      <c r="F20" s="2"/>
      <c r="G20" s="2"/>
      <c r="H20" s="2">
        <f>9187*4.4087</f>
        <v>40502.726899999994</v>
      </c>
      <c r="K20" s="2"/>
      <c r="L20" s="2"/>
      <c r="M20" s="2"/>
      <c r="N20" s="2"/>
      <c r="O20" s="2"/>
    </row>
    <row r="21" spans="1:18" x14ac:dyDescent="0.2">
      <c r="A21" s="2"/>
      <c r="B21" s="5"/>
      <c r="C21" s="5"/>
      <c r="D21" s="2"/>
      <c r="H21" s="2"/>
      <c r="K21" s="2" t="s">
        <v>317</v>
      </c>
      <c r="L21" s="2"/>
      <c r="O21" s="2"/>
    </row>
    <row r="22" spans="1:18" x14ac:dyDescent="0.2">
      <c r="A22" s="18"/>
      <c r="B22" s="18"/>
      <c r="C22" s="18"/>
      <c r="D22" s="2" t="s">
        <v>347</v>
      </c>
      <c r="H22" s="2"/>
    </row>
    <row r="23" spans="1:18" x14ac:dyDescent="0.2">
      <c r="D23" s="2"/>
      <c r="E23" s="2"/>
      <c r="F23" s="2"/>
      <c r="G23" s="2"/>
      <c r="H23" s="2"/>
      <c r="K23" s="2" t="s">
        <v>320</v>
      </c>
      <c r="O23" s="2">
        <v>10</v>
      </c>
    </row>
    <row r="24" spans="1:18" x14ac:dyDescent="0.2">
      <c r="A24" s="18"/>
      <c r="B24" s="18"/>
      <c r="C24" s="5"/>
      <c r="D24" s="2" t="s">
        <v>295</v>
      </c>
      <c r="H24" s="2">
        <v>30</v>
      </c>
      <c r="K24" s="2"/>
      <c r="L24" s="2"/>
    </row>
    <row r="25" spans="1:18" x14ac:dyDescent="0.2">
      <c r="A25" s="18"/>
      <c r="B25" s="18"/>
      <c r="C25" s="18"/>
      <c r="D25" s="2"/>
      <c r="E25" s="2"/>
      <c r="F25" s="2"/>
      <c r="G25" s="2"/>
      <c r="H25" s="2"/>
      <c r="K25" s="2" t="s">
        <v>322</v>
      </c>
      <c r="L25" s="2"/>
      <c r="M25" s="2"/>
      <c r="N25" s="2"/>
      <c r="O25" s="2">
        <f>9300*3.0413</f>
        <v>28284.09</v>
      </c>
    </row>
    <row r="26" spans="1:18" x14ac:dyDescent="0.2">
      <c r="A26" s="2"/>
      <c r="B26" s="2"/>
      <c r="C26" s="2"/>
      <c r="D26" s="2"/>
      <c r="E26" s="2"/>
      <c r="F26" s="2"/>
      <c r="G26" s="2"/>
      <c r="H26" s="2"/>
      <c r="K26" s="2" t="s">
        <v>323</v>
      </c>
      <c r="O26" s="2"/>
    </row>
    <row r="27" spans="1:18" x14ac:dyDescent="0.2">
      <c r="A27" s="18"/>
      <c r="B27" s="18"/>
      <c r="C27" s="5"/>
      <c r="D27" s="2"/>
      <c r="E27" s="2"/>
      <c r="H27" s="2"/>
      <c r="K27" s="2"/>
      <c r="O27" s="2"/>
    </row>
    <row r="28" spans="1:18" x14ac:dyDescent="0.2">
      <c r="A28" s="2"/>
      <c r="B28" s="2"/>
      <c r="C28" s="2"/>
      <c r="D28" s="91">
        <v>4.4087003374333298</v>
      </c>
      <c r="K28" s="2" t="s">
        <v>324</v>
      </c>
      <c r="O28" s="2">
        <f>4050*3.0413</f>
        <v>12317.265000000001</v>
      </c>
    </row>
    <row r="29" spans="1:18" x14ac:dyDescent="0.2">
      <c r="A29" s="2"/>
      <c r="B29" s="2"/>
      <c r="C29" s="2"/>
      <c r="D29" s="2"/>
      <c r="H29" s="2"/>
      <c r="K29" s="2" t="s">
        <v>325</v>
      </c>
      <c r="L29" s="2"/>
      <c r="M29" s="2"/>
      <c r="N29" s="2"/>
      <c r="O29" s="2"/>
    </row>
    <row r="30" spans="1:18" x14ac:dyDescent="0.2">
      <c r="A30" s="2"/>
      <c r="B30" s="2"/>
      <c r="C30" s="2"/>
      <c r="K30" s="18" t="s">
        <v>326</v>
      </c>
      <c r="L30" s="18" t="s">
        <v>327</v>
      </c>
      <c r="M30" s="5"/>
      <c r="N30" s="2" t="s">
        <v>328</v>
      </c>
      <c r="R30" s="2">
        <f>18200*3.0647</f>
        <v>55777.54</v>
      </c>
    </row>
    <row r="31" spans="1:18" x14ac:dyDescent="0.2">
      <c r="A31" s="2"/>
      <c r="B31" s="2"/>
      <c r="C31" s="2"/>
      <c r="K31" s="18"/>
      <c r="L31" s="18"/>
      <c r="M31" s="18"/>
      <c r="N31" s="2" t="s">
        <v>329</v>
      </c>
      <c r="O31" s="2"/>
      <c r="P31" s="2"/>
      <c r="Q31" s="2"/>
      <c r="R31" s="2"/>
    </row>
    <row r="32" spans="1:18" x14ac:dyDescent="0.2">
      <c r="A32" s="2"/>
      <c r="B32" s="2"/>
      <c r="C32" s="2"/>
      <c r="K32" s="18" t="s">
        <v>326</v>
      </c>
      <c r="L32" s="18" t="s">
        <v>330</v>
      </c>
      <c r="M32" s="5"/>
      <c r="N32" s="2" t="s">
        <v>331</v>
      </c>
      <c r="O32" s="2"/>
      <c r="R32" s="2">
        <f>3000*3.0647</f>
        <v>9194.1</v>
      </c>
    </row>
    <row r="33" spans="1:15" x14ac:dyDescent="0.2">
      <c r="A33" s="2"/>
      <c r="B33" s="2"/>
      <c r="C33" s="2"/>
      <c r="D33" s="2"/>
      <c r="E33" s="2"/>
      <c r="F33" s="2"/>
      <c r="G33" s="2"/>
      <c r="H33" s="2"/>
    </row>
    <row r="34" spans="1:15" ht="13.5" thickBot="1" x14ac:dyDescent="0.25">
      <c r="A34" s="2"/>
      <c r="B34" s="2"/>
      <c r="C34" s="2"/>
      <c r="D34" s="2"/>
      <c r="E34" s="2"/>
      <c r="F34" s="2"/>
      <c r="G34" s="2"/>
      <c r="H34" s="19">
        <f>SUM(H18:H33)</f>
        <v>40532.726899999994</v>
      </c>
    </row>
    <row r="35" spans="1:15" ht="13.5" thickTop="1" x14ac:dyDescent="0.2">
      <c r="A35" s="2"/>
      <c r="B35" s="2"/>
      <c r="C35" s="2"/>
      <c r="D35" s="2"/>
      <c r="E35" s="2"/>
    </row>
    <row r="36" spans="1:15" ht="20.100000000000001" customHeight="1" x14ac:dyDescent="0.2">
      <c r="A36" s="20" t="s">
        <v>52</v>
      </c>
      <c r="B36" s="7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Forty Thousand Five Hundred Thirty-Two and 73/100 -----------</v>
      </c>
      <c r="C36" s="72"/>
      <c r="D36" s="22"/>
      <c r="E36" s="22"/>
      <c r="F36" s="22"/>
      <c r="G36" s="22"/>
      <c r="H36" s="22"/>
      <c r="K36" s="2" t="s">
        <v>332</v>
      </c>
      <c r="L36" s="2"/>
      <c r="M36" s="2"/>
      <c r="N36" s="2"/>
      <c r="O36" s="2">
        <f>18200*3.0812</f>
        <v>56077.84</v>
      </c>
    </row>
    <row r="37" spans="1:15" ht="20.100000000000001" customHeight="1" x14ac:dyDescent="0.2">
      <c r="A37" s="25"/>
      <c r="B37" s="81"/>
      <c r="C37" s="81"/>
      <c r="D37" s="27"/>
      <c r="E37" s="27"/>
      <c r="F37" s="27"/>
      <c r="G37" s="27"/>
      <c r="H37" s="27"/>
      <c r="K37" s="2" t="s">
        <v>333</v>
      </c>
      <c r="O37" s="2"/>
    </row>
    <row r="38" spans="1:15" ht="25.5" x14ac:dyDescent="0.2">
      <c r="A38" s="5" t="s">
        <v>29</v>
      </c>
      <c r="B38" s="2"/>
      <c r="C38" s="2"/>
      <c r="D38" s="2"/>
      <c r="E38" s="2"/>
      <c r="F38" s="28" t="s">
        <v>30</v>
      </c>
      <c r="G38" s="29"/>
      <c r="H38" s="30"/>
      <c r="K38" s="55"/>
      <c r="O38" s="2"/>
    </row>
    <row r="39" spans="1:15" x14ac:dyDescent="0.2">
      <c r="A39" s="2"/>
      <c r="B39" s="2"/>
      <c r="C39" s="2"/>
      <c r="D39" s="2"/>
      <c r="E39" s="2"/>
      <c r="F39" s="31"/>
      <c r="G39" s="32"/>
      <c r="H39" s="32"/>
      <c r="K39" s="2" t="s">
        <v>334</v>
      </c>
      <c r="O39" s="2">
        <f>3000*3.0812</f>
        <v>9243.6</v>
      </c>
    </row>
    <row r="40" spans="1:15" x14ac:dyDescent="0.2">
      <c r="B40" s="2"/>
      <c r="C40" s="2"/>
      <c r="D40" s="2"/>
      <c r="E40" s="2"/>
      <c r="F40" s="2"/>
      <c r="G40" s="2"/>
      <c r="H40" s="2"/>
      <c r="K40" s="2" t="s">
        <v>335</v>
      </c>
      <c r="O40" s="2"/>
    </row>
    <row r="41" spans="1:15" x14ac:dyDescent="0.2">
      <c r="A41" s="2"/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</row>
    <row r="42" spans="1:15" x14ac:dyDescent="0.2">
      <c r="A42" s="34"/>
      <c r="B42" s="34"/>
      <c r="C42" s="2"/>
      <c r="D42" s="2"/>
      <c r="E42" s="2"/>
      <c r="F42" s="2"/>
      <c r="G42" s="2"/>
      <c r="H42" s="2"/>
    </row>
    <row r="43" spans="1:15" x14ac:dyDescent="0.2">
      <c r="A43" s="2"/>
      <c r="B43" s="2"/>
      <c r="C43" s="2"/>
      <c r="D43" s="2"/>
      <c r="E43" s="2"/>
      <c r="F43" s="2"/>
      <c r="G43" s="2"/>
      <c r="H43" s="2"/>
    </row>
    <row r="44" spans="1:15" x14ac:dyDescent="0.2">
      <c r="A44" s="35" t="s">
        <v>32</v>
      </c>
      <c r="B44" s="2"/>
      <c r="C44" s="2"/>
      <c r="D44" s="35" t="s">
        <v>32</v>
      </c>
      <c r="E44" s="2"/>
      <c r="F44" s="35" t="s">
        <v>33</v>
      </c>
      <c r="G44" s="2"/>
      <c r="H44" s="36"/>
    </row>
    <row r="45" spans="1:15" x14ac:dyDescent="0.2">
      <c r="A45" s="2"/>
      <c r="B45" s="2"/>
      <c r="C45" s="2"/>
      <c r="D45" s="2"/>
      <c r="E45" s="2"/>
      <c r="F45" s="2"/>
      <c r="G45" s="2"/>
      <c r="H45" s="2"/>
    </row>
    <row r="46" spans="1:15" x14ac:dyDescent="0.2">
      <c r="A46" s="2"/>
      <c r="B46" s="2"/>
      <c r="C46" s="2"/>
      <c r="D46" s="2"/>
      <c r="E46" s="2"/>
      <c r="F46" s="2"/>
      <c r="G46" s="2"/>
      <c r="H46" s="2"/>
    </row>
    <row r="47" spans="1:15" x14ac:dyDescent="0.2">
      <c r="A47" s="2"/>
      <c r="B47" s="2"/>
      <c r="C47" s="2"/>
      <c r="D47" s="2"/>
      <c r="E47" s="2"/>
      <c r="F47" s="2"/>
      <c r="G47" s="2"/>
      <c r="H47" s="2"/>
    </row>
    <row r="48" spans="1:15" x14ac:dyDescent="0.2">
      <c r="A48" s="34"/>
      <c r="B48" s="34"/>
      <c r="C48" s="2"/>
      <c r="D48" s="34"/>
      <c r="E48" s="2"/>
      <c r="F48" s="34"/>
      <c r="G48" s="34"/>
      <c r="H48" s="34"/>
    </row>
    <row r="49" spans="1:8" s="38" customFormat="1" ht="17.100000000000001" customHeight="1" x14ac:dyDescent="0.2">
      <c r="A49" s="26" t="s">
        <v>34</v>
      </c>
      <c r="B49" s="37"/>
      <c r="C49" s="37"/>
      <c r="D49" s="26" t="s">
        <v>35</v>
      </c>
      <c r="E49" s="27"/>
      <c r="F49" s="27" t="s">
        <v>36</v>
      </c>
      <c r="G49" s="27"/>
      <c r="H49" s="27"/>
    </row>
    <row r="50" spans="1:8" x14ac:dyDescent="0.2">
      <c r="A50" s="2"/>
      <c r="B50" s="2"/>
      <c r="C50" s="2"/>
      <c r="D50" s="2"/>
      <c r="E50" s="2"/>
      <c r="F50" s="2" t="s">
        <v>37</v>
      </c>
      <c r="G50" s="2"/>
      <c r="H50" s="2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16" t="s">
        <v>38</v>
      </c>
      <c r="G52" s="2"/>
      <c r="H52" s="2"/>
    </row>
    <row r="53" spans="1:8" x14ac:dyDescent="0.2">
      <c r="A53" s="2"/>
      <c r="B53" s="2"/>
      <c r="C53" s="2"/>
      <c r="D53" s="2"/>
      <c r="E53" s="2"/>
      <c r="F53" s="16" t="s">
        <v>39</v>
      </c>
      <c r="G53" s="2"/>
      <c r="H53" s="2"/>
    </row>
    <row r="54" spans="1:8" x14ac:dyDescent="0.2">
      <c r="A54" s="2"/>
      <c r="B54" s="2"/>
      <c r="C54" s="2"/>
      <c r="D54" s="2"/>
      <c r="E54" s="2"/>
      <c r="F54" s="2"/>
      <c r="G54" s="2"/>
      <c r="H54" s="2"/>
    </row>
    <row r="55" spans="1:8" x14ac:dyDescent="0.2">
      <c r="A55" s="2"/>
      <c r="B55" s="2"/>
      <c r="C55" s="2"/>
      <c r="D55" s="2"/>
      <c r="E55" s="2"/>
      <c r="F55" s="2"/>
      <c r="G55" s="2"/>
      <c r="H55" s="2"/>
    </row>
    <row r="56" spans="1:8" x14ac:dyDescent="0.2">
      <c r="A56" s="2"/>
      <c r="B56" s="2"/>
      <c r="C56" s="2"/>
      <c r="D56" s="2"/>
      <c r="E56" s="2"/>
      <c r="F56" s="2"/>
      <c r="G56" s="2"/>
      <c r="H56" s="2"/>
    </row>
    <row r="57" spans="1:8" x14ac:dyDescent="0.2">
      <c r="A57" s="2"/>
      <c r="B57" s="2"/>
      <c r="C57" s="2"/>
      <c r="D57" s="2"/>
      <c r="E57" s="2"/>
      <c r="F57" s="2"/>
      <c r="G57" s="2"/>
      <c r="H57" s="2"/>
    </row>
    <row r="58" spans="1:8" x14ac:dyDescent="0.2">
      <c r="A58" s="2"/>
      <c r="B58" s="2"/>
      <c r="C58" s="2"/>
      <c r="D58" s="2"/>
      <c r="E58" s="2"/>
      <c r="F58" s="2"/>
      <c r="G58" s="2"/>
      <c r="H58" s="2"/>
    </row>
    <row r="59" spans="1:8" x14ac:dyDescent="0.2">
      <c r="A59" s="2"/>
      <c r="B59" s="2"/>
      <c r="C59" s="2"/>
      <c r="D59" s="2"/>
      <c r="E59" s="2"/>
      <c r="F59" s="2"/>
      <c r="G59" s="2"/>
      <c r="H59" s="2"/>
    </row>
    <row r="60" spans="1:8" x14ac:dyDescent="0.2">
      <c r="A60" s="2"/>
      <c r="B60" s="2"/>
      <c r="C60" s="2"/>
      <c r="D60" s="2"/>
      <c r="E60" s="2"/>
      <c r="F60" s="2"/>
      <c r="G60" s="2"/>
      <c r="H60" s="2"/>
    </row>
    <row r="61" spans="1:8" x14ac:dyDescent="0.2">
      <c r="A61" s="2"/>
      <c r="B61" s="2"/>
      <c r="C61" s="2"/>
      <c r="D61" s="2"/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  <row r="63" spans="1:8" x14ac:dyDescent="0.2">
      <c r="A63" s="2"/>
      <c r="B63" s="2"/>
      <c r="C63" s="2"/>
      <c r="D63" s="2"/>
      <c r="E63" s="2"/>
      <c r="F63" s="2"/>
      <c r="G63" s="2"/>
      <c r="H63" s="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497E-770B-41D4-9802-139C41D88917}">
  <sheetPr>
    <tabColor rgb="FFFFFF00"/>
    <pageSetUpPr fitToPage="1"/>
  </sheetPr>
  <dimension ref="A1:H52"/>
  <sheetViews>
    <sheetView workbookViewId="0">
      <selection activeCell="H5" sqref="H5"/>
    </sheetView>
  </sheetViews>
  <sheetFormatPr defaultRowHeight="12.75" x14ac:dyDescent="0.2"/>
  <cols>
    <col min="1" max="1" width="15.85546875" style="2" customWidth="1"/>
    <col min="2" max="2" width="14.42578125" style="2" customWidth="1"/>
    <col min="3" max="3" width="1.140625" style="2" customWidth="1"/>
    <col min="4" max="4" width="21" style="2" customWidth="1"/>
    <col min="5" max="5" width="1.140625" style="2" customWidth="1"/>
    <col min="6" max="6" width="16.42578125" style="2" customWidth="1"/>
    <col min="7" max="7" width="8.42578125" style="2" customWidth="1"/>
    <col min="8" max="8" width="13.28515625" style="2" customWidth="1"/>
    <col min="9" max="16384" width="9.140625" style="2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8" x14ac:dyDescent="0.2">
      <c r="H5" s="5"/>
    </row>
    <row r="8" spans="1:8" x14ac:dyDescent="0.2">
      <c r="A8" s="2" t="s">
        <v>4</v>
      </c>
      <c r="F8" s="3" t="s">
        <v>5</v>
      </c>
    </row>
    <row r="9" spans="1:8" x14ac:dyDescent="0.2">
      <c r="F9" s="4" t="s">
        <v>6</v>
      </c>
      <c r="G9" s="2" t="s">
        <v>40</v>
      </c>
    </row>
    <row r="10" spans="1:8" x14ac:dyDescent="0.2">
      <c r="A10" s="2" t="s">
        <v>41</v>
      </c>
      <c r="F10" s="4" t="s">
        <v>42</v>
      </c>
      <c r="G10" s="5" t="s">
        <v>10</v>
      </c>
    </row>
    <row r="11" spans="1:8" x14ac:dyDescent="0.2">
      <c r="A11" s="2" t="s">
        <v>43</v>
      </c>
      <c r="F11" s="4" t="s">
        <v>44</v>
      </c>
      <c r="G11" s="2" t="s">
        <v>14</v>
      </c>
    </row>
    <row r="12" spans="1:8" x14ac:dyDescent="0.2">
      <c r="F12" s="4" t="s">
        <v>45</v>
      </c>
      <c r="G12" s="2" t="s">
        <v>46</v>
      </c>
    </row>
    <row r="13" spans="1:8" x14ac:dyDescent="0.2">
      <c r="G13" s="2" t="s">
        <v>18</v>
      </c>
    </row>
    <row r="16" spans="1:8" s="14" customFormat="1" ht="20.100000000000001" customHeight="1" x14ac:dyDescent="0.2">
      <c r="A16" s="9" t="s">
        <v>47</v>
      </c>
      <c r="B16" s="9"/>
      <c r="C16" s="9"/>
      <c r="D16" s="11" t="s">
        <v>22</v>
      </c>
      <c r="E16" s="11"/>
      <c r="F16" s="9"/>
      <c r="G16" s="12"/>
      <c r="H16" s="13" t="s">
        <v>23</v>
      </c>
    </row>
    <row r="18" spans="1:8" x14ac:dyDescent="0.2">
      <c r="D18" s="16" t="s">
        <v>48</v>
      </c>
      <c r="E18" s="16"/>
      <c r="H18" s="39"/>
    </row>
    <row r="19" spans="1:8" x14ac:dyDescent="0.2">
      <c r="H19" s="39"/>
    </row>
    <row r="20" spans="1:8" x14ac:dyDescent="0.2">
      <c r="A20" s="40" t="s">
        <v>49</v>
      </c>
      <c r="B20" s="18" t="s">
        <v>50</v>
      </c>
      <c r="C20" s="18"/>
      <c r="D20" s="2" t="s">
        <v>51</v>
      </c>
      <c r="H20" s="39">
        <v>90</v>
      </c>
    </row>
    <row r="21" spans="1:8" x14ac:dyDescent="0.2">
      <c r="D21" s="5"/>
      <c r="E21" s="5"/>
    </row>
    <row r="24" spans="1:8" x14ac:dyDescent="0.2">
      <c r="A24" s="41"/>
      <c r="B24" s="5"/>
      <c r="C24" s="5"/>
      <c r="D24" s="16"/>
      <c r="E24" s="16"/>
      <c r="H24" s="39"/>
    </row>
    <row r="25" spans="1:8" x14ac:dyDescent="0.2">
      <c r="A25" s="42"/>
      <c r="B25" s="5"/>
      <c r="C25" s="5"/>
      <c r="D25" s="16"/>
      <c r="E25" s="16"/>
      <c r="H25" s="39"/>
    </row>
    <row r="26" spans="1:8" x14ac:dyDescent="0.2">
      <c r="A26" s="40"/>
      <c r="B26" s="5"/>
      <c r="C26" s="5"/>
    </row>
    <row r="27" spans="1:8" x14ac:dyDescent="0.2">
      <c r="A27" s="41"/>
    </row>
    <row r="28" spans="1:8" x14ac:dyDescent="0.2">
      <c r="A28" s="41"/>
    </row>
    <row r="33" spans="1:8" ht="13.5" thickBot="1" x14ac:dyDescent="0.25">
      <c r="H33" s="43">
        <f>SUM(H18:H31)</f>
        <v>90</v>
      </c>
    </row>
    <row r="34" spans="1:8" ht="13.5" thickTop="1" x14ac:dyDescent="0.2"/>
    <row r="35" spans="1:8" ht="20.100000000000001" customHeight="1" x14ac:dyDescent="0.2">
      <c r="A35" s="20" t="s">
        <v>52</v>
      </c>
      <c r="B35" s="2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Ninety and NO/100 -----------</v>
      </c>
      <c r="C35" s="21"/>
      <c r="D35" s="22"/>
      <c r="E35" s="22"/>
      <c r="F35" s="22"/>
      <c r="G35" s="22"/>
      <c r="H35" s="22"/>
    </row>
    <row r="36" spans="1:8" x14ac:dyDescent="0.2">
      <c r="A36" s="5" t="s">
        <v>53</v>
      </c>
    </row>
    <row r="37" spans="1:8" ht="25.5" x14ac:dyDescent="0.2">
      <c r="A37" s="2" t="s">
        <v>54</v>
      </c>
      <c r="F37" s="28" t="s">
        <v>30</v>
      </c>
      <c r="G37" s="29"/>
      <c r="H37" s="30"/>
    </row>
    <row r="39" spans="1:8" x14ac:dyDescent="0.2">
      <c r="F39" s="44"/>
      <c r="G39" s="44"/>
      <c r="H39" s="44"/>
    </row>
    <row r="40" spans="1:8" x14ac:dyDescent="0.2">
      <c r="A40" s="2" t="s">
        <v>55</v>
      </c>
      <c r="D40" s="33"/>
      <c r="E40" s="33"/>
      <c r="F40" s="31"/>
      <c r="G40" s="32"/>
      <c r="H40" s="32"/>
    </row>
    <row r="41" spans="1:8" x14ac:dyDescent="0.2">
      <c r="A41" s="34"/>
      <c r="B41" s="34"/>
    </row>
    <row r="43" spans="1:8" x14ac:dyDescent="0.2">
      <c r="A43" s="35" t="s">
        <v>32</v>
      </c>
      <c r="D43" s="35" t="s">
        <v>32</v>
      </c>
      <c r="F43" s="35" t="s">
        <v>33</v>
      </c>
      <c r="H43" s="36"/>
    </row>
    <row r="47" spans="1:8" x14ac:dyDescent="0.2">
      <c r="A47" s="34"/>
      <c r="B47" s="34"/>
      <c r="D47" s="34"/>
      <c r="F47" s="34"/>
      <c r="G47" s="34"/>
      <c r="H47" s="34"/>
    </row>
    <row r="48" spans="1:8" s="27" customFormat="1" ht="17.100000000000001" customHeight="1" x14ac:dyDescent="0.2">
      <c r="A48" s="26" t="s">
        <v>34</v>
      </c>
      <c r="B48" s="37"/>
      <c r="C48" s="37"/>
      <c r="D48" s="26" t="s">
        <v>35</v>
      </c>
      <c r="F48" s="27" t="s">
        <v>36</v>
      </c>
    </row>
    <row r="49" spans="6:6" x14ac:dyDescent="0.2">
      <c r="F49" s="2" t="s">
        <v>37</v>
      </c>
    </row>
    <row r="51" spans="6:6" x14ac:dyDescent="0.2">
      <c r="F51" s="16" t="s">
        <v>38</v>
      </c>
    </row>
    <row r="52" spans="6:6" x14ac:dyDescent="0.2">
      <c r="F52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2830-C847-4AC2-A13D-057A5327682A}">
  <sheetPr>
    <tabColor rgb="FFFFFF00"/>
    <pageSetUpPr fitToPage="1"/>
  </sheetPr>
  <dimension ref="A1:H56"/>
  <sheetViews>
    <sheetView workbookViewId="0">
      <selection activeCell="H5" sqref="H5"/>
    </sheetView>
  </sheetViews>
  <sheetFormatPr defaultRowHeight="12.75" x14ac:dyDescent="0.2"/>
  <cols>
    <col min="1" max="1" width="15.85546875" style="2" customWidth="1"/>
    <col min="2" max="2" width="15.42578125" style="2" customWidth="1"/>
    <col min="3" max="3" width="1" style="2" customWidth="1"/>
    <col min="4" max="4" width="21" style="2" customWidth="1"/>
    <col min="5" max="5" width="1" style="2" customWidth="1"/>
    <col min="6" max="6" width="16.42578125" style="2" customWidth="1"/>
    <col min="7" max="7" width="7.7109375" style="2" customWidth="1"/>
    <col min="8" max="8" width="13.28515625" style="2" customWidth="1"/>
    <col min="9" max="16384" width="9.140625" style="2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8" x14ac:dyDescent="0.2">
      <c r="H5" s="5"/>
    </row>
    <row r="8" spans="1:8" x14ac:dyDescent="0.2">
      <c r="A8" s="2" t="s">
        <v>4</v>
      </c>
      <c r="F8" s="3" t="s">
        <v>5</v>
      </c>
    </row>
    <row r="9" spans="1:8" x14ac:dyDescent="0.2">
      <c r="F9" s="4" t="s">
        <v>6</v>
      </c>
      <c r="G9" s="2" t="s">
        <v>56</v>
      </c>
    </row>
    <row r="10" spans="1:8" x14ac:dyDescent="0.2">
      <c r="A10" s="2" t="s">
        <v>57</v>
      </c>
      <c r="F10" s="4" t="s">
        <v>42</v>
      </c>
      <c r="G10" s="5" t="s">
        <v>10</v>
      </c>
    </row>
    <row r="11" spans="1:8" x14ac:dyDescent="0.2">
      <c r="A11" s="5" t="s">
        <v>58</v>
      </c>
      <c r="F11" s="4" t="s">
        <v>44</v>
      </c>
      <c r="G11" s="2" t="s">
        <v>14</v>
      </c>
    </row>
    <row r="12" spans="1:8" x14ac:dyDescent="0.2">
      <c r="A12" s="2" t="s">
        <v>59</v>
      </c>
      <c r="F12" s="4" t="s">
        <v>45</v>
      </c>
      <c r="G12" s="2" t="s">
        <v>60</v>
      </c>
    </row>
    <row r="13" spans="1:8" x14ac:dyDescent="0.2">
      <c r="A13" s="2" t="s">
        <v>61</v>
      </c>
      <c r="G13" s="2" t="s">
        <v>18</v>
      </c>
    </row>
    <row r="14" spans="1:8" x14ac:dyDescent="0.2">
      <c r="A14" s="2" t="s">
        <v>62</v>
      </c>
    </row>
    <row r="16" spans="1:8" s="14" customFormat="1" ht="20.100000000000001" customHeight="1" x14ac:dyDescent="0.2">
      <c r="A16" s="9" t="s">
        <v>63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</row>
    <row r="18" spans="1:8" x14ac:dyDescent="0.2">
      <c r="A18" s="18"/>
      <c r="B18" s="18"/>
      <c r="C18" s="18"/>
      <c r="D18" s="45" t="s">
        <v>64</v>
      </c>
      <c r="E18" s="45"/>
    </row>
    <row r="20" spans="1:8" x14ac:dyDescent="0.2">
      <c r="A20" s="18" t="s">
        <v>65</v>
      </c>
      <c r="B20" s="18" t="s">
        <v>66</v>
      </c>
      <c r="C20" s="18"/>
      <c r="D20" s="2" t="s">
        <v>67</v>
      </c>
      <c r="H20" s="2">
        <v>2112.41</v>
      </c>
    </row>
    <row r="21" spans="1:8" x14ac:dyDescent="0.2">
      <c r="A21" s="18"/>
      <c r="B21" s="18"/>
      <c r="C21" s="18"/>
    </row>
    <row r="22" spans="1:8" x14ac:dyDescent="0.2">
      <c r="A22" s="18"/>
      <c r="B22" s="18"/>
      <c r="C22" s="18"/>
    </row>
    <row r="24" spans="1:8" x14ac:dyDescent="0.2">
      <c r="D24" s="45"/>
    </row>
    <row r="25" spans="1:8" x14ac:dyDescent="0.2">
      <c r="E25" s="16"/>
    </row>
    <row r="26" spans="1:8" x14ac:dyDescent="0.2">
      <c r="A26" s="18"/>
      <c r="B26" s="33"/>
    </row>
    <row r="27" spans="1:8" x14ac:dyDescent="0.2">
      <c r="A27" s="18"/>
      <c r="B27" s="33"/>
      <c r="C27" s="33"/>
    </row>
    <row r="28" spans="1:8" x14ac:dyDescent="0.2">
      <c r="A28" s="40"/>
      <c r="B28" s="18"/>
      <c r="C28" s="18"/>
      <c r="H28" s="5"/>
    </row>
    <row r="29" spans="1:8" x14ac:dyDescent="0.2">
      <c r="A29" s="40"/>
      <c r="B29" s="18"/>
      <c r="C29" s="18"/>
      <c r="H29" s="5"/>
    </row>
    <row r="30" spans="1:8" x14ac:dyDescent="0.2">
      <c r="A30" s="40"/>
      <c r="B30" s="18"/>
      <c r="C30" s="18"/>
      <c r="D30" s="16"/>
      <c r="E30" s="16"/>
      <c r="H30" s="5"/>
    </row>
    <row r="31" spans="1:8" x14ac:dyDescent="0.2">
      <c r="A31" s="40"/>
      <c r="B31" s="18"/>
      <c r="C31" s="18"/>
      <c r="H31" s="5"/>
    </row>
    <row r="32" spans="1:8" x14ac:dyDescent="0.2">
      <c r="A32" s="18"/>
      <c r="B32" s="18"/>
      <c r="C32" s="18"/>
    </row>
    <row r="33" spans="1:8" x14ac:dyDescent="0.2">
      <c r="B33" s="33"/>
      <c r="C33" s="33"/>
    </row>
    <row r="34" spans="1:8" x14ac:dyDescent="0.2">
      <c r="A34" s="18"/>
      <c r="B34" s="18"/>
      <c r="C34" s="18"/>
    </row>
    <row r="35" spans="1:8" x14ac:dyDescent="0.2">
      <c r="B35" s="33"/>
      <c r="C35" s="33"/>
    </row>
    <row r="37" spans="1:8" ht="13.5" thickBot="1" x14ac:dyDescent="0.25">
      <c r="H37" s="43">
        <f>SUM(H18:H35)</f>
        <v>2112.41</v>
      </c>
    </row>
    <row r="38" spans="1:8" ht="13.5" thickTop="1" x14ac:dyDescent="0.2"/>
    <row r="39" spans="1:8" ht="20.100000000000001" customHeight="1" x14ac:dyDescent="0.2">
      <c r="A39" s="20" t="s">
        <v>52</v>
      </c>
      <c r="B39" s="21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Two Thousand One Hundred Twelve and 41/100 -----------</v>
      </c>
      <c r="C39" s="21"/>
      <c r="D39" s="22"/>
      <c r="E39" s="22"/>
      <c r="F39" s="46"/>
      <c r="G39" s="46"/>
      <c r="H39" s="46"/>
    </row>
    <row r="40" spans="1:8" x14ac:dyDescent="0.2">
      <c r="A40" s="5" t="s">
        <v>53</v>
      </c>
    </row>
    <row r="41" spans="1:8" ht="25.5" x14ac:dyDescent="0.2">
      <c r="A41" s="2" t="s">
        <v>54</v>
      </c>
      <c r="F41" s="28" t="s">
        <v>30</v>
      </c>
      <c r="G41" s="29"/>
      <c r="H41" s="30"/>
    </row>
    <row r="42" spans="1:8" x14ac:dyDescent="0.2">
      <c r="F42" s="44"/>
      <c r="G42" s="44"/>
      <c r="H42" s="44"/>
    </row>
    <row r="43" spans="1:8" x14ac:dyDescent="0.2">
      <c r="F43" s="31"/>
      <c r="G43" s="32"/>
      <c r="H43" s="32"/>
    </row>
    <row r="45" spans="1:8" x14ac:dyDescent="0.2">
      <c r="A45" s="34"/>
      <c r="B45" s="34"/>
    </row>
    <row r="47" spans="1:8" x14ac:dyDescent="0.2">
      <c r="A47" s="35" t="s">
        <v>32</v>
      </c>
      <c r="D47" s="35" t="s">
        <v>32</v>
      </c>
      <c r="F47" s="35" t="s">
        <v>33</v>
      </c>
      <c r="H47" s="36"/>
    </row>
    <row r="51" spans="1:8" x14ac:dyDescent="0.2">
      <c r="A51" s="34" t="s">
        <v>31</v>
      </c>
      <c r="B51" s="34"/>
      <c r="D51" s="34" t="s">
        <v>31</v>
      </c>
      <c r="F51" s="34"/>
      <c r="G51" s="34"/>
      <c r="H51" s="34"/>
    </row>
    <row r="52" spans="1:8" s="27" customFormat="1" ht="17.100000000000001" customHeight="1" x14ac:dyDescent="0.2">
      <c r="A52" s="26" t="s">
        <v>34</v>
      </c>
      <c r="B52" s="37"/>
      <c r="C52" s="37"/>
      <c r="D52" s="26" t="s">
        <v>35</v>
      </c>
      <c r="F52" s="27" t="s">
        <v>36</v>
      </c>
    </row>
    <row r="53" spans="1:8" x14ac:dyDescent="0.2">
      <c r="F53" s="2" t="s">
        <v>37</v>
      </c>
    </row>
    <row r="55" spans="1:8" x14ac:dyDescent="0.2">
      <c r="F55" s="16" t="s">
        <v>38</v>
      </c>
    </row>
    <row r="56" spans="1:8" x14ac:dyDescent="0.2">
      <c r="F56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910-8675-47B7-B2C9-1381FA4FCCA2}">
  <sheetPr>
    <tabColor rgb="FFFFFF00"/>
    <pageSetUpPr fitToPage="1"/>
  </sheetPr>
  <dimension ref="A1:H52"/>
  <sheetViews>
    <sheetView workbookViewId="0">
      <selection activeCell="H5" sqref="H5"/>
    </sheetView>
  </sheetViews>
  <sheetFormatPr defaultRowHeight="12.75" x14ac:dyDescent="0.2"/>
  <cols>
    <col min="1" max="1" width="15.42578125" style="2" customWidth="1"/>
    <col min="2" max="2" width="13.42578125" style="2" customWidth="1"/>
    <col min="3" max="3" width="1" style="2" customWidth="1"/>
    <col min="4" max="4" width="21" style="2" customWidth="1"/>
    <col min="5" max="5" width="0.7109375" style="2" customWidth="1"/>
    <col min="6" max="6" width="16.42578125" style="2" customWidth="1"/>
    <col min="7" max="7" width="7.85546875" style="2" customWidth="1"/>
    <col min="8" max="8" width="13.28515625" style="2" customWidth="1"/>
    <col min="9" max="16384" width="9.140625" style="2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8" x14ac:dyDescent="0.2">
      <c r="H5" s="5"/>
    </row>
    <row r="8" spans="1:8" x14ac:dyDescent="0.2">
      <c r="A8" s="2" t="s">
        <v>4</v>
      </c>
      <c r="F8" s="3" t="s">
        <v>5</v>
      </c>
    </row>
    <row r="9" spans="1:8" x14ac:dyDescent="0.2">
      <c r="F9" s="4" t="s">
        <v>81</v>
      </c>
      <c r="G9" s="2" t="s">
        <v>80</v>
      </c>
    </row>
    <row r="10" spans="1:8" x14ac:dyDescent="0.2">
      <c r="A10" s="2" t="s">
        <v>79</v>
      </c>
      <c r="F10" s="4" t="s">
        <v>78</v>
      </c>
      <c r="G10" s="5" t="s">
        <v>10</v>
      </c>
    </row>
    <row r="11" spans="1:8" x14ac:dyDescent="0.2">
      <c r="A11" s="2" t="s">
        <v>77</v>
      </c>
      <c r="F11" s="4" t="s">
        <v>76</v>
      </c>
      <c r="G11" s="2" t="s">
        <v>14</v>
      </c>
    </row>
    <row r="12" spans="1:8" x14ac:dyDescent="0.2">
      <c r="F12" s="4" t="s">
        <v>75</v>
      </c>
      <c r="G12" s="2" t="s">
        <v>74</v>
      </c>
    </row>
    <row r="13" spans="1:8" x14ac:dyDescent="0.2">
      <c r="G13" s="2" t="s">
        <v>18</v>
      </c>
    </row>
    <row r="16" spans="1:8" s="14" customFormat="1" ht="20.100000000000001" customHeight="1" x14ac:dyDescent="0.2">
      <c r="A16" s="9" t="s">
        <v>47</v>
      </c>
      <c r="B16" s="9"/>
      <c r="C16" s="9"/>
      <c r="D16" s="11" t="s">
        <v>22</v>
      </c>
      <c r="E16" s="11"/>
      <c r="F16" s="9"/>
      <c r="G16" s="12"/>
      <c r="H16" s="13" t="s">
        <v>23</v>
      </c>
    </row>
    <row r="18" spans="1:8" x14ac:dyDescent="0.2">
      <c r="A18" s="42"/>
      <c r="D18" s="16" t="s">
        <v>73</v>
      </c>
      <c r="E18" s="16"/>
    </row>
    <row r="19" spans="1:8" x14ac:dyDescent="0.2">
      <c r="A19" s="48"/>
      <c r="B19" s="18"/>
      <c r="C19" s="18"/>
      <c r="D19" s="16"/>
      <c r="E19" s="16"/>
    </row>
    <row r="20" spans="1:8" x14ac:dyDescent="0.2">
      <c r="A20" s="48" t="s">
        <v>72</v>
      </c>
      <c r="B20" s="33"/>
      <c r="C20" s="33"/>
      <c r="D20" s="2" t="s">
        <v>71</v>
      </c>
      <c r="E20" s="16"/>
      <c r="H20" s="2">
        <v>120</v>
      </c>
    </row>
    <row r="21" spans="1:8" x14ac:dyDescent="0.2">
      <c r="A21" s="2" t="s">
        <v>70</v>
      </c>
      <c r="D21" s="2" t="s">
        <v>69</v>
      </c>
      <c r="H21" s="2">
        <v>377.2</v>
      </c>
    </row>
    <row r="22" spans="1:8" x14ac:dyDescent="0.2">
      <c r="A22" s="47"/>
      <c r="B22" s="18"/>
      <c r="C22" s="18"/>
    </row>
    <row r="23" spans="1:8" x14ac:dyDescent="0.2">
      <c r="A23" s="47"/>
      <c r="B23" s="33"/>
      <c r="C23" s="33"/>
    </row>
    <row r="24" spans="1:8" x14ac:dyDescent="0.2">
      <c r="A24" s="42"/>
      <c r="B24" s="18"/>
      <c r="C24" s="18"/>
    </row>
    <row r="25" spans="1:8" x14ac:dyDescent="0.2">
      <c r="A25" s="42"/>
      <c r="B25" s="18"/>
      <c r="C25" s="18"/>
    </row>
    <row r="26" spans="1:8" x14ac:dyDescent="0.2">
      <c r="A26" s="42"/>
      <c r="B26" s="33"/>
      <c r="C26" s="33"/>
    </row>
    <row r="27" spans="1:8" x14ac:dyDescent="0.2">
      <c r="A27" s="42"/>
      <c r="B27" s="33"/>
      <c r="C27" s="33"/>
    </row>
    <row r="28" spans="1:8" x14ac:dyDescent="0.2">
      <c r="A28" s="42"/>
      <c r="B28" s="33"/>
      <c r="C28" s="33"/>
    </row>
    <row r="29" spans="1:8" x14ac:dyDescent="0.2">
      <c r="A29" s="42"/>
      <c r="B29" s="33"/>
      <c r="C29" s="33"/>
    </row>
    <row r="30" spans="1:8" x14ac:dyDescent="0.2">
      <c r="A30" s="42"/>
      <c r="B30" s="33"/>
      <c r="C30" s="33"/>
    </row>
    <row r="31" spans="1:8" x14ac:dyDescent="0.2">
      <c r="A31" s="42"/>
    </row>
    <row r="32" spans="1:8" x14ac:dyDescent="0.2">
      <c r="A32" s="42"/>
    </row>
    <row r="33" spans="1:8" ht="13.5" thickBot="1" x14ac:dyDescent="0.25">
      <c r="A33" s="42"/>
      <c r="H33" s="43">
        <f>SUM(H18:H32)</f>
        <v>497.2</v>
      </c>
    </row>
    <row r="34" spans="1:8" ht="13.5" thickTop="1" x14ac:dyDescent="0.2">
      <c r="H34" s="34"/>
    </row>
    <row r="35" spans="1:8" ht="20.100000000000001" customHeight="1" x14ac:dyDescent="0.2">
      <c r="A35" s="20" t="s">
        <v>68</v>
      </c>
      <c r="B35" s="2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 Hundred Ninety-Seven and 20/100 -----------</v>
      </c>
      <c r="C35" s="21"/>
      <c r="D35" s="22"/>
      <c r="E35" s="22"/>
      <c r="F35" s="22"/>
      <c r="G35" s="22"/>
      <c r="H35" s="22"/>
    </row>
    <row r="36" spans="1:8" x14ac:dyDescent="0.2">
      <c r="A36" s="5"/>
    </row>
    <row r="37" spans="1:8" ht="25.5" x14ac:dyDescent="0.2">
      <c r="A37" s="2" t="s">
        <v>54</v>
      </c>
      <c r="F37" s="28" t="s">
        <v>30</v>
      </c>
      <c r="G37" s="29"/>
      <c r="H37" s="30"/>
    </row>
    <row r="39" spans="1:8" x14ac:dyDescent="0.2">
      <c r="F39" s="44"/>
      <c r="G39" s="44"/>
      <c r="H39" s="44"/>
    </row>
    <row r="40" spans="1:8" x14ac:dyDescent="0.2">
      <c r="A40" s="2" t="s">
        <v>31</v>
      </c>
      <c r="D40" s="33"/>
      <c r="E40" s="33"/>
      <c r="F40" s="31"/>
      <c r="G40" s="32"/>
      <c r="H40" s="32"/>
    </row>
    <row r="41" spans="1:8" x14ac:dyDescent="0.2">
      <c r="A41" s="34"/>
      <c r="B41" s="34"/>
    </row>
    <row r="43" spans="1:8" x14ac:dyDescent="0.2">
      <c r="A43" s="2" t="s">
        <v>32</v>
      </c>
      <c r="D43" s="2" t="s">
        <v>32</v>
      </c>
      <c r="F43" s="35" t="s">
        <v>33</v>
      </c>
      <c r="H43" s="36"/>
    </row>
    <row r="47" spans="1:8" x14ac:dyDescent="0.2">
      <c r="A47" s="34"/>
      <c r="B47" s="34"/>
      <c r="D47" s="34"/>
      <c r="F47" s="34"/>
      <c r="G47" s="34"/>
      <c r="H47" s="34"/>
    </row>
    <row r="48" spans="1:8" s="27" customFormat="1" ht="17.100000000000001" customHeight="1" x14ac:dyDescent="0.2">
      <c r="A48" s="27" t="s">
        <v>34</v>
      </c>
      <c r="B48" s="37"/>
      <c r="C48" s="37"/>
      <c r="D48" s="27" t="s">
        <v>35</v>
      </c>
      <c r="F48" s="27" t="s">
        <v>36</v>
      </c>
    </row>
    <row r="49" spans="6:6" x14ac:dyDescent="0.2">
      <c r="F49" s="2" t="s">
        <v>37</v>
      </c>
    </row>
    <row r="51" spans="6:6" x14ac:dyDescent="0.2">
      <c r="F51" s="16" t="s">
        <v>38</v>
      </c>
    </row>
    <row r="52" spans="6:6" x14ac:dyDescent="0.2">
      <c r="F52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B1B7-F15D-4DEC-9CDB-17E5087BF163}">
  <sheetPr>
    <tabColor rgb="FFFFFF00"/>
    <pageSetUpPr fitToPage="1"/>
  </sheetPr>
  <dimension ref="A1:I57"/>
  <sheetViews>
    <sheetView topLeftCell="A4" workbookViewId="0">
      <selection activeCell="H5" sqref="H5"/>
    </sheetView>
  </sheetViews>
  <sheetFormatPr defaultRowHeight="12.75" x14ac:dyDescent="0.2"/>
  <cols>
    <col min="1" max="1" width="15.7109375" style="2" customWidth="1"/>
    <col min="2" max="2" width="14.140625" style="2" customWidth="1"/>
    <col min="3" max="3" width="0.5703125" style="2" customWidth="1"/>
    <col min="4" max="4" width="21" style="2" customWidth="1"/>
    <col min="5" max="5" width="0.85546875" style="2" customWidth="1"/>
    <col min="6" max="6" width="16.42578125" style="2" customWidth="1"/>
    <col min="7" max="7" width="8.7109375" style="2" customWidth="1"/>
    <col min="8" max="8" width="13.28515625" style="2" customWidth="1"/>
    <col min="9" max="16384" width="9.140625" style="1"/>
  </cols>
  <sheetData>
    <row r="1" spans="1:9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9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9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9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9" x14ac:dyDescent="0.2">
      <c r="H5" s="5"/>
    </row>
    <row r="8" spans="1:9" x14ac:dyDescent="0.2">
      <c r="A8" s="2" t="s">
        <v>4</v>
      </c>
      <c r="F8" s="3" t="s">
        <v>5</v>
      </c>
    </row>
    <row r="9" spans="1:9" x14ac:dyDescent="0.2">
      <c r="A9" s="2" t="s">
        <v>82</v>
      </c>
      <c r="F9" s="4" t="s">
        <v>83</v>
      </c>
      <c r="G9" s="2" t="s">
        <v>84</v>
      </c>
      <c r="I9" s="27"/>
    </row>
    <row r="10" spans="1:9" x14ac:dyDescent="0.2">
      <c r="A10" s="2" t="s">
        <v>85</v>
      </c>
      <c r="F10" s="4" t="s">
        <v>86</v>
      </c>
      <c r="G10" s="5" t="s">
        <v>10</v>
      </c>
      <c r="I10" s="25"/>
    </row>
    <row r="11" spans="1:9" x14ac:dyDescent="0.2">
      <c r="A11" s="2" t="s">
        <v>87</v>
      </c>
      <c r="F11" s="4" t="s">
        <v>88</v>
      </c>
      <c r="G11" s="2" t="s">
        <v>14</v>
      </c>
      <c r="I11" s="25"/>
    </row>
    <row r="12" spans="1:9" x14ac:dyDescent="0.2">
      <c r="A12" s="2" t="s">
        <v>89</v>
      </c>
      <c r="F12" s="4" t="s">
        <v>90</v>
      </c>
      <c r="G12" s="2" t="s">
        <v>91</v>
      </c>
      <c r="I12" s="25"/>
    </row>
    <row r="13" spans="1:9" x14ac:dyDescent="0.2">
      <c r="A13" s="2" t="s">
        <v>92</v>
      </c>
      <c r="G13" s="2" t="s">
        <v>18</v>
      </c>
    </row>
    <row r="16" spans="1:9" s="14" customFormat="1" ht="20.100000000000001" customHeight="1" x14ac:dyDescent="0.2">
      <c r="A16" s="9" t="s">
        <v>93</v>
      </c>
      <c r="B16" s="9" t="s">
        <v>94</v>
      </c>
      <c r="C16" s="9"/>
      <c r="D16" s="11" t="s">
        <v>22</v>
      </c>
      <c r="E16" s="11"/>
      <c r="F16" s="9"/>
      <c r="G16" s="12"/>
      <c r="H16" s="13" t="s">
        <v>23</v>
      </c>
    </row>
    <row r="18" spans="1:8" x14ac:dyDescent="0.2">
      <c r="D18" s="16" t="s">
        <v>95</v>
      </c>
      <c r="E18" s="16"/>
    </row>
    <row r="20" spans="1:8" x14ac:dyDescent="0.2">
      <c r="A20" s="18" t="s">
        <v>49</v>
      </c>
      <c r="B20" s="40" t="s">
        <v>96</v>
      </c>
      <c r="C20" s="40"/>
      <c r="D20" s="2" t="s">
        <v>97</v>
      </c>
      <c r="H20" s="2">
        <f>34.5*100</f>
        <v>3450</v>
      </c>
    </row>
    <row r="21" spans="1:8" x14ac:dyDescent="0.2">
      <c r="H21" s="39"/>
    </row>
    <row r="22" spans="1:8" x14ac:dyDescent="0.2">
      <c r="A22" s="18"/>
      <c r="B22" s="18"/>
      <c r="C22" s="18"/>
    </row>
    <row r="23" spans="1:8" x14ac:dyDescent="0.2">
      <c r="A23" s="40"/>
      <c r="B23" s="40"/>
      <c r="C23" s="40"/>
      <c r="F23" s="1"/>
      <c r="G23" s="1"/>
    </row>
    <row r="24" spans="1:8" x14ac:dyDescent="0.2">
      <c r="A24" s="18"/>
      <c r="B24" s="33"/>
      <c r="C24" s="33"/>
    </row>
    <row r="25" spans="1:8" x14ac:dyDescent="0.2">
      <c r="A25" s="40"/>
      <c r="B25" s="40"/>
      <c r="C25" s="40"/>
      <c r="F25" s="1"/>
      <c r="G25" s="1"/>
      <c r="H25" s="39"/>
    </row>
    <row r="26" spans="1:8" x14ac:dyDescent="0.2">
      <c r="A26" s="18"/>
      <c r="B26" s="18"/>
      <c r="C26" s="18"/>
    </row>
    <row r="27" spans="1:8" x14ac:dyDescent="0.2">
      <c r="H27" s="39"/>
    </row>
    <row r="28" spans="1:8" x14ac:dyDescent="0.2">
      <c r="A28" s="18"/>
      <c r="B28" s="33"/>
      <c r="C28" s="33"/>
    </row>
    <row r="29" spans="1:8" x14ac:dyDescent="0.2">
      <c r="A29" s="18"/>
      <c r="B29" s="33"/>
      <c r="C29" s="33"/>
    </row>
    <row r="30" spans="1:8" x14ac:dyDescent="0.2">
      <c r="A30" s="18"/>
      <c r="B30" s="33"/>
      <c r="C30" s="33"/>
    </row>
    <row r="31" spans="1:8" x14ac:dyDescent="0.2">
      <c r="A31" s="18"/>
      <c r="B31" s="33"/>
      <c r="C31" s="33"/>
    </row>
    <row r="32" spans="1:8" x14ac:dyDescent="0.2">
      <c r="A32" s="18"/>
      <c r="B32" s="33"/>
      <c r="C32" s="33"/>
    </row>
    <row r="33" spans="1:8" x14ac:dyDescent="0.2">
      <c r="A33" s="18"/>
      <c r="B33" s="33"/>
      <c r="C33" s="33"/>
    </row>
    <row r="35" spans="1:8" x14ac:dyDescent="0.2">
      <c r="A35" s="18"/>
      <c r="B35" s="33"/>
      <c r="C35" s="33"/>
      <c r="H35" s="39"/>
    </row>
    <row r="37" spans="1:8" x14ac:dyDescent="0.2">
      <c r="A37" s="18"/>
      <c r="B37" s="40"/>
      <c r="C37" s="40"/>
    </row>
    <row r="38" spans="1:8" ht="13.5" thickBot="1" x14ac:dyDescent="0.25">
      <c r="H38" s="43">
        <f>SUM(H18:H36)</f>
        <v>3450</v>
      </c>
    </row>
    <row r="39" spans="1:8" ht="13.5" thickTop="1" x14ac:dyDescent="0.2"/>
    <row r="40" spans="1:8" ht="20.100000000000001" customHeight="1" x14ac:dyDescent="0.2">
      <c r="A40" s="20" t="s">
        <v>52</v>
      </c>
      <c r="B40" s="21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Three Thousand Four Hundred Fifty and NO/100 -----------</v>
      </c>
      <c r="C40" s="21"/>
      <c r="D40" s="22"/>
      <c r="E40" s="22"/>
      <c r="F40" s="22"/>
      <c r="G40" s="22"/>
      <c r="H40" s="22"/>
    </row>
    <row r="41" spans="1:8" x14ac:dyDescent="0.2">
      <c r="A41" s="5" t="s">
        <v>53</v>
      </c>
    </row>
    <row r="42" spans="1:8" ht="25.5" x14ac:dyDescent="0.2">
      <c r="A42" s="2" t="s">
        <v>54</v>
      </c>
      <c r="F42" s="28" t="s">
        <v>30</v>
      </c>
      <c r="G42" s="29"/>
      <c r="H42" s="30"/>
    </row>
    <row r="45" spans="1:8" x14ac:dyDescent="0.2">
      <c r="F45" s="44"/>
      <c r="G45" s="44"/>
      <c r="H45" s="44"/>
    </row>
    <row r="46" spans="1:8" x14ac:dyDescent="0.2">
      <c r="A46" s="34"/>
      <c r="B46" s="34"/>
      <c r="F46" s="31"/>
      <c r="G46" s="32"/>
      <c r="H46" s="32"/>
    </row>
    <row r="47" spans="1:8" x14ac:dyDescent="0.2">
      <c r="A47" s="1"/>
      <c r="F47" s="35" t="s">
        <v>33</v>
      </c>
      <c r="H47" s="36"/>
    </row>
    <row r="48" spans="1:8" x14ac:dyDescent="0.2">
      <c r="A48" s="35" t="s">
        <v>32</v>
      </c>
      <c r="D48" s="35" t="s">
        <v>32</v>
      </c>
      <c r="F48" s="35"/>
      <c r="H48" s="36"/>
    </row>
    <row r="52" spans="1:8" x14ac:dyDescent="0.2">
      <c r="A52" s="34" t="s">
        <v>31</v>
      </c>
      <c r="B52" s="34"/>
      <c r="D52" s="34" t="s">
        <v>31</v>
      </c>
      <c r="F52" s="34"/>
      <c r="G52" s="34"/>
      <c r="H52" s="34"/>
    </row>
    <row r="53" spans="1:8" s="38" customFormat="1" ht="17.100000000000001" customHeight="1" x14ac:dyDescent="0.2">
      <c r="A53" s="26" t="s">
        <v>34</v>
      </c>
      <c r="B53" s="37"/>
      <c r="C53" s="37"/>
      <c r="D53" s="26" t="s">
        <v>35</v>
      </c>
      <c r="E53" s="27"/>
      <c r="F53" s="27" t="s">
        <v>36</v>
      </c>
      <c r="G53" s="27"/>
      <c r="H53" s="27"/>
    </row>
    <row r="54" spans="1:8" x14ac:dyDescent="0.2">
      <c r="F54" s="2" t="s">
        <v>37</v>
      </c>
    </row>
    <row r="56" spans="1:8" x14ac:dyDescent="0.2">
      <c r="F56" s="16" t="s">
        <v>38</v>
      </c>
    </row>
    <row r="57" spans="1:8" x14ac:dyDescent="0.2">
      <c r="F57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D792-6E6C-4E3A-B788-EED352711DFC}">
  <sheetPr>
    <tabColor rgb="FFFFFF00"/>
  </sheetPr>
  <dimension ref="A1:P56"/>
  <sheetViews>
    <sheetView zoomScaleNormal="100" workbookViewId="0">
      <selection activeCell="H5" sqref="H5"/>
    </sheetView>
  </sheetViews>
  <sheetFormatPr defaultRowHeight="12.75" x14ac:dyDescent="0.2"/>
  <cols>
    <col min="1" max="1" width="16" style="2" customWidth="1"/>
    <col min="2" max="2" width="13.42578125" style="2" customWidth="1"/>
    <col min="3" max="3" width="1.28515625" style="2" customWidth="1"/>
    <col min="4" max="4" width="21" style="2" customWidth="1"/>
    <col min="5" max="5" width="0.85546875" style="2" customWidth="1"/>
    <col min="6" max="6" width="16.42578125" style="2" customWidth="1"/>
    <col min="7" max="7" width="9" style="2" customWidth="1"/>
    <col min="8" max="8" width="13.28515625" style="2" customWidth="1"/>
    <col min="9" max="16384" width="9.140625" style="1"/>
  </cols>
  <sheetData>
    <row r="1" spans="1:16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6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6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16" x14ac:dyDescent="0.2">
      <c r="A4" s="95" t="s">
        <v>3</v>
      </c>
      <c r="B4" s="95"/>
      <c r="C4" s="95"/>
      <c r="D4" s="95"/>
      <c r="E4" s="95"/>
      <c r="F4" s="95"/>
      <c r="G4" s="95"/>
      <c r="H4" s="95"/>
    </row>
    <row r="5" spans="1:16" x14ac:dyDescent="0.2">
      <c r="H5" s="5"/>
    </row>
    <row r="8" spans="1:16" x14ac:dyDescent="0.2">
      <c r="A8" s="2" t="s">
        <v>4</v>
      </c>
      <c r="F8" s="3" t="s">
        <v>5</v>
      </c>
    </row>
    <row r="9" spans="1:16" x14ac:dyDescent="0.2">
      <c r="F9" s="4" t="s">
        <v>6</v>
      </c>
      <c r="G9" s="2" t="s">
        <v>98</v>
      </c>
    </row>
    <row r="10" spans="1:16" x14ac:dyDescent="0.2">
      <c r="A10" s="2" t="s">
        <v>99</v>
      </c>
      <c r="F10" s="4" t="s">
        <v>9</v>
      </c>
      <c r="G10" s="5" t="s">
        <v>10</v>
      </c>
    </row>
    <row r="11" spans="1:16" x14ac:dyDescent="0.2">
      <c r="A11" s="2" t="s">
        <v>100</v>
      </c>
      <c r="F11" s="4" t="s">
        <v>13</v>
      </c>
      <c r="G11" s="2" t="s">
        <v>14</v>
      </c>
    </row>
    <row r="12" spans="1:16" x14ac:dyDescent="0.2">
      <c r="A12" s="2" t="s">
        <v>101</v>
      </c>
      <c r="F12" s="4" t="s">
        <v>90</v>
      </c>
      <c r="G12" s="2" t="s">
        <v>102</v>
      </c>
    </row>
    <row r="13" spans="1:16" x14ac:dyDescent="0.2">
      <c r="A13" s="2" t="s">
        <v>103</v>
      </c>
      <c r="G13" s="2" t="s">
        <v>18</v>
      </c>
    </row>
    <row r="14" spans="1:16" x14ac:dyDescent="0.2">
      <c r="A14" s="2" t="s">
        <v>104</v>
      </c>
    </row>
    <row r="15" spans="1:16" x14ac:dyDescent="0.2">
      <c r="A15" s="2" t="s">
        <v>105</v>
      </c>
    </row>
    <row r="16" spans="1:16" s="14" customFormat="1" ht="20.100000000000001" customHeight="1" x14ac:dyDescent="0.2">
      <c r="A16" s="10" t="s">
        <v>106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  <c r="M16" s="2"/>
      <c r="N16" s="2"/>
      <c r="O16" s="2"/>
      <c r="P16" s="2"/>
    </row>
    <row r="17" spans="1:16" x14ac:dyDescent="0.2">
      <c r="A17" s="15"/>
      <c r="M17" s="2"/>
      <c r="N17" s="2"/>
      <c r="O17" s="2"/>
      <c r="P17" s="2"/>
    </row>
    <row r="18" spans="1:16" x14ac:dyDescent="0.2">
      <c r="A18" s="18"/>
      <c r="B18" s="18"/>
      <c r="C18" s="18"/>
      <c r="D18" s="16" t="s">
        <v>107</v>
      </c>
      <c r="E18" s="16"/>
      <c r="M18" s="2"/>
      <c r="N18" s="2"/>
      <c r="O18" s="2"/>
      <c r="P18" s="2"/>
    </row>
    <row r="20" spans="1:16" x14ac:dyDescent="0.2">
      <c r="A20" s="18" t="s">
        <v>49</v>
      </c>
      <c r="B20" s="18" t="s">
        <v>108</v>
      </c>
      <c r="C20" s="18"/>
      <c r="D20" s="2" t="s">
        <v>109</v>
      </c>
      <c r="H20" s="2">
        <f>27.5*100</f>
        <v>2750</v>
      </c>
      <c r="M20" s="2"/>
      <c r="N20" s="2"/>
      <c r="O20" s="2"/>
      <c r="P20" s="2"/>
    </row>
    <row r="21" spans="1:16" x14ac:dyDescent="0.2">
      <c r="A21" s="18"/>
      <c r="B21" s="18"/>
      <c r="C21" s="18"/>
      <c r="M21" s="2"/>
      <c r="N21" s="2"/>
      <c r="O21" s="2"/>
      <c r="P21" s="2"/>
    </row>
    <row r="22" spans="1:16" x14ac:dyDescent="0.2">
      <c r="C22" s="17"/>
      <c r="D22" s="16"/>
      <c r="M22" s="2"/>
      <c r="N22" s="2"/>
      <c r="O22" s="2"/>
      <c r="P22" s="2"/>
    </row>
    <row r="23" spans="1:16" x14ac:dyDescent="0.2">
      <c r="C23" s="18"/>
      <c r="D23" s="16"/>
      <c r="M23" s="2"/>
      <c r="N23" s="2"/>
      <c r="O23" s="2"/>
      <c r="P23" s="2"/>
    </row>
    <row r="24" spans="1:16" x14ac:dyDescent="0.2">
      <c r="M24" s="2"/>
      <c r="N24" s="2"/>
      <c r="O24" s="2"/>
      <c r="P24" s="2"/>
    </row>
    <row r="25" spans="1:16" x14ac:dyDescent="0.2">
      <c r="A25" s="17"/>
      <c r="B25" s="17"/>
      <c r="C25" s="18"/>
    </row>
    <row r="26" spans="1:16" x14ac:dyDescent="0.2">
      <c r="A26" s="18"/>
      <c r="B26" s="18"/>
      <c r="C26" s="18"/>
    </row>
    <row r="27" spans="1:16" x14ac:dyDescent="0.2">
      <c r="A27" s="18"/>
      <c r="B27" s="18"/>
      <c r="C27" s="18"/>
    </row>
    <row r="28" spans="1:16" x14ac:dyDescent="0.2">
      <c r="A28" s="18"/>
      <c r="B28" s="18"/>
      <c r="C28" s="18"/>
    </row>
    <row r="29" spans="1:16" x14ac:dyDescent="0.2">
      <c r="A29" s="18"/>
      <c r="B29" s="18"/>
      <c r="C29" s="18"/>
    </row>
    <row r="30" spans="1:16" x14ac:dyDescent="0.2">
      <c r="A30" s="18"/>
      <c r="B30" s="18"/>
      <c r="C30" s="18"/>
    </row>
    <row r="31" spans="1:16" x14ac:dyDescent="0.2">
      <c r="A31" s="18"/>
      <c r="B31" s="18"/>
      <c r="C31" s="18"/>
    </row>
    <row r="32" spans="1:16" x14ac:dyDescent="0.2">
      <c r="A32" s="18"/>
      <c r="B32" s="18"/>
      <c r="C32" s="18"/>
    </row>
    <row r="36" spans="1:8" x14ac:dyDescent="0.2">
      <c r="A36" s="15"/>
      <c r="H36" s="1"/>
    </row>
    <row r="37" spans="1:8" ht="13.5" thickBot="1" x14ac:dyDescent="0.25">
      <c r="A37" s="15"/>
      <c r="H37" s="19">
        <f>SUM(H18:H36)</f>
        <v>2750</v>
      </c>
    </row>
    <row r="38" spans="1:8" ht="13.5" thickTop="1" x14ac:dyDescent="0.2">
      <c r="A38" s="15"/>
    </row>
    <row r="39" spans="1:8" ht="20.100000000000001" customHeight="1" x14ac:dyDescent="0.2">
      <c r="A39" s="20" t="s">
        <v>28</v>
      </c>
      <c r="B39" s="21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Two Thousand Seven Hundred Fifty and NO/100 -----------</v>
      </c>
      <c r="C39" s="21"/>
      <c r="D39" s="22"/>
      <c r="E39" s="22"/>
      <c r="F39" s="49"/>
      <c r="G39" s="50"/>
      <c r="H39" s="50"/>
    </row>
    <row r="40" spans="1:8" x14ac:dyDescent="0.2">
      <c r="A40" s="5"/>
    </row>
    <row r="41" spans="1:8" ht="25.5" x14ac:dyDescent="0.2">
      <c r="A41" s="2" t="s">
        <v>54</v>
      </c>
      <c r="F41" s="28" t="s">
        <v>30</v>
      </c>
      <c r="G41" s="29"/>
      <c r="H41" s="30"/>
    </row>
    <row r="42" spans="1:8" x14ac:dyDescent="0.2">
      <c r="F42" s="44"/>
      <c r="G42" s="44"/>
      <c r="H42" s="44"/>
    </row>
    <row r="43" spans="1:8" x14ac:dyDescent="0.2">
      <c r="F43" s="31"/>
      <c r="G43" s="32"/>
      <c r="H43" s="32"/>
    </row>
    <row r="44" spans="1:8" x14ac:dyDescent="0.2">
      <c r="A44" s="1"/>
    </row>
    <row r="45" spans="1:8" x14ac:dyDescent="0.2">
      <c r="A45" s="34"/>
      <c r="B45" s="34"/>
    </row>
    <row r="47" spans="1:8" x14ac:dyDescent="0.2">
      <c r="A47" s="2" t="s">
        <v>32</v>
      </c>
      <c r="D47" s="2" t="s">
        <v>32</v>
      </c>
      <c r="F47" s="35" t="s">
        <v>33</v>
      </c>
      <c r="H47" s="36"/>
    </row>
    <row r="51" spans="1:8" x14ac:dyDescent="0.2">
      <c r="A51" s="34" t="s">
        <v>31</v>
      </c>
      <c r="B51" s="34"/>
      <c r="D51" s="34" t="s">
        <v>31</v>
      </c>
      <c r="F51" s="34"/>
      <c r="G51" s="34"/>
      <c r="H51" s="34"/>
    </row>
    <row r="52" spans="1:8" s="38" customFormat="1" ht="17.100000000000001" customHeight="1" x14ac:dyDescent="0.2">
      <c r="A52" s="27" t="s">
        <v>34</v>
      </c>
      <c r="B52" s="37"/>
      <c r="C52" s="37"/>
      <c r="D52" s="27" t="s">
        <v>35</v>
      </c>
      <c r="E52" s="27"/>
      <c r="F52" s="27" t="s">
        <v>36</v>
      </c>
      <c r="G52" s="27"/>
      <c r="H52" s="27"/>
    </row>
    <row r="53" spans="1:8" x14ac:dyDescent="0.2">
      <c r="F53" s="2" t="s">
        <v>37</v>
      </c>
    </row>
    <row r="55" spans="1:8" x14ac:dyDescent="0.2">
      <c r="F55" s="16" t="s">
        <v>38</v>
      </c>
    </row>
    <row r="56" spans="1:8" x14ac:dyDescent="0.2">
      <c r="F56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B1FB-29F8-4DD4-A4BD-32043730ABFE}">
  <sheetPr>
    <tabColor rgb="FFFFFF00"/>
    <pageSetUpPr fitToPage="1"/>
  </sheetPr>
  <dimension ref="A1:H56"/>
  <sheetViews>
    <sheetView workbookViewId="0">
      <selection activeCell="H5" sqref="H5"/>
    </sheetView>
  </sheetViews>
  <sheetFormatPr defaultRowHeight="12.75" x14ac:dyDescent="0.2"/>
  <cols>
    <col min="1" max="1" width="15.140625" style="1" customWidth="1"/>
    <col min="2" max="2" width="13.140625" style="1" customWidth="1"/>
    <col min="3" max="3" width="0.5703125" style="1" customWidth="1"/>
    <col min="4" max="4" width="23" style="1" customWidth="1"/>
    <col min="5" max="5" width="0.42578125" style="1" customWidth="1"/>
    <col min="6" max="6" width="16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8" x14ac:dyDescent="0.2">
      <c r="A4" s="95" t="s">
        <v>110</v>
      </c>
      <c r="B4" s="95"/>
      <c r="C4" s="95"/>
      <c r="D4" s="95"/>
      <c r="E4" s="95"/>
      <c r="F4" s="95"/>
      <c r="G4" s="95"/>
      <c r="H4" s="95"/>
    </row>
    <row r="5" spans="1:8" x14ac:dyDescent="0.2">
      <c r="H5" s="5"/>
    </row>
    <row r="8" spans="1:8" x14ac:dyDescent="0.2">
      <c r="A8" s="2" t="s">
        <v>4</v>
      </c>
      <c r="B8" s="2"/>
      <c r="C8" s="2"/>
      <c r="D8" s="2"/>
      <c r="E8" s="2"/>
      <c r="F8" s="3" t="s">
        <v>5</v>
      </c>
      <c r="G8" s="2"/>
      <c r="H8" s="2"/>
    </row>
    <row r="9" spans="1:8" x14ac:dyDescent="0.2">
      <c r="A9" s="2"/>
      <c r="B9" s="2"/>
      <c r="C9" s="2"/>
      <c r="D9" s="2"/>
      <c r="E9" s="2"/>
      <c r="F9" s="4" t="s">
        <v>111</v>
      </c>
      <c r="G9" s="51" t="s">
        <v>112</v>
      </c>
      <c r="H9" s="2"/>
    </row>
    <row r="10" spans="1:8" x14ac:dyDescent="0.2">
      <c r="A10" s="2" t="s">
        <v>113</v>
      </c>
      <c r="B10" s="2"/>
      <c r="C10" s="2"/>
      <c r="D10" s="2"/>
      <c r="E10" s="2"/>
      <c r="F10" s="4" t="s">
        <v>114</v>
      </c>
      <c r="G10" s="51" t="s">
        <v>10</v>
      </c>
      <c r="H10" s="2"/>
    </row>
    <row r="11" spans="1:8" x14ac:dyDescent="0.2">
      <c r="A11" s="2" t="s">
        <v>115</v>
      </c>
      <c r="B11" s="2"/>
      <c r="C11" s="2"/>
      <c r="D11" s="2"/>
      <c r="E11" s="2"/>
      <c r="F11" s="4" t="s">
        <v>13</v>
      </c>
      <c r="G11" s="51" t="s">
        <v>14</v>
      </c>
      <c r="H11" s="2"/>
    </row>
    <row r="12" spans="1:8" x14ac:dyDescent="0.2">
      <c r="A12" s="2"/>
      <c r="B12" s="2"/>
      <c r="C12" s="2"/>
      <c r="D12" s="2"/>
      <c r="E12" s="2"/>
      <c r="F12" s="4" t="s">
        <v>116</v>
      </c>
      <c r="G12" s="2" t="s">
        <v>117</v>
      </c>
      <c r="H12" s="2"/>
    </row>
    <row r="13" spans="1:8" x14ac:dyDescent="0.2">
      <c r="A13" s="2"/>
      <c r="B13" s="2"/>
      <c r="C13" s="2"/>
      <c r="D13" s="2"/>
      <c r="E13" s="2"/>
      <c r="F13" s="2"/>
      <c r="G13" s="2" t="s">
        <v>18</v>
      </c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s="14" customFormat="1" ht="20.100000000000001" customHeight="1" x14ac:dyDescent="0.2">
      <c r="A16" s="9" t="s">
        <v>93</v>
      </c>
      <c r="B16" s="10" t="s">
        <v>21</v>
      </c>
      <c r="C16" s="10"/>
      <c r="D16" s="11" t="s">
        <v>22</v>
      </c>
      <c r="E16" s="11"/>
      <c r="F16" s="9"/>
      <c r="G16" s="12"/>
      <c r="H16" s="13" t="s">
        <v>23</v>
      </c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B18" s="18"/>
      <c r="C18" s="18"/>
      <c r="D18" s="16" t="s">
        <v>73</v>
      </c>
      <c r="E18" s="16"/>
      <c r="F18" s="2"/>
      <c r="G18" s="2"/>
      <c r="H18" s="2"/>
    </row>
    <row r="19" spans="1:8" x14ac:dyDescent="0.2">
      <c r="A19" s="2"/>
      <c r="B19" s="2"/>
      <c r="C19" s="2"/>
      <c r="D19" s="16"/>
      <c r="E19" s="16"/>
      <c r="F19" s="2"/>
      <c r="G19" s="2"/>
      <c r="H19" s="2"/>
    </row>
    <row r="20" spans="1:8" x14ac:dyDescent="0.2">
      <c r="A20" s="52" t="s">
        <v>72</v>
      </c>
      <c r="B20" s="2"/>
      <c r="C20" s="2"/>
      <c r="D20" s="2" t="s">
        <v>71</v>
      </c>
      <c r="E20" s="2"/>
      <c r="F20" s="2"/>
      <c r="G20" s="2"/>
      <c r="H20" s="2">
        <v>90</v>
      </c>
    </row>
    <row r="21" spans="1:8" x14ac:dyDescent="0.2">
      <c r="A21" s="53" t="s">
        <v>70</v>
      </c>
      <c r="B21" s="2"/>
      <c r="C21" s="2"/>
      <c r="D21" s="2" t="s">
        <v>118</v>
      </c>
      <c r="E21" s="2"/>
      <c r="F21" s="2"/>
      <c r="G21" s="2"/>
      <c r="H21" s="2">
        <v>14</v>
      </c>
    </row>
    <row r="22" spans="1:8" x14ac:dyDescent="0.2">
      <c r="A22" s="54"/>
      <c r="B22" s="2"/>
      <c r="C22" s="2"/>
      <c r="D22" s="2"/>
      <c r="E22" s="2"/>
      <c r="F22" s="2"/>
      <c r="G22" s="2"/>
      <c r="H22" s="2"/>
    </row>
    <row r="23" spans="1:8" x14ac:dyDescent="0.2">
      <c r="A23" s="15"/>
      <c r="B23" s="2"/>
      <c r="C23" s="2"/>
      <c r="D23" s="2"/>
      <c r="E23" s="2"/>
      <c r="F23" s="2"/>
      <c r="G23" s="2"/>
      <c r="H23" s="2"/>
    </row>
    <row r="24" spans="1:8" x14ac:dyDescent="0.2">
      <c r="D24" s="2"/>
      <c r="E24" s="2"/>
    </row>
    <row r="25" spans="1:8" x14ac:dyDescent="0.2">
      <c r="A25" s="54"/>
      <c r="B25" s="2"/>
      <c r="C25" s="2"/>
      <c r="D25" s="2"/>
      <c r="E25" s="2"/>
      <c r="F25" s="2"/>
      <c r="G25" s="2"/>
      <c r="H25" s="2"/>
    </row>
    <row r="26" spans="1:8" x14ac:dyDescent="0.2">
      <c r="A26" s="15"/>
      <c r="B26" s="2"/>
      <c r="C26" s="2"/>
      <c r="D26" s="2"/>
      <c r="E26" s="55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</row>
    <row r="35" spans="1:8" ht="13.5" thickBot="1" x14ac:dyDescent="0.25">
      <c r="A35" s="2"/>
      <c r="B35" s="2"/>
      <c r="C35" s="2"/>
      <c r="D35" s="2"/>
      <c r="E35" s="2"/>
      <c r="F35" s="2"/>
      <c r="G35" s="2"/>
      <c r="H35" s="19">
        <f>SUM(H18:H33)</f>
        <v>104</v>
      </c>
    </row>
    <row r="36" spans="1:8" ht="13.5" thickTop="1" x14ac:dyDescent="0.2">
      <c r="A36" s="2"/>
      <c r="B36" s="2"/>
      <c r="C36" s="2"/>
      <c r="D36" s="2"/>
      <c r="E36" s="2"/>
      <c r="F36" s="2"/>
      <c r="G36" s="2"/>
      <c r="H36" s="2"/>
    </row>
    <row r="37" spans="1:8" ht="20.100000000000001" customHeight="1" x14ac:dyDescent="0.2">
      <c r="A37" s="20" t="s">
        <v>68</v>
      </c>
      <c r="B37" s="21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Four and NO/100 -----------</v>
      </c>
      <c r="C37" s="21"/>
      <c r="D37" s="22"/>
      <c r="E37" s="22"/>
      <c r="F37" s="22"/>
      <c r="G37" s="22"/>
      <c r="H37" s="22"/>
    </row>
    <row r="38" spans="1:8" x14ac:dyDescent="0.2">
      <c r="A38" s="5" t="s">
        <v>53</v>
      </c>
      <c r="B38" s="2"/>
      <c r="C38" s="2"/>
      <c r="D38" s="2"/>
      <c r="E38" s="2"/>
    </row>
    <row r="39" spans="1:8" ht="25.5" x14ac:dyDescent="0.2">
      <c r="A39" s="2" t="s">
        <v>54</v>
      </c>
      <c r="B39" s="2"/>
      <c r="C39" s="2"/>
      <c r="D39" s="2"/>
      <c r="E39" s="2"/>
      <c r="F39" s="28" t="s">
        <v>30</v>
      </c>
      <c r="G39" s="29"/>
      <c r="H39" s="30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44"/>
      <c r="G41" s="44"/>
      <c r="H41" s="44"/>
    </row>
    <row r="42" spans="1:8" x14ac:dyDescent="0.2">
      <c r="A42" s="2"/>
      <c r="B42" s="2"/>
      <c r="C42" s="2"/>
      <c r="D42" s="33"/>
      <c r="E42" s="33"/>
      <c r="F42" s="31"/>
      <c r="G42" s="32"/>
      <c r="H42" s="32"/>
    </row>
    <row r="43" spans="1:8" x14ac:dyDescent="0.2">
      <c r="A43" s="56"/>
      <c r="B43" s="34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35" t="s">
        <v>32</v>
      </c>
      <c r="B45" s="2"/>
      <c r="C45" s="2"/>
      <c r="D45" s="35" t="s">
        <v>32</v>
      </c>
      <c r="E45" s="2"/>
      <c r="F45" s="35" t="s">
        <v>33</v>
      </c>
      <c r="G45" s="2"/>
      <c r="H45" s="36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34"/>
      <c r="B49" s="34"/>
      <c r="C49" s="2"/>
      <c r="D49" s="34"/>
      <c r="E49" s="2"/>
      <c r="F49" s="34"/>
      <c r="G49" s="34"/>
      <c r="H49" s="34"/>
    </row>
    <row r="50" spans="1:8" s="38" customFormat="1" ht="17.100000000000001" customHeight="1" x14ac:dyDescent="0.2">
      <c r="A50" s="26" t="s">
        <v>34</v>
      </c>
      <c r="B50" s="37"/>
      <c r="C50" s="37"/>
      <c r="D50" s="26" t="s">
        <v>35</v>
      </c>
      <c r="E50" s="27"/>
      <c r="F50" s="27" t="s">
        <v>36</v>
      </c>
      <c r="G50" s="27"/>
      <c r="H50" s="27"/>
    </row>
    <row r="51" spans="1:8" x14ac:dyDescent="0.2">
      <c r="A51" s="2"/>
      <c r="B51" s="2"/>
      <c r="C51" s="2"/>
      <c r="D51" s="2"/>
      <c r="E51" s="2"/>
      <c r="F51" s="2" t="s">
        <v>37</v>
      </c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16" t="s">
        <v>38</v>
      </c>
      <c r="G53" s="2"/>
      <c r="H53" s="2"/>
    </row>
    <row r="54" spans="1:8" x14ac:dyDescent="0.2">
      <c r="A54" s="2"/>
      <c r="B54" s="2"/>
      <c r="C54" s="2"/>
      <c r="D54" s="2"/>
      <c r="E54" s="2"/>
      <c r="F54" s="16" t="s">
        <v>39</v>
      </c>
      <c r="G54" s="2"/>
      <c r="H54" s="2"/>
    </row>
    <row r="55" spans="1:8" x14ac:dyDescent="0.2">
      <c r="A55" s="2"/>
      <c r="B55" s="2"/>
      <c r="C55" s="2"/>
      <c r="D55" s="2"/>
      <c r="E55" s="2"/>
      <c r="F55" s="2"/>
      <c r="G55" s="2"/>
      <c r="H55" s="2"/>
    </row>
    <row r="56" spans="1:8" x14ac:dyDescent="0.2">
      <c r="A56" s="2"/>
      <c r="B56" s="2"/>
      <c r="C56" s="2"/>
      <c r="D56" s="2"/>
      <c r="E56" s="2"/>
      <c r="F56" s="2"/>
      <c r="G56" s="2"/>
      <c r="H56" s="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0E7B-3EF6-4754-9655-498B782503FB}">
  <sheetPr>
    <tabColor rgb="FFFFFF00"/>
    <pageSetUpPr fitToPage="1"/>
  </sheetPr>
  <dimension ref="A1:R55"/>
  <sheetViews>
    <sheetView zoomScaleNormal="100" workbookViewId="0">
      <selection activeCell="H5" sqref="H5"/>
    </sheetView>
  </sheetViews>
  <sheetFormatPr defaultRowHeight="12.75" x14ac:dyDescent="0.2"/>
  <cols>
    <col min="1" max="1" width="15.85546875" style="2" customWidth="1"/>
    <col min="2" max="2" width="15.42578125" style="2" customWidth="1"/>
    <col min="3" max="3" width="1" style="2" customWidth="1"/>
    <col min="4" max="4" width="23" style="2" customWidth="1"/>
    <col min="5" max="5" width="1.42578125" style="2" customWidth="1"/>
    <col min="6" max="6" width="12" style="2" customWidth="1"/>
    <col min="7" max="7" width="9.7109375" style="2" customWidth="1"/>
    <col min="8" max="8" width="13.140625" style="2" customWidth="1"/>
    <col min="9" max="16384" width="9.140625" style="2"/>
  </cols>
  <sheetData>
    <row r="1" spans="1:1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18" x14ac:dyDescent="0.2">
      <c r="A4" s="95" t="s">
        <v>110</v>
      </c>
      <c r="B4" s="95"/>
      <c r="C4" s="95"/>
      <c r="D4" s="95"/>
      <c r="E4" s="95"/>
      <c r="F4" s="95"/>
      <c r="G4" s="95"/>
      <c r="H4" s="95"/>
    </row>
    <row r="5" spans="1:18" x14ac:dyDescent="0.2">
      <c r="H5" s="5"/>
    </row>
    <row r="8" spans="1:18" x14ac:dyDescent="0.2">
      <c r="A8" s="2" t="s">
        <v>4</v>
      </c>
      <c r="F8" s="3" t="s">
        <v>5</v>
      </c>
    </row>
    <row r="9" spans="1:18" x14ac:dyDescent="0.2">
      <c r="F9" s="4" t="s">
        <v>81</v>
      </c>
      <c r="G9" s="51" t="s">
        <v>119</v>
      </c>
    </row>
    <row r="10" spans="1:18" x14ac:dyDescent="0.2">
      <c r="A10" s="2" t="s">
        <v>120</v>
      </c>
      <c r="F10" s="4" t="s">
        <v>78</v>
      </c>
      <c r="G10" s="51" t="s">
        <v>10</v>
      </c>
    </row>
    <row r="11" spans="1:18" x14ac:dyDescent="0.2">
      <c r="A11" s="2" t="s">
        <v>121</v>
      </c>
      <c r="F11" s="4" t="s">
        <v>76</v>
      </c>
      <c r="G11" s="51" t="s">
        <v>14</v>
      </c>
    </row>
    <row r="12" spans="1:18" x14ac:dyDescent="0.2">
      <c r="A12" s="2" t="s">
        <v>122</v>
      </c>
      <c r="F12" s="4" t="s">
        <v>116</v>
      </c>
      <c r="G12" s="2" t="s">
        <v>123</v>
      </c>
    </row>
    <row r="13" spans="1:18" x14ac:dyDescent="0.2">
      <c r="A13" s="2" t="s">
        <v>124</v>
      </c>
      <c r="G13" s="2" t="s">
        <v>18</v>
      </c>
    </row>
    <row r="14" spans="1:18" x14ac:dyDescent="0.2">
      <c r="A14" s="2" t="s">
        <v>125</v>
      </c>
    </row>
    <row r="15" spans="1:18" x14ac:dyDescent="0.2">
      <c r="K15" s="18" t="s">
        <v>53</v>
      </c>
      <c r="L15" s="18" t="s">
        <v>126</v>
      </c>
      <c r="M15" s="18"/>
      <c r="N15" s="2" t="s">
        <v>127</v>
      </c>
      <c r="R15" s="2">
        <v>2300</v>
      </c>
    </row>
    <row r="16" spans="1:18" s="14" customFormat="1" ht="20.100000000000001" customHeight="1" x14ac:dyDescent="0.2">
      <c r="A16" s="9" t="s">
        <v>63</v>
      </c>
      <c r="B16" s="9" t="s">
        <v>128</v>
      </c>
      <c r="C16" s="9"/>
      <c r="D16" s="11" t="s">
        <v>22</v>
      </c>
      <c r="E16" s="11"/>
      <c r="F16" s="9"/>
      <c r="G16" s="12"/>
      <c r="H16" s="13" t="s">
        <v>23</v>
      </c>
      <c r="K16" s="18"/>
      <c r="L16" s="18"/>
      <c r="M16" s="18"/>
      <c r="N16" s="2" t="s">
        <v>129</v>
      </c>
      <c r="O16" s="2"/>
      <c r="P16" s="2"/>
      <c r="Q16" s="2"/>
      <c r="R16" s="2"/>
    </row>
    <row r="17" spans="1:14" x14ac:dyDescent="0.2">
      <c r="A17" s="57"/>
      <c r="N17" s="2" t="s">
        <v>130</v>
      </c>
    </row>
    <row r="18" spans="1:14" x14ac:dyDescent="0.2">
      <c r="B18" s="18" t="s">
        <v>53</v>
      </c>
      <c r="C18" s="18"/>
      <c r="D18" s="16" t="s">
        <v>131</v>
      </c>
      <c r="E18" s="16"/>
    </row>
    <row r="20" spans="1:14" x14ac:dyDescent="0.2">
      <c r="A20" s="18" t="s">
        <v>132</v>
      </c>
      <c r="B20" s="18" t="s">
        <v>133</v>
      </c>
      <c r="C20" s="18"/>
      <c r="D20" s="2" t="s">
        <v>134</v>
      </c>
      <c r="H20" s="2">
        <v>7300</v>
      </c>
    </row>
    <row r="21" spans="1:14" x14ac:dyDescent="0.2">
      <c r="A21" s="18"/>
      <c r="B21" s="18"/>
      <c r="C21" s="18"/>
      <c r="D21" s="2" t="s">
        <v>135</v>
      </c>
    </row>
    <row r="22" spans="1:14" x14ac:dyDescent="0.2">
      <c r="A22" s="18"/>
      <c r="B22" s="18"/>
      <c r="C22" s="18"/>
    </row>
    <row r="23" spans="1:14" x14ac:dyDescent="0.2">
      <c r="A23" s="18"/>
      <c r="B23" s="18"/>
      <c r="C23" s="18"/>
    </row>
    <row r="24" spans="1:14" x14ac:dyDescent="0.2">
      <c r="A24" s="18"/>
      <c r="B24" s="18"/>
      <c r="C24" s="18"/>
    </row>
    <row r="25" spans="1:14" x14ac:dyDescent="0.2">
      <c r="A25" s="18"/>
      <c r="B25" s="18"/>
      <c r="C25" s="18"/>
    </row>
    <row r="26" spans="1:14" x14ac:dyDescent="0.2">
      <c r="A26" s="18"/>
      <c r="B26" s="18"/>
      <c r="C26" s="18"/>
    </row>
    <row r="27" spans="1:14" x14ac:dyDescent="0.2">
      <c r="A27" s="18"/>
      <c r="B27" s="18"/>
      <c r="C27" s="18"/>
    </row>
    <row r="29" spans="1:14" x14ac:dyDescent="0.2">
      <c r="A29" s="18"/>
      <c r="B29" s="33"/>
      <c r="C29" s="33"/>
    </row>
    <row r="30" spans="1:14" x14ac:dyDescent="0.2">
      <c r="A30" s="33"/>
      <c r="B30" s="33"/>
      <c r="C30" s="33"/>
    </row>
    <row r="31" spans="1:14" x14ac:dyDescent="0.2">
      <c r="A31" s="18"/>
      <c r="B31" s="33"/>
      <c r="C31" s="33"/>
    </row>
    <row r="32" spans="1:14" x14ac:dyDescent="0.2">
      <c r="A32" s="57"/>
    </row>
    <row r="33" spans="1:8" x14ac:dyDescent="0.2">
      <c r="A33" s="57"/>
    </row>
    <row r="34" spans="1:8" x14ac:dyDescent="0.2">
      <c r="A34" s="57"/>
    </row>
    <row r="35" spans="1:8" x14ac:dyDescent="0.2">
      <c r="A35" s="57"/>
    </row>
    <row r="36" spans="1:8" ht="13.5" thickBot="1" x14ac:dyDescent="0.25">
      <c r="A36" s="57"/>
      <c r="H36" s="19">
        <f>SUM(H18:H34)</f>
        <v>7300</v>
      </c>
    </row>
    <row r="37" spans="1:8" ht="13.5" thickTop="1" x14ac:dyDescent="0.2">
      <c r="A37" s="57"/>
    </row>
    <row r="38" spans="1:8" ht="20.100000000000001" customHeight="1" x14ac:dyDescent="0.2">
      <c r="A38" s="20" t="s">
        <v>52</v>
      </c>
      <c r="B38" s="21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Thousand Three Hundred and NO/100 -----------</v>
      </c>
      <c r="C38" s="21"/>
      <c r="D38" s="22"/>
      <c r="E38" s="22"/>
      <c r="F38" s="22"/>
      <c r="G38" s="22"/>
      <c r="H38" s="22"/>
    </row>
    <row r="39" spans="1:8" x14ac:dyDescent="0.2">
      <c r="A39" s="5" t="s">
        <v>53</v>
      </c>
    </row>
    <row r="40" spans="1:8" ht="25.5" x14ac:dyDescent="0.2">
      <c r="A40" s="27" t="s">
        <v>54</v>
      </c>
      <c r="F40" s="28" t="s">
        <v>30</v>
      </c>
      <c r="G40" s="29"/>
      <c r="H40" s="30"/>
    </row>
    <row r="43" spans="1:8" x14ac:dyDescent="0.2">
      <c r="D43" s="33"/>
      <c r="E43" s="33"/>
    </row>
    <row r="44" spans="1:8" x14ac:dyDescent="0.2">
      <c r="A44" s="34"/>
      <c r="B44" s="34"/>
    </row>
    <row r="46" spans="1:8" x14ac:dyDescent="0.2">
      <c r="A46" s="35" t="s">
        <v>32</v>
      </c>
      <c r="D46" s="35" t="s">
        <v>32</v>
      </c>
      <c r="F46" s="35" t="s">
        <v>33</v>
      </c>
      <c r="H46" s="36"/>
    </row>
    <row r="50" spans="1:8" x14ac:dyDescent="0.2">
      <c r="A50" s="34"/>
      <c r="B50" s="34"/>
      <c r="D50" s="34"/>
      <c r="F50" s="34"/>
      <c r="G50" s="34"/>
      <c r="H50" s="34"/>
    </row>
    <row r="51" spans="1:8" s="27" customFormat="1" ht="17.100000000000001" customHeight="1" x14ac:dyDescent="0.2">
      <c r="A51" s="26" t="s">
        <v>34</v>
      </c>
      <c r="B51" s="37"/>
      <c r="C51" s="37"/>
      <c r="D51" s="26" t="s">
        <v>35</v>
      </c>
      <c r="F51" s="27" t="s">
        <v>36</v>
      </c>
    </row>
    <row r="52" spans="1:8" x14ac:dyDescent="0.2">
      <c r="F52" s="2" t="s">
        <v>37</v>
      </c>
    </row>
    <row r="54" spans="1:8" x14ac:dyDescent="0.2">
      <c r="F54" s="16" t="s">
        <v>38</v>
      </c>
    </row>
    <row r="55" spans="1:8" x14ac:dyDescent="0.2">
      <c r="F55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DC2-1CA0-4FCB-B8F7-C0E3D161A7C3}">
  <sheetPr>
    <tabColor rgb="FFFFFF00"/>
    <pageSetUpPr fitToPage="1"/>
  </sheetPr>
  <dimension ref="A1:R55"/>
  <sheetViews>
    <sheetView zoomScaleNormal="100" workbookViewId="0">
      <selection activeCell="H5" sqref="H5"/>
    </sheetView>
  </sheetViews>
  <sheetFormatPr defaultRowHeight="12.75" x14ac:dyDescent="0.2"/>
  <cols>
    <col min="1" max="1" width="15.85546875" style="2" customWidth="1"/>
    <col min="2" max="2" width="15.42578125" style="2" customWidth="1"/>
    <col min="3" max="3" width="1" style="2" customWidth="1"/>
    <col min="4" max="4" width="23" style="2" customWidth="1"/>
    <col min="5" max="5" width="1.42578125" style="2" customWidth="1"/>
    <col min="6" max="6" width="12" style="2" customWidth="1"/>
    <col min="7" max="7" width="9.7109375" style="2" customWidth="1"/>
    <col min="8" max="8" width="13.140625" style="2" customWidth="1"/>
    <col min="9" max="16384" width="9.140625" style="2"/>
  </cols>
  <sheetData>
    <row r="1" spans="1:18" ht="15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18" x14ac:dyDescent="0.2">
      <c r="A2" s="95" t="s">
        <v>1</v>
      </c>
      <c r="B2" s="95"/>
      <c r="C2" s="95"/>
      <c r="D2" s="95"/>
      <c r="E2" s="95"/>
      <c r="F2" s="95"/>
      <c r="G2" s="95"/>
      <c r="H2" s="95"/>
    </row>
    <row r="3" spans="1:18" x14ac:dyDescent="0.2">
      <c r="A3" s="95" t="s">
        <v>2</v>
      </c>
      <c r="B3" s="95"/>
      <c r="C3" s="95"/>
      <c r="D3" s="95"/>
      <c r="E3" s="95"/>
      <c r="F3" s="95"/>
      <c r="G3" s="95"/>
      <c r="H3" s="95"/>
    </row>
    <row r="4" spans="1:18" x14ac:dyDescent="0.2">
      <c r="A4" s="95" t="s">
        <v>110</v>
      </c>
      <c r="B4" s="95"/>
      <c r="C4" s="95"/>
      <c r="D4" s="95"/>
      <c r="E4" s="95"/>
      <c r="F4" s="95"/>
      <c r="G4" s="95"/>
      <c r="H4" s="95"/>
    </row>
    <row r="5" spans="1:18" x14ac:dyDescent="0.2">
      <c r="H5" s="5"/>
    </row>
    <row r="8" spans="1:18" x14ac:dyDescent="0.2">
      <c r="A8" s="2" t="s">
        <v>4</v>
      </c>
      <c r="F8" s="3" t="s">
        <v>5</v>
      </c>
    </row>
    <row r="9" spans="1:18" x14ac:dyDescent="0.2">
      <c r="F9" s="4" t="s">
        <v>81</v>
      </c>
      <c r="G9" s="51" t="s">
        <v>136</v>
      </c>
    </row>
    <row r="10" spans="1:18" x14ac:dyDescent="0.2">
      <c r="A10" s="2" t="s">
        <v>137</v>
      </c>
      <c r="F10" s="4" t="s">
        <v>78</v>
      </c>
      <c r="G10" s="51" t="s">
        <v>10</v>
      </c>
    </row>
    <row r="11" spans="1:18" x14ac:dyDescent="0.2">
      <c r="A11" s="2" t="s">
        <v>138</v>
      </c>
      <c r="F11" s="4" t="s">
        <v>76</v>
      </c>
      <c r="G11" s="51" t="s">
        <v>14</v>
      </c>
    </row>
    <row r="12" spans="1:18" x14ac:dyDescent="0.2">
      <c r="A12" s="2" t="s">
        <v>139</v>
      </c>
      <c r="F12" s="4" t="s">
        <v>116</v>
      </c>
      <c r="G12" s="2" t="s">
        <v>140</v>
      </c>
    </row>
    <row r="13" spans="1:18" x14ac:dyDescent="0.2">
      <c r="A13" s="2" t="s">
        <v>141</v>
      </c>
      <c r="G13" s="2" t="s">
        <v>18</v>
      </c>
    </row>
    <row r="15" spans="1:18" x14ac:dyDescent="0.2">
      <c r="K15" s="18" t="s">
        <v>53</v>
      </c>
      <c r="L15" s="18" t="s">
        <v>126</v>
      </c>
      <c r="M15" s="18"/>
      <c r="N15" s="2" t="s">
        <v>127</v>
      </c>
      <c r="R15" s="2">
        <v>2300</v>
      </c>
    </row>
    <row r="16" spans="1:18" s="14" customFormat="1" ht="20.100000000000001" customHeight="1" x14ac:dyDescent="0.2">
      <c r="A16" s="9" t="s">
        <v>63</v>
      </c>
      <c r="B16" s="9" t="s">
        <v>128</v>
      </c>
      <c r="C16" s="9"/>
      <c r="D16" s="11" t="s">
        <v>22</v>
      </c>
      <c r="E16" s="11"/>
      <c r="F16" s="9"/>
      <c r="G16" s="12"/>
      <c r="H16" s="13" t="s">
        <v>23</v>
      </c>
      <c r="K16" s="18"/>
      <c r="L16" s="18"/>
      <c r="M16" s="18"/>
      <c r="N16" s="2" t="s">
        <v>129</v>
      </c>
      <c r="O16" s="2"/>
      <c r="P16" s="2"/>
      <c r="Q16" s="2"/>
      <c r="R16" s="2"/>
    </row>
    <row r="17" spans="1:14" x14ac:dyDescent="0.2">
      <c r="A17" s="57"/>
      <c r="N17" s="2" t="s">
        <v>130</v>
      </c>
    </row>
    <row r="18" spans="1:14" x14ac:dyDescent="0.2">
      <c r="B18" s="18" t="s">
        <v>53</v>
      </c>
      <c r="C18" s="18"/>
      <c r="D18" s="16" t="s">
        <v>142</v>
      </c>
      <c r="E18" s="16"/>
    </row>
    <row r="20" spans="1:14" x14ac:dyDescent="0.2">
      <c r="A20" s="18" t="s">
        <v>143</v>
      </c>
      <c r="B20" s="18" t="s">
        <v>144</v>
      </c>
      <c r="C20" s="18"/>
      <c r="D20" s="2" t="s">
        <v>145</v>
      </c>
      <c r="H20" s="2">
        <v>300</v>
      </c>
    </row>
    <row r="21" spans="1:14" x14ac:dyDescent="0.2">
      <c r="A21" s="18"/>
      <c r="B21" s="18"/>
      <c r="C21" s="18"/>
    </row>
    <row r="22" spans="1:14" x14ac:dyDescent="0.2">
      <c r="A22" s="18"/>
      <c r="B22" s="18"/>
      <c r="C22" s="18"/>
    </row>
    <row r="23" spans="1:14" x14ac:dyDescent="0.2">
      <c r="A23" s="18"/>
      <c r="B23" s="18"/>
      <c r="C23" s="18"/>
    </row>
    <row r="24" spans="1:14" x14ac:dyDescent="0.2">
      <c r="A24" s="18"/>
      <c r="B24" s="18"/>
      <c r="C24" s="18"/>
    </row>
    <row r="25" spans="1:14" x14ac:dyDescent="0.2">
      <c r="A25" s="18"/>
      <c r="B25" s="18"/>
      <c r="C25" s="18"/>
    </row>
    <row r="26" spans="1:14" x14ac:dyDescent="0.2">
      <c r="A26" s="18"/>
      <c r="B26" s="18"/>
      <c r="C26" s="18"/>
    </row>
    <row r="27" spans="1:14" x14ac:dyDescent="0.2">
      <c r="A27" s="18"/>
      <c r="B27" s="18"/>
      <c r="C27" s="18"/>
    </row>
    <row r="29" spans="1:14" x14ac:dyDescent="0.2">
      <c r="A29" s="18"/>
      <c r="B29" s="33"/>
      <c r="C29" s="33"/>
    </row>
    <row r="30" spans="1:14" x14ac:dyDescent="0.2">
      <c r="A30" s="33"/>
      <c r="B30" s="33"/>
      <c r="C30" s="33"/>
    </row>
    <row r="31" spans="1:14" x14ac:dyDescent="0.2">
      <c r="A31" s="18"/>
      <c r="B31" s="33"/>
      <c r="C31" s="33"/>
    </row>
    <row r="32" spans="1:14" x14ac:dyDescent="0.2">
      <c r="A32" s="57"/>
    </row>
    <row r="33" spans="1:8" x14ac:dyDescent="0.2">
      <c r="A33" s="57"/>
    </row>
    <row r="34" spans="1:8" x14ac:dyDescent="0.2">
      <c r="A34" s="57"/>
    </row>
    <row r="35" spans="1:8" x14ac:dyDescent="0.2">
      <c r="A35" s="57"/>
    </row>
    <row r="36" spans="1:8" ht="13.5" thickBot="1" x14ac:dyDescent="0.25">
      <c r="A36" s="57"/>
      <c r="H36" s="19">
        <f>SUM(H18:H34)</f>
        <v>300</v>
      </c>
    </row>
    <row r="37" spans="1:8" ht="13.5" thickTop="1" x14ac:dyDescent="0.2">
      <c r="A37" s="57"/>
    </row>
    <row r="38" spans="1:8" ht="20.100000000000001" customHeight="1" x14ac:dyDescent="0.2">
      <c r="A38" s="20" t="s">
        <v>52</v>
      </c>
      <c r="B38" s="21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and NO/100 -----------</v>
      </c>
      <c r="C38" s="21"/>
      <c r="D38" s="22"/>
      <c r="E38" s="22"/>
      <c r="F38" s="22"/>
      <c r="G38" s="22"/>
      <c r="H38" s="22"/>
    </row>
    <row r="39" spans="1:8" x14ac:dyDescent="0.2">
      <c r="A39" s="5" t="s">
        <v>53</v>
      </c>
    </row>
    <row r="40" spans="1:8" ht="25.5" x14ac:dyDescent="0.2">
      <c r="A40" s="27" t="s">
        <v>54</v>
      </c>
      <c r="F40" s="28" t="s">
        <v>30</v>
      </c>
      <c r="G40" s="29"/>
      <c r="H40" s="30"/>
    </row>
    <row r="43" spans="1:8" x14ac:dyDescent="0.2">
      <c r="D43" s="33"/>
      <c r="E43" s="33"/>
    </row>
    <row r="44" spans="1:8" x14ac:dyDescent="0.2">
      <c r="A44" s="34"/>
      <c r="B44" s="34"/>
    </row>
    <row r="46" spans="1:8" x14ac:dyDescent="0.2">
      <c r="A46" s="35" t="s">
        <v>32</v>
      </c>
      <c r="D46" s="35" t="s">
        <v>32</v>
      </c>
      <c r="F46" s="35" t="s">
        <v>33</v>
      </c>
      <c r="H46" s="36"/>
    </row>
    <row r="50" spans="1:8" x14ac:dyDescent="0.2">
      <c r="A50" s="34"/>
      <c r="B50" s="34"/>
      <c r="D50" s="34"/>
      <c r="F50" s="34"/>
      <c r="G50" s="34"/>
      <c r="H50" s="34"/>
    </row>
    <row r="51" spans="1:8" s="27" customFormat="1" ht="17.100000000000001" customHeight="1" x14ac:dyDescent="0.2">
      <c r="A51" s="26" t="s">
        <v>34</v>
      </c>
      <c r="B51" s="37"/>
      <c r="C51" s="37"/>
      <c r="D51" s="26" t="s">
        <v>35</v>
      </c>
      <c r="F51" s="27" t="s">
        <v>36</v>
      </c>
    </row>
    <row r="52" spans="1:8" x14ac:dyDescent="0.2">
      <c r="F52" s="2" t="s">
        <v>37</v>
      </c>
    </row>
    <row r="54" spans="1:8" x14ac:dyDescent="0.2">
      <c r="F54" s="16" t="s">
        <v>38</v>
      </c>
    </row>
    <row r="55" spans="1:8" x14ac:dyDescent="0.2">
      <c r="F55" s="16" t="s">
        <v>39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360</vt:lpstr>
      <vt:lpstr>Abdul Shukor</vt:lpstr>
      <vt:lpstr>DHL</vt:lpstr>
      <vt:lpstr>Deiwayani</vt:lpstr>
      <vt:lpstr>Butterfly House</vt:lpstr>
      <vt:lpstr>Flagstaff</vt:lpstr>
      <vt:lpstr>Malathi</vt:lpstr>
      <vt:lpstr>Performance</vt:lpstr>
      <vt:lpstr>SMKP George Town</vt:lpstr>
      <vt:lpstr>Toh Kim Hock</vt:lpstr>
      <vt:lpstr>Toong Li</vt:lpstr>
      <vt:lpstr>TLM Event</vt:lpstr>
      <vt:lpstr>Two Print</vt:lpstr>
      <vt:lpstr>Image Farm</vt:lpstr>
      <vt:lpstr>Ink Publishing</vt:lpstr>
      <vt:lpstr>Motivate</vt:lpstr>
      <vt:lpstr>'360'!Print_Area</vt:lpstr>
      <vt:lpstr>Flagstaff!Print_Area</vt:lpstr>
      <vt:lpstr>'Ink Publishing'!Print_Area</vt:lpstr>
      <vt:lpstr>Motivate!Print_Area</vt:lpstr>
      <vt:lpstr>Performance!Print_Area</vt:lpstr>
      <vt:lpstr>'SMKP George Town'!Print_Area</vt:lpstr>
      <vt:lpstr>'TLM Event'!Print_Area</vt:lpstr>
      <vt:lpstr>'Toong Li'!Print_Area</vt:lpstr>
      <vt:lpstr>'Two Print'!Print_Area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2020-05-06T11:59:16Z</cp:lastPrinted>
  <dcterms:created xsi:type="dcterms:W3CDTF">2020-04-05T08:34:36Z</dcterms:created>
  <dcterms:modified xsi:type="dcterms:W3CDTF">2020-05-06T12:06:23Z</dcterms:modified>
</cp:coreProperties>
</file>