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490" windowHeight="7530" activeTab="1"/>
  </bookViews>
  <sheets>
    <sheet name="2016 (Raya)" sheetId="2" r:id="rId1"/>
    <sheet name="2016 (Year End)" sheetId="1" r:id="rId2"/>
  </sheets>
  <calcPr calcId="162913"/>
</workbook>
</file>

<file path=xl/calcChain.xml><?xml version="1.0" encoding="utf-8"?>
<calcChain xmlns="http://schemas.openxmlformats.org/spreadsheetml/2006/main">
  <c r="N35" i="2" l="1"/>
  <c r="L35" i="2"/>
  <c r="K35" i="2"/>
  <c r="H35" i="2"/>
  <c r="J32" i="2"/>
  <c r="M32" i="2" s="1"/>
  <c r="F32" i="2"/>
  <c r="E32" i="2"/>
  <c r="D32" i="2"/>
  <c r="M31" i="2"/>
  <c r="F31" i="2"/>
  <c r="E31" i="2"/>
  <c r="D31" i="2"/>
  <c r="M26" i="2"/>
  <c r="J26" i="2"/>
  <c r="F26" i="2"/>
  <c r="E26" i="2"/>
  <c r="G26" i="2" s="1"/>
  <c r="D26" i="2"/>
  <c r="M25" i="2"/>
  <c r="J25" i="2"/>
  <c r="F25" i="2"/>
  <c r="E25" i="2"/>
  <c r="G25" i="2" s="1"/>
  <c r="D25" i="2"/>
  <c r="M24" i="2"/>
  <c r="J24" i="2"/>
  <c r="F24" i="2"/>
  <c r="E24" i="2"/>
  <c r="D24" i="2"/>
  <c r="M23" i="2"/>
  <c r="J23" i="2"/>
  <c r="F23" i="2"/>
  <c r="E23" i="2"/>
  <c r="D23" i="2"/>
  <c r="M22" i="2"/>
  <c r="J22" i="2"/>
  <c r="F22" i="2"/>
  <c r="E22" i="2"/>
  <c r="D22" i="2"/>
  <c r="M21" i="2"/>
  <c r="J21" i="2"/>
  <c r="F21" i="2"/>
  <c r="E21" i="2"/>
  <c r="D21" i="2"/>
  <c r="M20" i="2"/>
  <c r="J20" i="2"/>
  <c r="F20" i="2"/>
  <c r="E20" i="2"/>
  <c r="D20" i="2"/>
  <c r="M19" i="2"/>
  <c r="J19" i="2"/>
  <c r="F19" i="2"/>
  <c r="E19" i="2"/>
  <c r="D19" i="2"/>
  <c r="M18" i="2"/>
  <c r="J18" i="2"/>
  <c r="F18" i="2"/>
  <c r="E18" i="2"/>
  <c r="D18" i="2"/>
  <c r="M17" i="2"/>
  <c r="J17" i="2"/>
  <c r="F17" i="2"/>
  <c r="E17" i="2"/>
  <c r="D17" i="2"/>
  <c r="M16" i="2"/>
  <c r="J16" i="2"/>
  <c r="F16" i="2"/>
  <c r="E16" i="2"/>
  <c r="D16" i="2"/>
  <c r="M15" i="2"/>
  <c r="J15" i="2"/>
  <c r="F15" i="2"/>
  <c r="E15" i="2"/>
  <c r="D15" i="2"/>
  <c r="M14" i="2"/>
  <c r="J14" i="2"/>
  <c r="F14" i="2"/>
  <c r="E14" i="2"/>
  <c r="D14" i="2"/>
  <c r="M13" i="2"/>
  <c r="J13" i="2"/>
  <c r="F13" i="2"/>
  <c r="E13" i="2"/>
  <c r="D13" i="2"/>
  <c r="M12" i="2"/>
  <c r="J12" i="2"/>
  <c r="F12" i="2"/>
  <c r="E12" i="2"/>
  <c r="D12" i="2"/>
  <c r="M11" i="2"/>
  <c r="M35" i="2" s="1"/>
  <c r="J11" i="2"/>
  <c r="J35" i="2" s="1"/>
  <c r="F11" i="2"/>
  <c r="E11" i="2"/>
  <c r="D11" i="2"/>
  <c r="P39" i="1"/>
  <c r="P38" i="1"/>
  <c r="M11" i="1"/>
  <c r="P11" i="1"/>
  <c r="J32" i="1"/>
  <c r="P26" i="1"/>
  <c r="P27" i="1"/>
  <c r="P33" i="1"/>
  <c r="L31" i="1"/>
  <c r="P31" i="1"/>
  <c r="L32" i="1"/>
  <c r="P32" i="1"/>
  <c r="L25" i="1"/>
  <c r="M25" i="1"/>
  <c r="L12" i="1"/>
  <c r="M12" i="1"/>
  <c r="L13" i="1"/>
  <c r="M13" i="1"/>
  <c r="P13" i="1"/>
  <c r="L14" i="1"/>
  <c r="P14" i="1"/>
  <c r="L15" i="1"/>
  <c r="P15" i="1"/>
  <c r="L16" i="1"/>
  <c r="M16" i="1"/>
  <c r="P16" i="1"/>
  <c r="L17" i="1"/>
  <c r="M17" i="1"/>
  <c r="P17" i="1"/>
  <c r="L18" i="1"/>
  <c r="M18" i="1"/>
  <c r="P18" i="1"/>
  <c r="L19" i="1"/>
  <c r="M19" i="1"/>
  <c r="L20" i="1"/>
  <c r="P20" i="1"/>
  <c r="L21" i="1"/>
  <c r="L22" i="1"/>
  <c r="L23" i="1"/>
  <c r="M23" i="1"/>
  <c r="P23" i="1"/>
  <c r="L24" i="1"/>
  <c r="M24" i="1"/>
  <c r="P24" i="1"/>
  <c r="L11" i="1"/>
  <c r="K35" i="1"/>
  <c r="J33" i="1"/>
  <c r="J31" i="1"/>
  <c r="J22" i="1"/>
  <c r="J23" i="1"/>
  <c r="J24" i="1"/>
  <c r="J26" i="1"/>
  <c r="J25" i="1"/>
  <c r="J27" i="1"/>
  <c r="J12" i="1"/>
  <c r="J13" i="1"/>
  <c r="J14" i="1"/>
  <c r="J15" i="1"/>
  <c r="J16" i="1"/>
  <c r="J17" i="1"/>
  <c r="J18" i="1"/>
  <c r="J19" i="1"/>
  <c r="J20" i="1"/>
  <c r="J21" i="1"/>
  <c r="J11" i="1"/>
  <c r="D27" i="1"/>
  <c r="E27" i="1"/>
  <c r="F27" i="1"/>
  <c r="F33" i="1"/>
  <c r="E33" i="1"/>
  <c r="D33" i="1"/>
  <c r="D25" i="1"/>
  <c r="E25" i="1"/>
  <c r="F25" i="1"/>
  <c r="D26" i="1"/>
  <c r="E26" i="1"/>
  <c r="F26" i="1"/>
  <c r="D24" i="1"/>
  <c r="E24" i="1"/>
  <c r="F24" i="1"/>
  <c r="D23" i="1"/>
  <c r="E23" i="1"/>
  <c r="F23" i="1"/>
  <c r="F22" i="1"/>
  <c r="E22" i="1"/>
  <c r="D22" i="1"/>
  <c r="Q35" i="1"/>
  <c r="O35" i="1"/>
  <c r="N35" i="1"/>
  <c r="F32" i="1"/>
  <c r="E32" i="1"/>
  <c r="D32" i="1"/>
  <c r="F31" i="1"/>
  <c r="E31" i="1"/>
  <c r="D31" i="1"/>
  <c r="F21" i="1"/>
  <c r="E21" i="1"/>
  <c r="D21" i="1"/>
  <c r="F20" i="1"/>
  <c r="E20" i="1"/>
  <c r="D20" i="1"/>
  <c r="F19" i="1"/>
  <c r="E19" i="1"/>
  <c r="D19" i="1"/>
  <c r="F18" i="1"/>
  <c r="E18" i="1"/>
  <c r="D18" i="1"/>
  <c r="F17" i="1"/>
  <c r="E17" i="1"/>
  <c r="D17" i="1"/>
  <c r="F16" i="1"/>
  <c r="E16" i="1"/>
  <c r="D16" i="1"/>
  <c r="F15" i="1"/>
  <c r="E15" i="1"/>
  <c r="D15" i="1"/>
  <c r="F14" i="1"/>
  <c r="E14" i="1"/>
  <c r="D14" i="1"/>
  <c r="F13" i="1"/>
  <c r="E13" i="1"/>
  <c r="D13" i="1"/>
  <c r="F12" i="1"/>
  <c r="E12" i="1"/>
  <c r="D12" i="1"/>
  <c r="F11" i="1"/>
  <c r="E11" i="1"/>
  <c r="D11" i="1"/>
  <c r="L35" i="1"/>
  <c r="P25" i="1"/>
  <c r="M21" i="1"/>
  <c r="P21" i="1"/>
  <c r="M35" i="1"/>
  <c r="P19" i="1"/>
  <c r="P22" i="1"/>
  <c r="P12" i="1"/>
  <c r="P35" i="1"/>
  <c r="G32" i="2" l="1"/>
  <c r="G15" i="2"/>
  <c r="G17" i="2"/>
  <c r="G13" i="2"/>
  <c r="G23" i="2"/>
  <c r="G11" i="2"/>
  <c r="G21" i="2"/>
  <c r="G18" i="2"/>
  <c r="G19" i="2"/>
  <c r="G24" i="1"/>
  <c r="G16" i="2"/>
  <c r="G24" i="2"/>
  <c r="G31" i="2"/>
  <c r="G14" i="2"/>
  <c r="G22" i="2"/>
  <c r="G12" i="2"/>
  <c r="G20" i="2"/>
  <c r="G33" i="1"/>
  <c r="G16" i="1"/>
  <c r="G19" i="1"/>
  <c r="G20" i="1"/>
  <c r="G32" i="1"/>
  <c r="G13" i="1"/>
  <c r="G23" i="1"/>
  <c r="G25" i="1"/>
  <c r="G27" i="1"/>
  <c r="G12" i="1"/>
  <c r="G14" i="1"/>
  <c r="G15" i="1"/>
  <c r="G18" i="1"/>
  <c r="G31" i="1"/>
  <c r="G26" i="1"/>
  <c r="G17" i="1"/>
  <c r="G21" i="1"/>
  <c r="G11" i="1"/>
  <c r="G22" i="1"/>
</calcChain>
</file>

<file path=xl/sharedStrings.xml><?xml version="1.0" encoding="utf-8"?>
<sst xmlns="http://schemas.openxmlformats.org/spreadsheetml/2006/main" count="139" uniqueCount="69">
  <si>
    <t>PENANG GLOBAL TOURISM SDN BHD</t>
  </si>
  <si>
    <t>DATE</t>
  </si>
  <si>
    <t xml:space="preserve">YEAR </t>
  </si>
  <si>
    <t xml:space="preserve">MONTH </t>
  </si>
  <si>
    <t xml:space="preserve">DAY </t>
  </si>
  <si>
    <t>YEARS OF</t>
  </si>
  <si>
    <t>BASIC</t>
  </si>
  <si>
    <t>DEDUCTION</t>
  </si>
  <si>
    <t>NETT PAY</t>
  </si>
  <si>
    <t>EPF</t>
  </si>
  <si>
    <t>NAME OF EMPLOYEES</t>
  </si>
  <si>
    <t>JOINED</t>
  </si>
  <si>
    <t>OF</t>
  </si>
  <si>
    <t xml:space="preserve">OF </t>
  </si>
  <si>
    <t>SERVICE</t>
  </si>
  <si>
    <t xml:space="preserve">SALARY </t>
  </si>
  <si>
    <t>PCB</t>
  </si>
  <si>
    <t>EMPLOYER</t>
  </si>
  <si>
    <t>REMARKS</t>
  </si>
  <si>
    <t>(EMPLOYEE)</t>
  </si>
  <si>
    <t>RM</t>
  </si>
  <si>
    <t>Ooi Chok Yan</t>
  </si>
  <si>
    <t>Sim Kok Jiun</t>
  </si>
  <si>
    <t>Seow Ai See</t>
  </si>
  <si>
    <t>Deiwayani A/P Ramoo</t>
  </si>
  <si>
    <t>Azfalyza Binti Abdul Aziz</t>
  </si>
  <si>
    <t>Lim Hooi Leng</t>
  </si>
  <si>
    <t xml:space="preserve">Yoon Pauline </t>
  </si>
  <si>
    <t>Noor Ramlee Bin Ahmad</t>
  </si>
  <si>
    <t>Chan Phui Yoong</t>
  </si>
  <si>
    <t>Thoy Siew Ping</t>
  </si>
  <si>
    <t>Tourist Information Centre</t>
  </si>
  <si>
    <t>Kua Janice Tze Phing</t>
  </si>
  <si>
    <t>Toh Wie Chun</t>
  </si>
  <si>
    <t>Gayathiri A/P Supermaniam</t>
  </si>
  <si>
    <t>TOTAL</t>
  </si>
  <si>
    <t>Prepared By :</t>
  </si>
  <si>
    <t>Approved By :</t>
  </si>
  <si>
    <t>(Chief Executive Officer)</t>
  </si>
  <si>
    <t>Danny Tan Lee Keong</t>
  </si>
  <si>
    <t>Ng See Lok</t>
  </si>
  <si>
    <t>BANTUAN KEW.</t>
  </si>
  <si>
    <t xml:space="preserve">Leong Wei Leng </t>
  </si>
  <si>
    <t>Neoh Suat Hoon</t>
  </si>
  <si>
    <t>Goh Yen Ting</t>
  </si>
  <si>
    <t>PEMBERIAN BANTUAN KHAS KEWANGAN TAHUN 2016</t>
  </si>
  <si>
    <t>REFERENCE : PSUKPP/01/0755/3 Jld.6 (18)</t>
  </si>
  <si>
    <t>(NOV)</t>
  </si>
  <si>
    <t>FOR 2016</t>
  </si>
  <si>
    <t>(1/2 MONTH)</t>
  </si>
  <si>
    <t>Shirley Teh Suet Li</t>
  </si>
  <si>
    <t>(0.25 MONTH)</t>
  </si>
  <si>
    <t>GH</t>
  </si>
  <si>
    <t>Private</t>
  </si>
  <si>
    <t>(Day)</t>
  </si>
  <si>
    <t xml:space="preserve">Lim Yee Harng </t>
  </si>
  <si>
    <t>1 June - 30 Nov = 183 days</t>
  </si>
  <si>
    <t>52/183 x RM1600 = RM454.60
52/183 x RM800 = RM227.30</t>
  </si>
  <si>
    <t>61/183 x RM750 = RM250.00
61/183 x RM375 = RM125.00</t>
  </si>
  <si>
    <t>HALF MONTH SALARY, 0.25 MONTH (MC &lt; 4 DAYS) , MIN RM700</t>
  </si>
  <si>
    <t>MC 1/1/2016 - 15/11/2016</t>
  </si>
  <si>
    <t>Not eligible</t>
  </si>
  <si>
    <t>3/4 MONTH SALARY OR MIN RM700</t>
  </si>
  <si>
    <t>REFERENCE : PSUKPP/01/0755/3 Jld.6(7)</t>
  </si>
  <si>
    <t>CALCULATION</t>
  </si>
  <si>
    <t>FOR 2015</t>
  </si>
  <si>
    <t>(JUNE)</t>
  </si>
  <si>
    <t>(3/4 MONTH)</t>
  </si>
  <si>
    <t>135/152days x  RM4200 = RM 3,730.26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</si>
</sst>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72" formatCode="[$-409]dd\-mmm\-yy;@"/>
    <numFmt numFmtId="173" formatCode="[$-409]d\-mmm\-yy;@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3" fillId="0" borderId="4" xfId="0" applyFont="1" applyBorder="1"/>
    <xf numFmtId="0" fontId="6" fillId="0" borderId="5" xfId="0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/>
    <xf numFmtId="0" fontId="3" fillId="0" borderId="7" xfId="0" applyFont="1" applyBorder="1"/>
    <xf numFmtId="0" fontId="6" fillId="0" borderId="8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/>
    <xf numFmtId="0" fontId="4" fillId="0" borderId="6" xfId="0" applyFont="1" applyBorder="1"/>
    <xf numFmtId="172" fontId="3" fillId="0" borderId="4" xfId="0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43" fontId="3" fillId="0" borderId="4" xfId="0" applyNumberFormat="1" applyFont="1" applyBorder="1"/>
    <xf numFmtId="43" fontId="3" fillId="0" borderId="6" xfId="0" applyNumberFormat="1" applyFont="1" applyBorder="1"/>
    <xf numFmtId="43" fontId="4" fillId="0" borderId="6" xfId="0" applyNumberFormat="1" applyFont="1" applyFill="1" applyBorder="1"/>
    <xf numFmtId="0" fontId="1" fillId="0" borderId="0" xfId="0" applyFont="1" applyFill="1" applyBorder="1"/>
    <xf numFmtId="172" fontId="1" fillId="0" borderId="4" xfId="0" applyNumberFormat="1" applyFont="1" applyFill="1" applyBorder="1" applyAlignment="1">
      <alignment horizontal="center"/>
    </xf>
    <xf numFmtId="43" fontId="1" fillId="0" borderId="4" xfId="1" applyFont="1" applyFill="1" applyBorder="1"/>
    <xf numFmtId="43" fontId="1" fillId="0" borderId="6" xfId="0" applyNumberFormat="1" applyFont="1" applyFill="1" applyBorder="1"/>
    <xf numFmtId="0" fontId="1" fillId="0" borderId="6" xfId="0" applyFont="1" applyFill="1" applyBorder="1"/>
    <xf numFmtId="0" fontId="1" fillId="0" borderId="0" xfId="0" applyFont="1"/>
    <xf numFmtId="0" fontId="3" fillId="0" borderId="0" xfId="0" applyFont="1" applyFill="1" applyBorder="1"/>
    <xf numFmtId="172" fontId="3" fillId="0" borderId="4" xfId="0" applyNumberFormat="1" applyFont="1" applyFill="1" applyBorder="1" applyAlignment="1">
      <alignment horizontal="center"/>
    </xf>
    <xf numFmtId="43" fontId="3" fillId="0" borderId="4" xfId="1" applyFont="1" applyFill="1" applyBorder="1"/>
    <xf numFmtId="43" fontId="3" fillId="0" borderId="6" xfId="0" applyNumberFormat="1" applyFont="1" applyFill="1" applyBorder="1"/>
    <xf numFmtId="0" fontId="3" fillId="0" borderId="6" xfId="0" applyFont="1" applyFill="1" applyBorder="1"/>
    <xf numFmtId="0" fontId="3" fillId="0" borderId="0" xfId="0" applyFont="1" applyFill="1"/>
    <xf numFmtId="0" fontId="7" fillId="0" borderId="0" xfId="0" applyFont="1" applyBorder="1"/>
    <xf numFmtId="43" fontId="4" fillId="0" borderId="10" xfId="0" applyNumberFormat="1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right"/>
    </xf>
    <xf numFmtId="43" fontId="3" fillId="0" borderId="4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14" fontId="6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/>
    <xf numFmtId="0" fontId="7" fillId="0" borderId="4" xfId="1" applyNumberFormat="1" applyFont="1" applyBorder="1" applyAlignment="1">
      <alignment horizontal="center"/>
    </xf>
    <xf numFmtId="0" fontId="8" fillId="0" borderId="4" xfId="1" applyNumberFormat="1" applyFont="1" applyFill="1" applyBorder="1" applyAlignment="1">
      <alignment horizontal="center"/>
    </xf>
    <xf numFmtId="172" fontId="5" fillId="0" borderId="4" xfId="0" applyNumberFormat="1" applyFont="1" applyFill="1" applyBorder="1" applyAlignment="1">
      <alignment horizontal="center"/>
    </xf>
    <xf numFmtId="172" fontId="5" fillId="0" borderId="4" xfId="0" applyNumberFormat="1" applyFont="1" applyBorder="1" applyAlignment="1">
      <alignment horizontal="center"/>
    </xf>
    <xf numFmtId="0" fontId="7" fillId="0" borderId="0" xfId="0" applyFont="1"/>
    <xf numFmtId="172" fontId="1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43" fontId="3" fillId="2" borderId="4" xfId="0" applyNumberFormat="1" applyFont="1" applyFill="1" applyBorder="1"/>
    <xf numFmtId="0" fontId="3" fillId="2" borderId="10" xfId="0" applyFont="1" applyFill="1" applyBorder="1"/>
    <xf numFmtId="0" fontId="4" fillId="2" borderId="13" xfId="0" applyFont="1" applyFill="1" applyBorder="1"/>
    <xf numFmtId="173" fontId="3" fillId="2" borderId="10" xfId="0" applyNumberFormat="1" applyFont="1" applyFill="1" applyBorder="1" applyAlignment="1">
      <alignment horizontal="center"/>
    </xf>
    <xf numFmtId="43" fontId="4" fillId="2" borderId="10" xfId="0" applyNumberFormat="1" applyFont="1" applyFill="1" applyBorder="1"/>
    <xf numFmtId="43" fontId="4" fillId="2" borderId="11" xfId="0" applyNumberFormat="1" applyFont="1" applyFill="1" applyBorder="1"/>
    <xf numFmtId="0" fontId="8" fillId="0" borderId="4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43" fontId="3" fillId="0" borderId="0" xfId="0" applyNumberFormat="1" applyFont="1"/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6" fillId="0" borderId="0" xfId="0" applyFont="1" applyBorder="1"/>
    <xf numFmtId="0" fontId="6" fillId="0" borderId="12" xfId="0" applyFont="1" applyBorder="1"/>
    <xf numFmtId="43" fontId="3" fillId="0" borderId="4" xfId="0" applyNumberFormat="1" applyFont="1" applyFill="1" applyBorder="1"/>
    <xf numFmtId="0" fontId="3" fillId="0" borderId="10" xfId="0" applyFont="1" applyBorder="1"/>
    <xf numFmtId="0" fontId="4" fillId="0" borderId="13" xfId="0" applyFont="1" applyBorder="1"/>
    <xf numFmtId="173" fontId="3" fillId="0" borderId="10" xfId="0" applyNumberFormat="1" applyFont="1" applyBorder="1" applyAlignment="1">
      <alignment horizontal="center"/>
    </xf>
    <xf numFmtId="0" fontId="3" fillId="0" borderId="18" xfId="0" applyFont="1" applyBorder="1"/>
    <xf numFmtId="43" fontId="4" fillId="0" borderId="1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10</xdr:row>
      <xdr:rowOff>0</xdr:rowOff>
    </xdr:from>
    <xdr:to>
      <xdr:col>10</xdr:col>
      <xdr:colOff>861194</xdr:colOff>
      <xdr:row>31</xdr:row>
      <xdr:rowOff>165737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D8EE28E-324B-4C47-923A-E8713867F398}"/>
            </a:ext>
          </a:extLst>
        </xdr:cNvPr>
        <xdr:cNvCxnSpPr/>
      </xdr:nvCxnSpPr>
      <xdr:spPr>
        <a:xfrm flipH="1">
          <a:off x="6924675" y="1895475"/>
          <a:ext cx="861194" cy="41662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226695</xdr:colOff>
      <xdr:row>18</xdr:row>
      <xdr:rowOff>137160</xdr:rowOff>
    </xdr:from>
    <xdr:to>
      <xdr:col>10</xdr:col>
      <xdr:colOff>662710</xdr:colOff>
      <xdr:row>20</xdr:row>
      <xdr:rowOff>190450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F06AF4A-91B2-4E7A-B3D8-45355C125C22}"/>
            </a:ext>
          </a:extLst>
        </xdr:cNvPr>
        <xdr:cNvSpPr txBox="1"/>
      </xdr:nvSpPr>
      <xdr:spPr>
        <a:xfrm>
          <a:off x="7151370" y="3556635"/>
          <a:ext cx="436015" cy="4342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/>
            <a:t>N/A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10</xdr:row>
      <xdr:rowOff>11430</xdr:rowOff>
    </xdr:from>
    <xdr:to>
      <xdr:col>13</xdr:col>
      <xdr:colOff>899294</xdr:colOff>
      <xdr:row>32</xdr:row>
      <xdr:rowOff>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1D0F299C-6471-45A7-B989-6EDB1CEEB7DD}"/>
            </a:ext>
          </a:extLst>
        </xdr:cNvPr>
        <xdr:cNvCxnSpPr/>
      </xdr:nvCxnSpPr>
      <xdr:spPr>
        <a:xfrm flipH="1">
          <a:off x="6848475" y="1914525"/>
          <a:ext cx="866775" cy="4171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312419</xdr:colOff>
      <xdr:row>18</xdr:row>
      <xdr:rowOff>163830</xdr:rowOff>
    </xdr:from>
    <xdr:to>
      <xdr:col>13</xdr:col>
      <xdr:colOff>809624</xdr:colOff>
      <xdr:row>20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567B625-8F9F-4DA2-A878-2F072612A877}"/>
            </a:ext>
          </a:extLst>
        </xdr:cNvPr>
        <xdr:cNvSpPr txBox="1"/>
      </xdr:nvSpPr>
      <xdr:spPr>
        <a:xfrm>
          <a:off x="10123169" y="3583305"/>
          <a:ext cx="497205" cy="3028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100"/>
            <a:t>N/A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6"/>
  <sheetViews>
    <sheetView workbookViewId="0">
      <selection activeCell="B3" sqref="B3"/>
    </sheetView>
  </sheetViews>
  <sheetFormatPr defaultRowHeight="14.25" x14ac:dyDescent="0.2"/>
  <cols>
    <col min="1" max="1" width="5" style="2" customWidth="1"/>
    <col min="2" max="2" width="27.5703125" style="2" customWidth="1"/>
    <col min="3" max="3" width="13.85546875" style="2" customWidth="1"/>
    <col min="4" max="4" width="12.42578125" style="3" hidden="1" customWidth="1"/>
    <col min="5" max="5" width="11" style="3" hidden="1" customWidth="1"/>
    <col min="6" max="6" width="13.85546875" style="3" hidden="1" customWidth="1"/>
    <col min="7" max="7" width="28.85546875" style="2" customWidth="1"/>
    <col min="8" max="8" width="13.7109375" style="2" customWidth="1"/>
    <col min="9" max="9" width="17.140625" style="2" hidden="1" customWidth="1"/>
    <col min="10" max="10" width="14.85546875" style="2" customWidth="1"/>
    <col min="11" max="14" width="14.7109375" style="2" customWidth="1"/>
    <col min="15" max="15" width="37.7109375" style="2" bestFit="1" customWidth="1"/>
    <col min="16" max="16384" width="9.140625" style="2"/>
  </cols>
  <sheetData>
    <row r="1" spans="1:15" ht="15" x14ac:dyDescent="0.25">
      <c r="A1" s="1" t="s">
        <v>0</v>
      </c>
    </row>
    <row r="2" spans="1:15" ht="15" x14ac:dyDescent="0.25">
      <c r="A2" s="1" t="s">
        <v>45</v>
      </c>
    </row>
    <row r="3" spans="1:15" ht="15" x14ac:dyDescent="0.25">
      <c r="A3" s="1" t="s">
        <v>62</v>
      </c>
    </row>
    <row r="4" spans="1:15" ht="15" x14ac:dyDescent="0.25">
      <c r="A4" s="1" t="s">
        <v>63</v>
      </c>
      <c r="J4" s="3"/>
      <c r="K4" s="3"/>
      <c r="L4" s="3"/>
      <c r="M4" s="3"/>
      <c r="N4" s="3"/>
    </row>
    <row r="5" spans="1:15" ht="15" customHeight="1" x14ac:dyDescent="0.25">
      <c r="A5" s="4"/>
      <c r="B5" s="5"/>
      <c r="C5" s="5"/>
      <c r="D5" s="5"/>
      <c r="E5" s="5"/>
      <c r="F5" s="5"/>
      <c r="G5" s="5"/>
      <c r="H5" s="5"/>
      <c r="I5" s="5"/>
      <c r="J5" s="4"/>
      <c r="K5" s="4"/>
      <c r="L5" s="4"/>
      <c r="M5" s="6"/>
      <c r="N5" s="4"/>
      <c r="O5" s="4"/>
    </row>
    <row r="6" spans="1:15" x14ac:dyDescent="0.2">
      <c r="A6" s="7"/>
      <c r="B6" s="8"/>
      <c r="C6" s="9" t="s">
        <v>1</v>
      </c>
      <c r="D6" s="9" t="s">
        <v>2</v>
      </c>
      <c r="E6" s="9" t="s">
        <v>3</v>
      </c>
      <c r="F6" s="9" t="s">
        <v>4</v>
      </c>
      <c r="G6" s="10" t="s">
        <v>5</v>
      </c>
      <c r="H6" s="9" t="s">
        <v>6</v>
      </c>
      <c r="I6" s="78"/>
      <c r="J6" s="9" t="s">
        <v>41</v>
      </c>
      <c r="K6" s="72" t="s">
        <v>7</v>
      </c>
      <c r="L6" s="73"/>
      <c r="M6" s="11" t="s">
        <v>8</v>
      </c>
      <c r="N6" s="11" t="s">
        <v>9</v>
      </c>
      <c r="O6" s="11"/>
    </row>
    <row r="7" spans="1:15" x14ac:dyDescent="0.2">
      <c r="A7" s="12"/>
      <c r="B7" s="13" t="s">
        <v>10</v>
      </c>
      <c r="C7" s="14" t="s">
        <v>11</v>
      </c>
      <c r="D7" s="14" t="s">
        <v>12</v>
      </c>
      <c r="E7" s="14" t="s">
        <v>13</v>
      </c>
      <c r="F7" s="14" t="s">
        <v>13</v>
      </c>
      <c r="G7" s="15" t="s">
        <v>14</v>
      </c>
      <c r="H7" s="14" t="s">
        <v>15</v>
      </c>
      <c r="I7" s="5" t="s">
        <v>64</v>
      </c>
      <c r="J7" s="14" t="s">
        <v>65</v>
      </c>
      <c r="K7" s="11" t="s">
        <v>9</v>
      </c>
      <c r="L7" s="11" t="s">
        <v>16</v>
      </c>
      <c r="M7" s="16"/>
      <c r="N7" s="16" t="s">
        <v>17</v>
      </c>
      <c r="O7" s="16" t="s">
        <v>18</v>
      </c>
    </row>
    <row r="8" spans="1:15" x14ac:dyDescent="0.2">
      <c r="A8" s="12"/>
      <c r="B8" s="13"/>
      <c r="C8" s="17"/>
      <c r="D8" s="14" t="s">
        <v>14</v>
      </c>
      <c r="E8" s="14" t="s">
        <v>14</v>
      </c>
      <c r="F8" s="14" t="s">
        <v>14</v>
      </c>
      <c r="G8" s="15"/>
      <c r="H8" s="14" t="s">
        <v>66</v>
      </c>
      <c r="I8" s="79"/>
      <c r="J8" s="14" t="s">
        <v>67</v>
      </c>
      <c r="K8" s="16" t="s">
        <v>19</v>
      </c>
      <c r="L8" s="16"/>
      <c r="M8" s="16"/>
      <c r="N8" s="16"/>
      <c r="O8" s="16"/>
    </row>
    <row r="9" spans="1:15" ht="16.5" customHeight="1" x14ac:dyDescent="0.2">
      <c r="A9" s="18"/>
      <c r="B9" s="19"/>
      <c r="C9" s="20"/>
      <c r="D9" s="21"/>
      <c r="E9" s="21"/>
      <c r="F9" s="21"/>
      <c r="G9" s="20"/>
      <c r="H9" s="21" t="s">
        <v>20</v>
      </c>
      <c r="I9" s="80"/>
      <c r="J9" s="21" t="s">
        <v>20</v>
      </c>
      <c r="K9" s="22" t="s">
        <v>20</v>
      </c>
      <c r="L9" s="22" t="s">
        <v>20</v>
      </c>
      <c r="M9" s="21" t="s">
        <v>20</v>
      </c>
      <c r="N9" s="22"/>
      <c r="O9" s="22"/>
    </row>
    <row r="10" spans="1:15" ht="15" x14ac:dyDescent="0.25">
      <c r="A10" s="12"/>
      <c r="B10" s="23"/>
      <c r="C10" s="12"/>
      <c r="D10" s="24"/>
      <c r="E10" s="24"/>
      <c r="F10" s="24"/>
      <c r="G10" s="12"/>
      <c r="H10" s="12"/>
      <c r="I10" s="4"/>
      <c r="J10" s="12"/>
      <c r="K10" s="25"/>
      <c r="L10" s="25"/>
      <c r="M10" s="26"/>
      <c r="N10" s="25"/>
      <c r="O10" s="25"/>
    </row>
    <row r="11" spans="1:15" ht="15" x14ac:dyDescent="0.25">
      <c r="A11" s="12">
        <v>1</v>
      </c>
      <c r="B11" s="23" t="s">
        <v>21</v>
      </c>
      <c r="C11" s="27">
        <v>41785</v>
      </c>
      <c r="D11" s="28">
        <f t="shared" ref="D11:D26" ca="1" si="0">DATEDIF(C11,TODAY(),"Y")</f>
        <v>3</v>
      </c>
      <c r="E11" s="29">
        <f t="shared" ref="E11:E24" ca="1" si="1">DATEDIF(C11,TODAY(),"YM")</f>
        <v>7</v>
      </c>
      <c r="F11" s="29">
        <f t="shared" ref="F11:F24" ca="1" si="2">DATEDIF(C11,TODAY(),"MD")</f>
        <v>22</v>
      </c>
      <c r="G11" s="27" t="str">
        <f t="shared" ref="G11:G25" ca="1" si="3">D11 &amp; " Years " &amp;E11 &amp; " Months " &amp; F11 &amp; " Days."</f>
        <v>3 Years 7 Months 22 Days.</v>
      </c>
      <c r="H11" s="30">
        <v>15500</v>
      </c>
      <c r="I11" s="4"/>
      <c r="J11" s="31">
        <f>H11*0.75</f>
        <v>11625</v>
      </c>
      <c r="K11" s="52"/>
      <c r="L11" s="32">
        <v>-2790.05</v>
      </c>
      <c r="M11" s="33">
        <f t="shared" ref="M11:M26" si="4">+L11+K11+J11</f>
        <v>8834.9500000000007</v>
      </c>
      <c r="N11" s="32"/>
      <c r="O11" s="25"/>
    </row>
    <row r="12" spans="1:15" ht="15" x14ac:dyDescent="0.25">
      <c r="A12" s="12">
        <v>2</v>
      </c>
      <c r="B12" s="23" t="s">
        <v>22</v>
      </c>
      <c r="C12" s="27">
        <v>40490</v>
      </c>
      <c r="D12" s="28">
        <f t="shared" ca="1" si="0"/>
        <v>7</v>
      </c>
      <c r="E12" s="29">
        <f t="shared" ca="1" si="1"/>
        <v>2</v>
      </c>
      <c r="F12" s="29">
        <f t="shared" ca="1" si="2"/>
        <v>9</v>
      </c>
      <c r="G12" s="27" t="str">
        <f t="shared" ca="1" si="3"/>
        <v>7 Years 2 Months 9 Days.</v>
      </c>
      <c r="H12" s="30">
        <v>4700</v>
      </c>
      <c r="I12" s="4"/>
      <c r="J12" s="31">
        <f t="shared" ref="J12:J26" si="5">H12*0.75</f>
        <v>3525</v>
      </c>
      <c r="K12" s="52"/>
      <c r="L12" s="32">
        <v>-352.5</v>
      </c>
      <c r="M12" s="33">
        <f t="shared" si="4"/>
        <v>3172.5</v>
      </c>
      <c r="N12" s="32"/>
      <c r="O12" s="25"/>
    </row>
    <row r="13" spans="1:15" ht="15" x14ac:dyDescent="0.25">
      <c r="A13" s="12">
        <v>3</v>
      </c>
      <c r="B13" s="23" t="s">
        <v>23</v>
      </c>
      <c r="C13" s="27">
        <v>40603</v>
      </c>
      <c r="D13" s="28">
        <f t="shared" ca="1" si="0"/>
        <v>6</v>
      </c>
      <c r="E13" s="29">
        <f t="shared" ca="1" si="1"/>
        <v>10</v>
      </c>
      <c r="F13" s="29">
        <f t="shared" ca="1" si="2"/>
        <v>16</v>
      </c>
      <c r="G13" s="27" t="str">
        <f t="shared" ca="1" si="3"/>
        <v>6 Years 10 Months 16 Days.</v>
      </c>
      <c r="H13" s="30">
        <v>4270</v>
      </c>
      <c r="I13" s="4"/>
      <c r="J13" s="31">
        <f t="shared" si="5"/>
        <v>3202.5</v>
      </c>
      <c r="K13" s="52"/>
      <c r="L13" s="32">
        <v>-320.25</v>
      </c>
      <c r="M13" s="33">
        <f t="shared" si="4"/>
        <v>2882.25</v>
      </c>
      <c r="N13" s="32"/>
      <c r="O13" s="25"/>
    </row>
    <row r="14" spans="1:15" ht="15" x14ac:dyDescent="0.25">
      <c r="A14" s="12">
        <v>4</v>
      </c>
      <c r="B14" s="23" t="s">
        <v>24</v>
      </c>
      <c r="C14" s="27">
        <v>40634</v>
      </c>
      <c r="D14" s="28">
        <f t="shared" ca="1" si="0"/>
        <v>6</v>
      </c>
      <c r="E14" s="29">
        <f t="shared" ca="1" si="1"/>
        <v>9</v>
      </c>
      <c r="F14" s="29">
        <f t="shared" ca="1" si="2"/>
        <v>16</v>
      </c>
      <c r="G14" s="27" t="str">
        <f t="shared" ca="1" si="3"/>
        <v>6 Years 9 Months 16 Days.</v>
      </c>
      <c r="H14" s="30">
        <v>5830</v>
      </c>
      <c r="I14" s="4"/>
      <c r="J14" s="31">
        <f t="shared" si="5"/>
        <v>4372.5</v>
      </c>
      <c r="K14" s="52"/>
      <c r="L14" s="32">
        <v>-699.6</v>
      </c>
      <c r="M14" s="33">
        <f t="shared" si="4"/>
        <v>3672.9</v>
      </c>
      <c r="N14" s="32"/>
      <c r="O14" s="25"/>
    </row>
    <row r="15" spans="1:15" ht="15" x14ac:dyDescent="0.25">
      <c r="A15" s="12">
        <v>5</v>
      </c>
      <c r="B15" s="23" t="s">
        <v>25</v>
      </c>
      <c r="C15" s="27">
        <v>40634</v>
      </c>
      <c r="D15" s="28">
        <f t="shared" ca="1" si="0"/>
        <v>6</v>
      </c>
      <c r="E15" s="29">
        <f t="shared" ca="1" si="1"/>
        <v>9</v>
      </c>
      <c r="F15" s="29">
        <f t="shared" ca="1" si="2"/>
        <v>16</v>
      </c>
      <c r="G15" s="27" t="str">
        <f t="shared" ca="1" si="3"/>
        <v>6 Years 9 Months 16 Days.</v>
      </c>
      <c r="H15" s="30">
        <v>2600</v>
      </c>
      <c r="I15" s="4"/>
      <c r="J15" s="31">
        <f t="shared" si="5"/>
        <v>1950</v>
      </c>
      <c r="K15" s="52"/>
      <c r="L15" s="32">
        <v>0</v>
      </c>
      <c r="M15" s="33">
        <f t="shared" si="4"/>
        <v>1950</v>
      </c>
      <c r="N15" s="32"/>
      <c r="O15" s="25"/>
    </row>
    <row r="16" spans="1:15" ht="15" x14ac:dyDescent="0.25">
      <c r="A16" s="12">
        <v>6</v>
      </c>
      <c r="B16" s="23" t="s">
        <v>26</v>
      </c>
      <c r="C16" s="27">
        <v>40751</v>
      </c>
      <c r="D16" s="28">
        <f t="shared" ca="1" si="0"/>
        <v>6</v>
      </c>
      <c r="E16" s="29">
        <f t="shared" ca="1" si="1"/>
        <v>5</v>
      </c>
      <c r="F16" s="29">
        <f t="shared" ca="1" si="2"/>
        <v>21</v>
      </c>
      <c r="G16" s="27" t="str">
        <f t="shared" ca="1" si="3"/>
        <v>6 Years 5 Months 21 Days.</v>
      </c>
      <c r="H16" s="30">
        <v>4230</v>
      </c>
      <c r="I16" s="4"/>
      <c r="J16" s="31">
        <f t="shared" si="5"/>
        <v>3172.5</v>
      </c>
      <c r="K16" s="52"/>
      <c r="L16" s="32">
        <v>-317.25</v>
      </c>
      <c r="M16" s="33">
        <f t="shared" si="4"/>
        <v>2855.25</v>
      </c>
      <c r="N16" s="32"/>
      <c r="O16" s="25"/>
    </row>
    <row r="17" spans="1:15" ht="15" x14ac:dyDescent="0.25">
      <c r="A17" s="12">
        <v>7</v>
      </c>
      <c r="B17" s="23" t="s">
        <v>27</v>
      </c>
      <c r="C17" s="27">
        <v>40756</v>
      </c>
      <c r="D17" s="28">
        <f t="shared" ca="1" si="0"/>
        <v>6</v>
      </c>
      <c r="E17" s="29">
        <f t="shared" ca="1" si="1"/>
        <v>5</v>
      </c>
      <c r="F17" s="29">
        <f t="shared" ca="1" si="2"/>
        <v>16</v>
      </c>
      <c r="G17" s="27" t="str">
        <f t="shared" ca="1" si="3"/>
        <v>6 Years 5 Months 16 Days.</v>
      </c>
      <c r="H17" s="30">
        <v>4920</v>
      </c>
      <c r="I17" s="4"/>
      <c r="J17" s="31">
        <f t="shared" si="5"/>
        <v>3690</v>
      </c>
      <c r="K17" s="52"/>
      <c r="L17" s="32">
        <v>-369</v>
      </c>
      <c r="M17" s="33">
        <f t="shared" si="4"/>
        <v>3321</v>
      </c>
      <c r="N17" s="32"/>
      <c r="O17" s="25"/>
    </row>
    <row r="18" spans="1:15" ht="15" x14ac:dyDescent="0.25">
      <c r="A18" s="12">
        <v>8</v>
      </c>
      <c r="B18" s="23" t="s">
        <v>28</v>
      </c>
      <c r="C18" s="27">
        <v>41000</v>
      </c>
      <c r="D18" s="28">
        <f t="shared" ca="1" si="0"/>
        <v>5</v>
      </c>
      <c r="E18" s="29">
        <f t="shared" ca="1" si="1"/>
        <v>9</v>
      </c>
      <c r="F18" s="29">
        <f t="shared" ca="1" si="2"/>
        <v>16</v>
      </c>
      <c r="G18" s="27" t="str">
        <f t="shared" ca="1" si="3"/>
        <v>5 Years 9 Months 16 Days.</v>
      </c>
      <c r="H18" s="30">
        <v>1650</v>
      </c>
      <c r="I18" s="4"/>
      <c r="J18" s="31">
        <f t="shared" si="5"/>
        <v>1237.5</v>
      </c>
      <c r="K18" s="52"/>
      <c r="L18" s="32">
        <v>0</v>
      </c>
      <c r="M18" s="33">
        <f t="shared" si="4"/>
        <v>1237.5</v>
      </c>
      <c r="N18" s="32"/>
      <c r="O18" s="25"/>
    </row>
    <row r="19" spans="1:15" s="39" customFormat="1" ht="15" x14ac:dyDescent="0.25">
      <c r="A19" s="12">
        <v>9</v>
      </c>
      <c r="B19" s="34" t="s">
        <v>42</v>
      </c>
      <c r="C19" s="35">
        <v>41609</v>
      </c>
      <c r="D19" s="28">
        <f t="shared" ca="1" si="0"/>
        <v>4</v>
      </c>
      <c r="E19" s="29">
        <f t="shared" ca="1" si="1"/>
        <v>1</v>
      </c>
      <c r="F19" s="29">
        <f t="shared" ca="1" si="2"/>
        <v>16</v>
      </c>
      <c r="G19" s="27" t="str">
        <f t="shared" ca="1" si="3"/>
        <v>4 Years 1 Months 16 Days.</v>
      </c>
      <c r="H19" s="36">
        <v>3800</v>
      </c>
      <c r="I19" s="34"/>
      <c r="J19" s="31">
        <f t="shared" si="5"/>
        <v>2850</v>
      </c>
      <c r="K19" s="52"/>
      <c r="L19" s="37">
        <v>-142.5</v>
      </c>
      <c r="M19" s="33">
        <f t="shared" si="4"/>
        <v>2707.5</v>
      </c>
      <c r="N19" s="37"/>
      <c r="O19" s="38"/>
    </row>
    <row r="20" spans="1:15" s="45" customFormat="1" ht="15" x14ac:dyDescent="0.25">
      <c r="A20" s="12">
        <v>10</v>
      </c>
      <c r="B20" s="40" t="s">
        <v>29</v>
      </c>
      <c r="C20" s="41">
        <v>41897</v>
      </c>
      <c r="D20" s="28">
        <f t="shared" ca="1" si="0"/>
        <v>3</v>
      </c>
      <c r="E20" s="29">
        <f t="shared" ca="1" si="1"/>
        <v>4</v>
      </c>
      <c r="F20" s="29">
        <f t="shared" ca="1" si="2"/>
        <v>2</v>
      </c>
      <c r="G20" s="27" t="str">
        <f t="shared" ca="1" si="3"/>
        <v>3 Years 4 Months 2 Days.</v>
      </c>
      <c r="H20" s="42">
        <v>2100</v>
      </c>
      <c r="I20" s="40"/>
      <c r="J20" s="31">
        <f t="shared" si="5"/>
        <v>1575</v>
      </c>
      <c r="K20" s="52"/>
      <c r="L20" s="43">
        <v>0</v>
      </c>
      <c r="M20" s="33">
        <f t="shared" si="4"/>
        <v>1575</v>
      </c>
      <c r="N20" s="43"/>
      <c r="O20" s="44"/>
    </row>
    <row r="21" spans="1:15" s="45" customFormat="1" ht="15" x14ac:dyDescent="0.25">
      <c r="A21" s="12">
        <v>11</v>
      </c>
      <c r="B21" s="40" t="s">
        <v>30</v>
      </c>
      <c r="C21" s="41">
        <v>41927</v>
      </c>
      <c r="D21" s="28">
        <f t="shared" ca="1" si="0"/>
        <v>3</v>
      </c>
      <c r="E21" s="29">
        <f t="shared" ca="1" si="1"/>
        <v>3</v>
      </c>
      <c r="F21" s="29">
        <f t="shared" ca="1" si="2"/>
        <v>2</v>
      </c>
      <c r="G21" s="27" t="str">
        <f t="shared" ca="1" si="3"/>
        <v>3 Years 3 Months 2 Days.</v>
      </c>
      <c r="H21" s="42">
        <v>2500</v>
      </c>
      <c r="I21" s="40"/>
      <c r="J21" s="31">
        <f t="shared" si="5"/>
        <v>1875</v>
      </c>
      <c r="K21" s="52"/>
      <c r="L21" s="43">
        <v>0</v>
      </c>
      <c r="M21" s="33">
        <f t="shared" si="4"/>
        <v>1875</v>
      </c>
      <c r="N21" s="43"/>
      <c r="O21" s="44"/>
    </row>
    <row r="22" spans="1:15" s="45" customFormat="1" ht="15" x14ac:dyDescent="0.25">
      <c r="A22" s="12">
        <v>12</v>
      </c>
      <c r="B22" s="40" t="s">
        <v>39</v>
      </c>
      <c r="C22" s="41">
        <v>42009</v>
      </c>
      <c r="D22" s="28">
        <f t="shared" ca="1" si="0"/>
        <v>3</v>
      </c>
      <c r="E22" s="29">
        <f t="shared" ca="1" si="1"/>
        <v>0</v>
      </c>
      <c r="F22" s="29">
        <f t="shared" ca="1" si="2"/>
        <v>12</v>
      </c>
      <c r="G22" s="27" t="str">
        <f t="shared" ca="1" si="3"/>
        <v>3 Years 0 Months 12 Days.</v>
      </c>
      <c r="H22" s="42">
        <v>4935</v>
      </c>
      <c r="I22" s="40"/>
      <c r="J22" s="31">
        <f t="shared" si="5"/>
        <v>3701.25</v>
      </c>
      <c r="K22" s="52"/>
      <c r="L22" s="43">
        <v>-370.2</v>
      </c>
      <c r="M22" s="33">
        <f t="shared" si="4"/>
        <v>3331.05</v>
      </c>
      <c r="N22" s="43"/>
      <c r="O22" s="44"/>
    </row>
    <row r="23" spans="1:15" s="45" customFormat="1" ht="15" x14ac:dyDescent="0.25">
      <c r="A23" s="12">
        <v>13</v>
      </c>
      <c r="B23" s="40" t="s">
        <v>40</v>
      </c>
      <c r="C23" s="41">
        <v>42064</v>
      </c>
      <c r="D23" s="28">
        <f t="shared" ca="1" si="0"/>
        <v>2</v>
      </c>
      <c r="E23" s="29">
        <f t="shared" ca="1" si="1"/>
        <v>10</v>
      </c>
      <c r="F23" s="29">
        <f t="shared" ca="1" si="2"/>
        <v>16</v>
      </c>
      <c r="G23" s="27" t="str">
        <f t="shared" ca="1" si="3"/>
        <v>2 Years 10 Months 16 Days.</v>
      </c>
      <c r="H23" s="42">
        <v>6000</v>
      </c>
      <c r="I23" s="40"/>
      <c r="J23" s="31">
        <f t="shared" si="5"/>
        <v>4500</v>
      </c>
      <c r="K23" s="52"/>
      <c r="L23" s="43">
        <v>-720</v>
      </c>
      <c r="M23" s="33">
        <f t="shared" si="4"/>
        <v>3780</v>
      </c>
      <c r="N23" s="43"/>
      <c r="O23" s="44"/>
    </row>
    <row r="24" spans="1:15" ht="15" x14ac:dyDescent="0.25">
      <c r="A24" s="12">
        <v>14</v>
      </c>
      <c r="B24" s="23" t="s">
        <v>32</v>
      </c>
      <c r="C24" s="27">
        <v>40817</v>
      </c>
      <c r="D24" s="28">
        <f t="shared" ca="1" si="0"/>
        <v>6</v>
      </c>
      <c r="E24" s="29">
        <f t="shared" ca="1" si="1"/>
        <v>3</v>
      </c>
      <c r="F24" s="29">
        <f t="shared" ca="1" si="2"/>
        <v>16</v>
      </c>
      <c r="G24" s="27" t="str">
        <f t="shared" ca="1" si="3"/>
        <v>6 Years 3 Months 16 Days.</v>
      </c>
      <c r="H24" s="30">
        <v>3590</v>
      </c>
      <c r="I24" s="4"/>
      <c r="J24" s="31">
        <f t="shared" si="5"/>
        <v>2692.5</v>
      </c>
      <c r="K24" s="52"/>
      <c r="L24" s="32">
        <v>-134.65</v>
      </c>
      <c r="M24" s="33">
        <f t="shared" si="4"/>
        <v>2557.85</v>
      </c>
      <c r="N24" s="32"/>
      <c r="O24" s="25"/>
    </row>
    <row r="25" spans="1:15" ht="15" x14ac:dyDescent="0.25">
      <c r="A25" s="12">
        <v>15</v>
      </c>
      <c r="B25" s="4" t="s">
        <v>43</v>
      </c>
      <c r="C25" s="27">
        <v>42278</v>
      </c>
      <c r="D25" s="28">
        <f t="shared" ca="1" si="0"/>
        <v>2</v>
      </c>
      <c r="E25" s="29">
        <f ca="1">DATEDIF(C25,TODAY(),"YM")</f>
        <v>3</v>
      </c>
      <c r="F25" s="29">
        <f ca="1">DATEDIF(C25,TODAY(),"MD")</f>
        <v>16</v>
      </c>
      <c r="G25" s="27" t="str">
        <f t="shared" ca="1" si="3"/>
        <v>2 Years 3 Months 16 Days.</v>
      </c>
      <c r="H25" s="30">
        <v>3000</v>
      </c>
      <c r="I25" s="4"/>
      <c r="J25" s="31">
        <f t="shared" si="5"/>
        <v>2250</v>
      </c>
      <c r="K25" s="52"/>
      <c r="L25" s="32">
        <v>-14.5</v>
      </c>
      <c r="M25" s="33">
        <f t="shared" si="4"/>
        <v>2235.5</v>
      </c>
      <c r="N25" s="32"/>
      <c r="O25" s="25"/>
    </row>
    <row r="26" spans="1:15" ht="15" x14ac:dyDescent="0.25">
      <c r="A26" s="12">
        <v>16</v>
      </c>
      <c r="B26" s="4" t="s">
        <v>44</v>
      </c>
      <c r="C26" s="27">
        <v>42310</v>
      </c>
      <c r="D26" s="28">
        <f t="shared" ca="1" si="0"/>
        <v>2</v>
      </c>
      <c r="E26" s="29">
        <f ca="1">DATEDIF(C26,TODAY(),"YM")</f>
        <v>2</v>
      </c>
      <c r="F26" s="29">
        <f ca="1">DATEDIF(C26,TODAY(),"MD")</f>
        <v>15</v>
      </c>
      <c r="G26" s="27" t="str">
        <f ca="1">D26 &amp; " Years " &amp;E26 &amp; " Months " &amp; F26 &amp; " Days."</f>
        <v>2 Years 2 Months 15 Days.</v>
      </c>
      <c r="H26" s="30">
        <v>1800</v>
      </c>
      <c r="I26" s="4"/>
      <c r="J26" s="31">
        <f t="shared" si="5"/>
        <v>1350</v>
      </c>
      <c r="K26" s="52"/>
      <c r="L26" s="32">
        <v>0</v>
      </c>
      <c r="M26" s="33">
        <f t="shared" si="4"/>
        <v>1350</v>
      </c>
      <c r="N26" s="32"/>
      <c r="O26" s="25"/>
    </row>
    <row r="27" spans="1:15" ht="15" x14ac:dyDescent="0.25">
      <c r="A27" s="12"/>
      <c r="B27" s="4"/>
      <c r="C27" s="27"/>
      <c r="D27" s="28"/>
      <c r="E27" s="29"/>
      <c r="F27" s="29"/>
      <c r="G27" s="27"/>
      <c r="H27" s="30"/>
      <c r="I27" s="4"/>
      <c r="J27" s="31"/>
      <c r="K27" s="52"/>
      <c r="L27" s="32"/>
      <c r="M27" s="33"/>
      <c r="N27" s="32"/>
      <c r="O27" s="25"/>
    </row>
    <row r="28" spans="1:15" ht="15" x14ac:dyDescent="0.25">
      <c r="A28" s="12"/>
      <c r="B28" s="4"/>
      <c r="C28" s="27"/>
      <c r="D28" s="28"/>
      <c r="E28" s="29"/>
      <c r="F28" s="29"/>
      <c r="G28" s="27"/>
      <c r="H28" s="30"/>
      <c r="I28" s="4"/>
      <c r="J28" s="31"/>
      <c r="K28" s="52"/>
      <c r="L28" s="32"/>
      <c r="M28" s="33"/>
      <c r="N28" s="32"/>
      <c r="O28" s="25"/>
    </row>
    <row r="29" spans="1:15" ht="15" x14ac:dyDescent="0.25">
      <c r="A29" s="12"/>
      <c r="B29" s="46" t="s">
        <v>31</v>
      </c>
      <c r="C29" s="27"/>
      <c r="D29" s="28"/>
      <c r="E29" s="29"/>
      <c r="F29" s="29"/>
      <c r="G29" s="27"/>
      <c r="H29" s="30"/>
      <c r="I29" s="4"/>
      <c r="J29" s="31"/>
      <c r="K29" s="52"/>
      <c r="L29" s="32"/>
      <c r="M29" s="33"/>
      <c r="N29" s="32"/>
      <c r="O29" s="25"/>
    </row>
    <row r="30" spans="1:15" ht="15" x14ac:dyDescent="0.25">
      <c r="A30" s="12"/>
      <c r="B30" s="23"/>
      <c r="C30" s="27"/>
      <c r="D30" s="28"/>
      <c r="E30" s="29"/>
      <c r="F30" s="29"/>
      <c r="G30" s="27"/>
      <c r="H30" s="30"/>
      <c r="I30" s="4"/>
      <c r="J30" s="31"/>
      <c r="K30" s="52"/>
      <c r="L30" s="32"/>
      <c r="M30" s="33"/>
      <c r="N30" s="32"/>
      <c r="O30" s="25"/>
    </row>
    <row r="31" spans="1:15" ht="15" x14ac:dyDescent="0.25">
      <c r="A31" s="12">
        <v>1</v>
      </c>
      <c r="B31" s="23" t="s">
        <v>33</v>
      </c>
      <c r="C31" s="27">
        <v>42387</v>
      </c>
      <c r="D31" s="28">
        <f ca="1">DATEDIF(C31,TODAY(),"Y")</f>
        <v>1</v>
      </c>
      <c r="E31" s="29">
        <f ca="1">DATEDIF(C31,TODAY(),"YM")</f>
        <v>11</v>
      </c>
      <c r="F31" s="29">
        <f ca="1">DATEDIF(C31,TODAY(),"MD")</f>
        <v>30</v>
      </c>
      <c r="G31" s="27" t="str">
        <f ca="1">D31 &amp; " Years " &amp;E31 &amp; " Months " &amp; F31 &amp; " Days."</f>
        <v>1 Years 11 Months 30 Days.</v>
      </c>
      <c r="H31" s="30">
        <v>5600</v>
      </c>
      <c r="I31" s="4"/>
      <c r="J31" s="31">
        <v>3730.26</v>
      </c>
      <c r="K31" s="52"/>
      <c r="L31" s="32">
        <v>-596.9</v>
      </c>
      <c r="M31" s="33">
        <f>+L31+K31+J31</f>
        <v>3133.36</v>
      </c>
      <c r="N31" s="32"/>
      <c r="O31" s="25" t="s">
        <v>68</v>
      </c>
    </row>
    <row r="32" spans="1:15" s="45" customFormat="1" ht="15" x14ac:dyDescent="0.25">
      <c r="A32" s="12">
        <v>2</v>
      </c>
      <c r="B32" s="40" t="s">
        <v>34</v>
      </c>
      <c r="C32" s="41">
        <v>41334</v>
      </c>
      <c r="D32" s="28">
        <f ca="1">DATEDIF(C32,TODAY(),"Y")</f>
        <v>4</v>
      </c>
      <c r="E32" s="29">
        <f ca="1">DATEDIF(C32,TODAY(),"YM")</f>
        <v>10</v>
      </c>
      <c r="F32" s="29">
        <f ca="1">DATEDIF(C32,TODAY(),"MD")</f>
        <v>16</v>
      </c>
      <c r="G32" s="27" t="str">
        <f ca="1">D32 &amp; " Years " &amp;E32 &amp; " Months " &amp; F32 &amp; " Days."</f>
        <v>4 Years 10 Months 16 Days.</v>
      </c>
      <c r="H32" s="42">
        <v>1870</v>
      </c>
      <c r="I32" s="40"/>
      <c r="J32" s="31">
        <f>H32*0.75</f>
        <v>1402.5</v>
      </c>
      <c r="K32" s="52"/>
      <c r="L32" s="43">
        <v>0</v>
      </c>
      <c r="M32" s="33">
        <f>+L32+K32+J32</f>
        <v>1402.5</v>
      </c>
      <c r="N32" s="43"/>
      <c r="O32" s="44"/>
    </row>
    <row r="33" spans="1:31" s="45" customFormat="1" ht="15" x14ac:dyDescent="0.25">
      <c r="A33" s="12"/>
      <c r="C33" s="41"/>
      <c r="D33" s="41"/>
      <c r="E33" s="41"/>
      <c r="F33" s="41"/>
      <c r="G33" s="41"/>
      <c r="H33" s="42"/>
      <c r="I33" s="40"/>
      <c r="J33" s="81"/>
      <c r="K33" s="43"/>
      <c r="L33" s="43"/>
      <c r="M33" s="33"/>
      <c r="N33" s="43"/>
      <c r="O33" s="44"/>
    </row>
    <row r="34" spans="1:31" ht="15" x14ac:dyDescent="0.25">
      <c r="A34" s="18"/>
      <c r="B34" s="4"/>
      <c r="C34" s="27"/>
      <c r="D34" s="27"/>
      <c r="E34" s="27"/>
      <c r="F34" s="27"/>
      <c r="G34" s="27"/>
      <c r="H34" s="30"/>
      <c r="I34" s="4"/>
      <c r="J34" s="12"/>
      <c r="K34" s="25"/>
      <c r="L34" s="25"/>
      <c r="M34" s="26"/>
      <c r="N34" s="25"/>
      <c r="O34" s="25"/>
    </row>
    <row r="35" spans="1:31" ht="15.75" thickBot="1" x14ac:dyDescent="0.3">
      <c r="A35" s="82"/>
      <c r="B35" s="83" t="s">
        <v>35</v>
      </c>
      <c r="C35" s="84"/>
      <c r="D35" s="84"/>
      <c r="E35" s="84"/>
      <c r="F35" s="84"/>
      <c r="G35" s="84"/>
      <c r="H35" s="47">
        <f>SUM(H11:H34)</f>
        <v>78895</v>
      </c>
      <c r="I35" s="85"/>
      <c r="J35" s="47">
        <f>SUM(J11:J34)</f>
        <v>58701.51</v>
      </c>
      <c r="K35" s="86">
        <f>SUM(K11:K34)</f>
        <v>0</v>
      </c>
      <c r="L35" s="86">
        <f>SUM(L11:L34)</f>
        <v>-6827.4</v>
      </c>
      <c r="M35" s="47">
        <f>SUM(M11:M34)</f>
        <v>51874.110000000008</v>
      </c>
      <c r="N35" s="47">
        <f>SUM(N11:N34)</f>
        <v>0</v>
      </c>
      <c r="O35" s="48"/>
    </row>
    <row r="36" spans="1:31" ht="15.75" thickTop="1" x14ac:dyDescent="0.25">
      <c r="M36" s="1"/>
    </row>
    <row r="37" spans="1:31" ht="15" x14ac:dyDescent="0.25">
      <c r="A37" s="1"/>
    </row>
    <row r="38" spans="1:31" ht="15" x14ac:dyDescent="0.25">
      <c r="A38" s="1"/>
      <c r="B38" s="2" t="s">
        <v>36</v>
      </c>
      <c r="C38" s="49"/>
      <c r="D38" s="50"/>
      <c r="E38" s="50"/>
      <c r="F38" s="50"/>
      <c r="G38" s="49"/>
    </row>
    <row r="42" spans="1:31" ht="15" customHeight="1" x14ac:dyDescent="0.2">
      <c r="B42" s="2" t="s">
        <v>37</v>
      </c>
      <c r="C42" s="49"/>
      <c r="D42" s="50"/>
      <c r="E42" s="50"/>
      <c r="F42" s="50"/>
      <c r="G42" s="49"/>
    </row>
    <row r="43" spans="1:31" ht="15" customHeight="1" x14ac:dyDescent="0.2">
      <c r="C43" s="74" t="s">
        <v>38</v>
      </c>
      <c r="D43" s="74"/>
      <c r="E43" s="74"/>
      <c r="F43" s="74"/>
      <c r="G43" s="74"/>
      <c r="P43" s="4"/>
    </row>
    <row r="44" spans="1:31" ht="15" customHeight="1" x14ac:dyDescent="0.2"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ht="15" customHeight="1" x14ac:dyDescent="0.2"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ht="15" customHeight="1" x14ac:dyDescent="0.2">
      <c r="O46" s="51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ht="15" customHeight="1" x14ac:dyDescent="0.2">
      <c r="O47" s="51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ht="15" customHeight="1" x14ac:dyDescent="0.2"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9:31" ht="15" customHeight="1" x14ac:dyDescent="0.2"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9:31" ht="15" customHeight="1" x14ac:dyDescent="0.2"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9:31" ht="15" customHeight="1" x14ac:dyDescent="0.2"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9:31" ht="15" customHeight="1" x14ac:dyDescent="0.2"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9:31" ht="15" customHeight="1" x14ac:dyDescent="0.2"/>
    <row r="54" spans="9:31" ht="15" customHeight="1" x14ac:dyDescent="0.2"/>
    <row r="55" spans="9:31" ht="15" customHeight="1" x14ac:dyDescent="0.2"/>
    <row r="56" spans="9:31" ht="15" customHeight="1" x14ac:dyDescent="0.2"/>
    <row r="57" spans="9:31" ht="15" customHeight="1" x14ac:dyDescent="0.2"/>
    <row r="58" spans="9:31" ht="15" customHeight="1" x14ac:dyDescent="0.2">
      <c r="I58" s="4"/>
      <c r="J58" s="4"/>
      <c r="K58" s="4"/>
      <c r="L58" s="4"/>
      <c r="M58" s="4"/>
      <c r="N58" s="4"/>
    </row>
    <row r="59" spans="9:31" ht="15" customHeight="1" x14ac:dyDescent="0.2">
      <c r="I59" s="4"/>
      <c r="J59" s="4"/>
      <c r="K59" s="4"/>
      <c r="L59" s="4"/>
      <c r="M59" s="4"/>
      <c r="N59" s="4"/>
    </row>
    <row r="60" spans="9:31" ht="15" customHeight="1" x14ac:dyDescent="0.2">
      <c r="I60" s="4"/>
      <c r="J60" s="4"/>
      <c r="K60" s="4"/>
      <c r="L60" s="4"/>
      <c r="M60" s="4"/>
      <c r="N60" s="4"/>
    </row>
    <row r="61" spans="9:31" ht="15" customHeight="1" x14ac:dyDescent="0.2">
      <c r="I61" s="4"/>
      <c r="J61" s="4"/>
      <c r="K61" s="4"/>
      <c r="L61" s="4"/>
      <c r="M61" s="4"/>
      <c r="N61" s="4"/>
    </row>
    <row r="62" spans="9:31" ht="15" customHeight="1" x14ac:dyDescent="0.2">
      <c r="I62" s="4"/>
      <c r="J62" s="4"/>
      <c r="K62" s="4"/>
      <c r="L62" s="4"/>
      <c r="M62" s="4"/>
      <c r="N62" s="4"/>
    </row>
    <row r="63" spans="9:31" x14ac:dyDescent="0.2">
      <c r="I63" s="4"/>
      <c r="J63" s="4"/>
      <c r="K63" s="4"/>
      <c r="L63" s="4"/>
      <c r="M63" s="4"/>
      <c r="N63" s="4"/>
    </row>
    <row r="64" spans="9:31" x14ac:dyDescent="0.2">
      <c r="I64" s="4"/>
      <c r="J64" s="4"/>
      <c r="K64" s="4"/>
      <c r="L64" s="4"/>
      <c r="M64" s="4"/>
      <c r="N64" s="4"/>
    </row>
    <row r="65" spans="3:14" x14ac:dyDescent="0.2">
      <c r="C65" s="51"/>
      <c r="G65" s="51"/>
      <c r="I65" s="4"/>
      <c r="J65" s="4"/>
      <c r="K65" s="4"/>
      <c r="L65" s="4"/>
      <c r="M65" s="4"/>
      <c r="N65" s="4"/>
    </row>
    <row r="66" spans="3:14" x14ac:dyDescent="0.2">
      <c r="I66" s="4"/>
      <c r="J66" s="4"/>
      <c r="K66" s="4"/>
      <c r="L66" s="4"/>
      <c r="M66" s="4"/>
      <c r="N66" s="4"/>
    </row>
  </sheetData>
  <mergeCells count="2">
    <mergeCell ref="K6:L6"/>
    <mergeCell ref="C43:G43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66" orientation="landscape" horizontalDpi="300" verticalDpi="300" r:id="rId1"/>
  <headerFooter>
    <oddFooter>&amp;R&amp;9BKK Raya 2015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6"/>
  <sheetViews>
    <sheetView tabSelected="1" zoomScaleNormal="100" workbookViewId="0">
      <selection activeCell="S33" sqref="S33"/>
    </sheetView>
  </sheetViews>
  <sheetFormatPr defaultRowHeight="14.25" x14ac:dyDescent="0.2"/>
  <cols>
    <col min="1" max="1" width="5" style="2" customWidth="1"/>
    <col min="2" max="2" width="27.28515625" style="2" bestFit="1" customWidth="1"/>
    <col min="3" max="3" width="13.85546875" style="2" customWidth="1"/>
    <col min="4" max="4" width="12.42578125" style="3" hidden="1" customWidth="1"/>
    <col min="5" max="5" width="11" style="3" hidden="1" customWidth="1"/>
    <col min="6" max="6" width="13.85546875" style="3" hidden="1" customWidth="1"/>
    <col min="7" max="7" width="27.28515625" style="2" customWidth="1"/>
    <col min="8" max="8" width="7.42578125" style="2" customWidth="1"/>
    <col min="9" max="9" width="8.140625" style="2" customWidth="1"/>
    <col min="10" max="10" width="8.7109375" style="2" customWidth="1"/>
    <col min="11" max="11" width="13.7109375" style="2" customWidth="1"/>
    <col min="12" max="16" width="14.7109375" style="2" customWidth="1"/>
    <col min="17" max="17" width="14.7109375" style="2" hidden="1" customWidth="1"/>
    <col min="18" max="18" width="29.140625" style="2" customWidth="1"/>
    <col min="19" max="16384" width="9.140625" style="2"/>
  </cols>
  <sheetData>
    <row r="1" spans="1:18" ht="15" x14ac:dyDescent="0.25">
      <c r="A1" s="1" t="s">
        <v>0</v>
      </c>
    </row>
    <row r="2" spans="1:18" ht="15" x14ac:dyDescent="0.25">
      <c r="A2" s="1" t="s">
        <v>45</v>
      </c>
      <c r="I2" s="60" t="s">
        <v>56</v>
      </c>
    </row>
    <row r="3" spans="1:18" ht="15" x14ac:dyDescent="0.25">
      <c r="A3" s="1" t="s">
        <v>59</v>
      </c>
    </row>
    <row r="4" spans="1:18" ht="15" x14ac:dyDescent="0.25">
      <c r="A4" s="1" t="s">
        <v>46</v>
      </c>
      <c r="L4" s="3"/>
      <c r="M4" s="3"/>
      <c r="N4" s="3"/>
      <c r="O4" s="3"/>
      <c r="P4" s="3"/>
      <c r="Q4" s="3"/>
    </row>
    <row r="5" spans="1:18" ht="15" customHeight="1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4"/>
      <c r="M5" s="4"/>
      <c r="N5" s="4"/>
      <c r="O5" s="4"/>
      <c r="P5" s="6"/>
      <c r="Q5" s="4"/>
      <c r="R5" s="4"/>
    </row>
    <row r="6" spans="1:18" x14ac:dyDescent="0.2">
      <c r="A6" s="7"/>
      <c r="B6" s="8"/>
      <c r="C6" s="9" t="s">
        <v>1</v>
      </c>
      <c r="D6" s="9" t="s">
        <v>2</v>
      </c>
      <c r="E6" s="9" t="s">
        <v>3</v>
      </c>
      <c r="F6" s="9" t="s">
        <v>4</v>
      </c>
      <c r="G6" s="10" t="s">
        <v>5</v>
      </c>
      <c r="H6" s="75" t="s">
        <v>60</v>
      </c>
      <c r="I6" s="76"/>
      <c r="J6" s="77"/>
      <c r="K6" s="9" t="s">
        <v>6</v>
      </c>
      <c r="L6" s="9" t="s">
        <v>41</v>
      </c>
      <c r="M6" s="9" t="s">
        <v>41</v>
      </c>
      <c r="N6" s="72" t="s">
        <v>7</v>
      </c>
      <c r="O6" s="73"/>
      <c r="P6" s="11" t="s">
        <v>8</v>
      </c>
      <c r="Q6" s="11" t="s">
        <v>9</v>
      </c>
      <c r="R6" s="11"/>
    </row>
    <row r="7" spans="1:18" x14ac:dyDescent="0.2">
      <c r="A7" s="12"/>
      <c r="B7" s="13" t="s">
        <v>10</v>
      </c>
      <c r="C7" s="14" t="s">
        <v>11</v>
      </c>
      <c r="D7" s="14" t="s">
        <v>12</v>
      </c>
      <c r="E7" s="14" t="s">
        <v>13</v>
      </c>
      <c r="F7" s="14" t="s">
        <v>13</v>
      </c>
      <c r="G7" s="15" t="s">
        <v>14</v>
      </c>
      <c r="H7" s="15" t="s">
        <v>52</v>
      </c>
      <c r="I7" s="15" t="s">
        <v>53</v>
      </c>
      <c r="J7" s="15" t="s">
        <v>35</v>
      </c>
      <c r="K7" s="14" t="s">
        <v>15</v>
      </c>
      <c r="L7" s="14" t="s">
        <v>48</v>
      </c>
      <c r="M7" s="14" t="s">
        <v>48</v>
      </c>
      <c r="N7" s="11" t="s">
        <v>9</v>
      </c>
      <c r="O7" s="11" t="s">
        <v>16</v>
      </c>
      <c r="P7" s="16"/>
      <c r="Q7" s="16" t="s">
        <v>17</v>
      </c>
      <c r="R7" s="16" t="s">
        <v>18</v>
      </c>
    </row>
    <row r="8" spans="1:18" x14ac:dyDescent="0.2">
      <c r="A8" s="12"/>
      <c r="B8" s="13"/>
      <c r="C8" s="17"/>
      <c r="D8" s="14" t="s">
        <v>14</v>
      </c>
      <c r="E8" s="14" t="s">
        <v>14</v>
      </c>
      <c r="F8" s="14" t="s">
        <v>14</v>
      </c>
      <c r="G8" s="15"/>
      <c r="H8" s="54"/>
      <c r="I8" s="54"/>
      <c r="J8" s="54"/>
      <c r="K8" s="14" t="s">
        <v>47</v>
      </c>
      <c r="L8" s="14" t="s">
        <v>49</v>
      </c>
      <c r="M8" s="14" t="s">
        <v>51</v>
      </c>
      <c r="N8" s="16" t="s">
        <v>19</v>
      </c>
      <c r="O8" s="16"/>
      <c r="P8" s="16"/>
      <c r="Q8" s="16"/>
      <c r="R8" s="16"/>
    </row>
    <row r="9" spans="1:18" ht="16.5" customHeight="1" x14ac:dyDescent="0.2">
      <c r="A9" s="18"/>
      <c r="B9" s="19"/>
      <c r="C9" s="20"/>
      <c r="D9" s="21"/>
      <c r="E9" s="21"/>
      <c r="F9" s="21"/>
      <c r="G9" s="20"/>
      <c r="H9" s="21" t="s">
        <v>54</v>
      </c>
      <c r="I9" s="21" t="s">
        <v>54</v>
      </c>
      <c r="J9" s="21" t="s">
        <v>54</v>
      </c>
      <c r="K9" s="21" t="s">
        <v>20</v>
      </c>
      <c r="L9" s="21" t="s">
        <v>20</v>
      </c>
      <c r="M9" s="21" t="s">
        <v>20</v>
      </c>
      <c r="N9" s="22" t="s">
        <v>20</v>
      </c>
      <c r="O9" s="22" t="s">
        <v>20</v>
      </c>
      <c r="P9" s="21" t="s">
        <v>20</v>
      </c>
      <c r="Q9" s="22"/>
      <c r="R9" s="22"/>
    </row>
    <row r="10" spans="1:18" ht="15" x14ac:dyDescent="0.25">
      <c r="A10" s="12"/>
      <c r="B10" s="23"/>
      <c r="C10" s="12"/>
      <c r="D10" s="24"/>
      <c r="E10" s="24"/>
      <c r="F10" s="24"/>
      <c r="G10" s="12"/>
      <c r="H10" s="55"/>
      <c r="I10" s="55"/>
      <c r="J10" s="55"/>
      <c r="K10" s="12"/>
      <c r="L10" s="12"/>
      <c r="M10" s="25"/>
      <c r="N10" s="25"/>
      <c r="O10" s="25"/>
      <c r="P10" s="26"/>
      <c r="Q10" s="25"/>
      <c r="R10" s="25"/>
    </row>
    <row r="11" spans="1:18" ht="15" x14ac:dyDescent="0.25">
      <c r="A11" s="12">
        <v>1</v>
      </c>
      <c r="B11" s="23" t="s">
        <v>21</v>
      </c>
      <c r="C11" s="27">
        <v>41785</v>
      </c>
      <c r="D11" s="28">
        <f t="shared" ref="D11:D18" ca="1" si="0">DATEDIF(C11,TODAY(),"Y")</f>
        <v>3</v>
      </c>
      <c r="E11" s="29">
        <f t="shared" ref="E11:E18" ca="1" si="1">DATEDIF(C11,TODAY(),"YM")</f>
        <v>7</v>
      </c>
      <c r="F11" s="29">
        <f t="shared" ref="F11:F18" ca="1" si="2">DATEDIF(C11,TODAY(),"MD")</f>
        <v>22</v>
      </c>
      <c r="G11" s="27" t="str">
        <f t="shared" ref="G11:G18" ca="1" si="3">D11 &amp; " Years " &amp;E11 &amp; " Months " &amp; F11 &amp; " Days."</f>
        <v>3 Years 7 Months 22 Days.</v>
      </c>
      <c r="H11" s="56">
        <v>0</v>
      </c>
      <c r="I11" s="56">
        <v>0</v>
      </c>
      <c r="J11" s="70">
        <f t="shared" ref="J11:J27" si="4">I11+H11</f>
        <v>0</v>
      </c>
      <c r="K11" s="30">
        <v>15000</v>
      </c>
      <c r="L11" s="31">
        <f>K11/2</f>
        <v>7500</v>
      </c>
      <c r="M11" s="31">
        <f>L11/2</f>
        <v>3750</v>
      </c>
      <c r="N11" s="52"/>
      <c r="O11" s="32">
        <v>2700</v>
      </c>
      <c r="P11" s="33">
        <f>L11+M11-O11</f>
        <v>8550</v>
      </c>
      <c r="Q11" s="32"/>
      <c r="R11" s="25"/>
    </row>
    <row r="12" spans="1:18" ht="15" x14ac:dyDescent="0.25">
      <c r="A12" s="12">
        <v>2</v>
      </c>
      <c r="B12" s="23" t="s">
        <v>22</v>
      </c>
      <c r="C12" s="27">
        <v>40490</v>
      </c>
      <c r="D12" s="28">
        <f t="shared" ca="1" si="0"/>
        <v>7</v>
      </c>
      <c r="E12" s="29">
        <f t="shared" ca="1" si="1"/>
        <v>2</v>
      </c>
      <c r="F12" s="29">
        <f t="shared" ca="1" si="2"/>
        <v>9</v>
      </c>
      <c r="G12" s="27" t="str">
        <f t="shared" ca="1" si="3"/>
        <v>7 Years 2 Months 9 Days.</v>
      </c>
      <c r="H12" s="56">
        <v>0</v>
      </c>
      <c r="I12" s="56">
        <v>1</v>
      </c>
      <c r="J12" s="70">
        <f t="shared" si="4"/>
        <v>1</v>
      </c>
      <c r="K12" s="30">
        <v>4700</v>
      </c>
      <c r="L12" s="31">
        <f t="shared" ref="L12:M25" si="5">K12/2</f>
        <v>2350</v>
      </c>
      <c r="M12" s="31">
        <f t="shared" si="5"/>
        <v>1175</v>
      </c>
      <c r="N12" s="52"/>
      <c r="O12" s="32">
        <v>352.5</v>
      </c>
      <c r="P12" s="33">
        <f t="shared" ref="P12:P33" si="6">L12+M12-O12</f>
        <v>3172.5</v>
      </c>
      <c r="Q12" s="32"/>
      <c r="R12" s="25"/>
    </row>
    <row r="13" spans="1:18" ht="15" x14ac:dyDescent="0.25">
      <c r="A13" s="12">
        <v>3</v>
      </c>
      <c r="B13" s="23" t="s">
        <v>23</v>
      </c>
      <c r="C13" s="27">
        <v>40603</v>
      </c>
      <c r="D13" s="28">
        <f t="shared" ca="1" si="0"/>
        <v>6</v>
      </c>
      <c r="E13" s="29">
        <f t="shared" ca="1" si="1"/>
        <v>10</v>
      </c>
      <c r="F13" s="29">
        <f t="shared" ca="1" si="2"/>
        <v>16</v>
      </c>
      <c r="G13" s="27" t="str">
        <f t="shared" ca="1" si="3"/>
        <v>6 Years 10 Months 16 Days.</v>
      </c>
      <c r="H13" s="56">
        <v>0</v>
      </c>
      <c r="I13" s="56">
        <v>3</v>
      </c>
      <c r="J13" s="70">
        <f t="shared" si="4"/>
        <v>3</v>
      </c>
      <c r="K13" s="30">
        <v>4270</v>
      </c>
      <c r="L13" s="31">
        <f t="shared" si="5"/>
        <v>2135</v>
      </c>
      <c r="M13" s="31">
        <f t="shared" si="5"/>
        <v>1067.5</v>
      </c>
      <c r="N13" s="52"/>
      <c r="O13" s="32">
        <v>320.25</v>
      </c>
      <c r="P13" s="33">
        <f t="shared" si="6"/>
        <v>2882.25</v>
      </c>
      <c r="Q13" s="32"/>
      <c r="R13" s="25"/>
    </row>
    <row r="14" spans="1:18" ht="15" x14ac:dyDescent="0.25">
      <c r="A14" s="12">
        <v>4</v>
      </c>
      <c r="B14" s="23" t="s">
        <v>24</v>
      </c>
      <c r="C14" s="27">
        <v>40634</v>
      </c>
      <c r="D14" s="28">
        <f t="shared" ca="1" si="0"/>
        <v>6</v>
      </c>
      <c r="E14" s="29">
        <f t="shared" ca="1" si="1"/>
        <v>9</v>
      </c>
      <c r="F14" s="29">
        <f t="shared" ca="1" si="2"/>
        <v>16</v>
      </c>
      <c r="G14" s="27" t="str">
        <f t="shared" ca="1" si="3"/>
        <v>6 Years 9 Months 16 Days.</v>
      </c>
      <c r="H14" s="56">
        <v>0</v>
      </c>
      <c r="I14" s="56">
        <v>5</v>
      </c>
      <c r="J14" s="57">
        <f t="shared" si="4"/>
        <v>5</v>
      </c>
      <c r="K14" s="30">
        <v>5830</v>
      </c>
      <c r="L14" s="31">
        <f t="shared" si="5"/>
        <v>2915</v>
      </c>
      <c r="M14" s="31">
        <v>0</v>
      </c>
      <c r="N14" s="52"/>
      <c r="O14" s="32">
        <v>466.4</v>
      </c>
      <c r="P14" s="33">
        <f t="shared" si="6"/>
        <v>2448.6</v>
      </c>
      <c r="Q14" s="32"/>
      <c r="R14" s="25"/>
    </row>
    <row r="15" spans="1:18" ht="15" x14ac:dyDescent="0.25">
      <c r="A15" s="12">
        <v>5</v>
      </c>
      <c r="B15" s="23" t="s">
        <v>25</v>
      </c>
      <c r="C15" s="27">
        <v>40634</v>
      </c>
      <c r="D15" s="28">
        <f t="shared" ca="1" si="0"/>
        <v>6</v>
      </c>
      <c r="E15" s="29">
        <f t="shared" ca="1" si="1"/>
        <v>9</v>
      </c>
      <c r="F15" s="29">
        <f t="shared" ca="1" si="2"/>
        <v>16</v>
      </c>
      <c r="G15" s="27" t="str">
        <f t="shared" ca="1" si="3"/>
        <v>6 Years 9 Months 16 Days.</v>
      </c>
      <c r="H15" s="56">
        <v>0</v>
      </c>
      <c r="I15" s="56">
        <v>5</v>
      </c>
      <c r="J15" s="57">
        <f t="shared" si="4"/>
        <v>5</v>
      </c>
      <c r="K15" s="30">
        <v>2600</v>
      </c>
      <c r="L15" s="31">
        <f t="shared" si="5"/>
        <v>1300</v>
      </c>
      <c r="M15" s="31">
        <v>0</v>
      </c>
      <c r="N15" s="52"/>
      <c r="O15" s="32"/>
      <c r="P15" s="33">
        <f t="shared" si="6"/>
        <v>1300</v>
      </c>
      <c r="Q15" s="32"/>
      <c r="R15" s="25"/>
    </row>
    <row r="16" spans="1:18" ht="15" x14ac:dyDescent="0.25">
      <c r="A16" s="12">
        <v>6</v>
      </c>
      <c r="B16" s="23" t="s">
        <v>26</v>
      </c>
      <c r="C16" s="27">
        <v>40751</v>
      </c>
      <c r="D16" s="28">
        <f t="shared" ca="1" si="0"/>
        <v>6</v>
      </c>
      <c r="E16" s="29">
        <f t="shared" ca="1" si="1"/>
        <v>5</v>
      </c>
      <c r="F16" s="29">
        <f t="shared" ca="1" si="2"/>
        <v>21</v>
      </c>
      <c r="G16" s="27" t="str">
        <f t="shared" ca="1" si="3"/>
        <v>6 Years 5 Months 21 Days.</v>
      </c>
      <c r="H16" s="56">
        <v>0</v>
      </c>
      <c r="I16" s="56">
        <v>3</v>
      </c>
      <c r="J16" s="70">
        <f t="shared" si="4"/>
        <v>3</v>
      </c>
      <c r="K16" s="30">
        <v>4230</v>
      </c>
      <c r="L16" s="31">
        <f t="shared" si="5"/>
        <v>2115</v>
      </c>
      <c r="M16" s="31">
        <f>L16/2</f>
        <v>1057.5</v>
      </c>
      <c r="N16" s="52"/>
      <c r="O16" s="32">
        <v>317.25</v>
      </c>
      <c r="P16" s="33">
        <f t="shared" si="6"/>
        <v>2855.25</v>
      </c>
      <c r="Q16" s="32"/>
      <c r="R16" s="25"/>
    </row>
    <row r="17" spans="1:18" ht="15" x14ac:dyDescent="0.25">
      <c r="A17" s="12">
        <v>7</v>
      </c>
      <c r="B17" s="23" t="s">
        <v>27</v>
      </c>
      <c r="C17" s="27">
        <v>40756</v>
      </c>
      <c r="D17" s="28">
        <f t="shared" ca="1" si="0"/>
        <v>6</v>
      </c>
      <c r="E17" s="29">
        <f t="shared" ca="1" si="1"/>
        <v>5</v>
      </c>
      <c r="F17" s="29">
        <f t="shared" ca="1" si="2"/>
        <v>16</v>
      </c>
      <c r="G17" s="27" t="str">
        <f t="shared" ca="1" si="3"/>
        <v>6 Years 5 Months 16 Days.</v>
      </c>
      <c r="H17" s="56">
        <v>0</v>
      </c>
      <c r="I17" s="56">
        <v>1</v>
      </c>
      <c r="J17" s="70">
        <f t="shared" si="4"/>
        <v>1</v>
      </c>
      <c r="K17" s="30">
        <v>4920</v>
      </c>
      <c r="L17" s="31">
        <f t="shared" si="5"/>
        <v>2460</v>
      </c>
      <c r="M17" s="31">
        <f t="shared" si="5"/>
        <v>1230</v>
      </c>
      <c r="N17" s="52"/>
      <c r="O17" s="32">
        <v>454.2</v>
      </c>
      <c r="P17" s="33">
        <f t="shared" si="6"/>
        <v>3235.8</v>
      </c>
      <c r="Q17" s="32"/>
      <c r="R17" s="25"/>
    </row>
    <row r="18" spans="1:18" ht="15" x14ac:dyDescent="0.25">
      <c r="A18" s="12">
        <v>8</v>
      </c>
      <c r="B18" s="23" t="s">
        <v>28</v>
      </c>
      <c r="C18" s="27">
        <v>41000</v>
      </c>
      <c r="D18" s="28">
        <f t="shared" ca="1" si="0"/>
        <v>5</v>
      </c>
      <c r="E18" s="29">
        <f t="shared" ca="1" si="1"/>
        <v>9</v>
      </c>
      <c r="F18" s="29">
        <f t="shared" ca="1" si="2"/>
        <v>16</v>
      </c>
      <c r="G18" s="27" t="str">
        <f t="shared" ca="1" si="3"/>
        <v>5 Years 9 Months 16 Days.</v>
      </c>
      <c r="H18" s="56">
        <v>4</v>
      </c>
      <c r="I18" s="56">
        <v>0</v>
      </c>
      <c r="J18" s="70">
        <f t="shared" si="4"/>
        <v>4</v>
      </c>
      <c r="K18" s="30">
        <v>1650</v>
      </c>
      <c r="L18" s="31">
        <f t="shared" si="5"/>
        <v>825</v>
      </c>
      <c r="M18" s="31">
        <f t="shared" si="5"/>
        <v>412.5</v>
      </c>
      <c r="N18" s="52"/>
      <c r="O18" s="32"/>
      <c r="P18" s="33">
        <f t="shared" si="6"/>
        <v>1237.5</v>
      </c>
      <c r="Q18" s="32"/>
      <c r="R18" s="25"/>
    </row>
    <row r="19" spans="1:18" s="39" customFormat="1" ht="15" x14ac:dyDescent="0.25">
      <c r="A19" s="12">
        <v>9</v>
      </c>
      <c r="B19" s="34" t="s">
        <v>42</v>
      </c>
      <c r="C19" s="35">
        <v>41609</v>
      </c>
      <c r="D19" s="28">
        <f t="shared" ref="D19:D27" ca="1" si="7">DATEDIF(C19,TODAY(),"Y")</f>
        <v>4</v>
      </c>
      <c r="E19" s="29">
        <f t="shared" ref="E19:E27" ca="1" si="8">DATEDIF(C19,TODAY(),"YM")</f>
        <v>1</v>
      </c>
      <c r="F19" s="29">
        <f t="shared" ref="F19:F27" ca="1" si="9">DATEDIF(C19,TODAY(),"MD")</f>
        <v>16</v>
      </c>
      <c r="G19" s="27" t="str">
        <f t="shared" ref="G19:G27" ca="1" si="10">D19 &amp; " Years " &amp;E19 &amp; " Months " &amp; F19 &amp; " Days."</f>
        <v>4 Years 1 Months 16 Days.</v>
      </c>
      <c r="H19" s="56">
        <v>0</v>
      </c>
      <c r="I19" s="56">
        <v>1</v>
      </c>
      <c r="J19" s="70">
        <f t="shared" si="4"/>
        <v>1</v>
      </c>
      <c r="K19" s="36">
        <v>3800</v>
      </c>
      <c r="L19" s="31">
        <f t="shared" si="5"/>
        <v>1900</v>
      </c>
      <c r="M19" s="31">
        <f t="shared" si="5"/>
        <v>950</v>
      </c>
      <c r="N19" s="52"/>
      <c r="O19" s="37">
        <v>656.7</v>
      </c>
      <c r="P19" s="33">
        <f t="shared" si="6"/>
        <v>2193.3000000000002</v>
      </c>
      <c r="Q19" s="37"/>
      <c r="R19" s="38"/>
    </row>
    <row r="20" spans="1:18" s="45" customFormat="1" ht="15" x14ac:dyDescent="0.25">
      <c r="A20" s="12">
        <v>10</v>
      </c>
      <c r="B20" s="40" t="s">
        <v>29</v>
      </c>
      <c r="C20" s="41">
        <v>41897</v>
      </c>
      <c r="D20" s="28">
        <f t="shared" ca="1" si="7"/>
        <v>3</v>
      </c>
      <c r="E20" s="29">
        <f t="shared" ca="1" si="8"/>
        <v>4</v>
      </c>
      <c r="F20" s="29">
        <f t="shared" ca="1" si="9"/>
        <v>2</v>
      </c>
      <c r="G20" s="27" t="str">
        <f t="shared" ca="1" si="10"/>
        <v>3 Years 4 Months 2 Days.</v>
      </c>
      <c r="H20" s="56">
        <v>0</v>
      </c>
      <c r="I20" s="56">
        <v>8</v>
      </c>
      <c r="J20" s="57">
        <f t="shared" si="4"/>
        <v>8</v>
      </c>
      <c r="K20" s="42">
        <v>2100</v>
      </c>
      <c r="L20" s="31">
        <f t="shared" si="5"/>
        <v>1050</v>
      </c>
      <c r="M20" s="31">
        <v>0</v>
      </c>
      <c r="N20" s="52"/>
      <c r="O20" s="32"/>
      <c r="P20" s="33">
        <f t="shared" si="6"/>
        <v>1050</v>
      </c>
      <c r="Q20" s="43"/>
      <c r="R20" s="44"/>
    </row>
    <row r="21" spans="1:18" s="45" customFormat="1" ht="15" x14ac:dyDescent="0.25">
      <c r="A21" s="12">
        <v>11</v>
      </c>
      <c r="B21" s="40" t="s">
        <v>30</v>
      </c>
      <c r="C21" s="41">
        <v>41927</v>
      </c>
      <c r="D21" s="28">
        <f t="shared" ca="1" si="7"/>
        <v>3</v>
      </c>
      <c r="E21" s="29">
        <f t="shared" ca="1" si="8"/>
        <v>3</v>
      </c>
      <c r="F21" s="29">
        <f t="shared" ca="1" si="9"/>
        <v>2</v>
      </c>
      <c r="G21" s="27" t="str">
        <f t="shared" ca="1" si="10"/>
        <v>3 Years 3 Months 2 Days.</v>
      </c>
      <c r="H21" s="56">
        <v>0</v>
      </c>
      <c r="I21" s="56">
        <v>1</v>
      </c>
      <c r="J21" s="70">
        <f t="shared" si="4"/>
        <v>1</v>
      </c>
      <c r="K21" s="42">
        <v>2500</v>
      </c>
      <c r="L21" s="31">
        <f t="shared" si="5"/>
        <v>1250</v>
      </c>
      <c r="M21" s="31">
        <f>L21/2</f>
        <v>625</v>
      </c>
      <c r="N21" s="52"/>
      <c r="O21" s="32"/>
      <c r="P21" s="33">
        <f t="shared" si="6"/>
        <v>1875</v>
      </c>
      <c r="Q21" s="43"/>
      <c r="R21" s="44"/>
    </row>
    <row r="22" spans="1:18" ht="15" x14ac:dyDescent="0.25">
      <c r="A22" s="12">
        <v>12</v>
      </c>
      <c r="B22" s="23" t="s">
        <v>32</v>
      </c>
      <c r="C22" s="27">
        <v>40817</v>
      </c>
      <c r="D22" s="28">
        <f ca="1">DATEDIF(C22,TODAY(),"Y")</f>
        <v>6</v>
      </c>
      <c r="E22" s="29">
        <f ca="1">DATEDIF(C22,TODAY(),"YM")</f>
        <v>3</v>
      </c>
      <c r="F22" s="29">
        <f ca="1">DATEDIF(C22,TODAY(),"MD")</f>
        <v>16</v>
      </c>
      <c r="G22" s="27" t="str">
        <f ca="1">D22 &amp; " Years " &amp;E22 &amp; " Months " &amp; F22 &amp; " Days."</f>
        <v>6 Years 3 Months 16 Days.</v>
      </c>
      <c r="H22" s="56">
        <v>10</v>
      </c>
      <c r="I22" s="56">
        <v>8</v>
      </c>
      <c r="J22" s="69">
        <f t="shared" si="4"/>
        <v>18</v>
      </c>
      <c r="K22" s="30">
        <v>3590</v>
      </c>
      <c r="L22" s="31">
        <f t="shared" si="5"/>
        <v>1795</v>
      </c>
      <c r="M22" s="31">
        <v>0</v>
      </c>
      <c r="N22" s="52"/>
      <c r="O22" s="37">
        <v>89.75</v>
      </c>
      <c r="P22" s="33">
        <f t="shared" si="6"/>
        <v>1705.25</v>
      </c>
      <c r="Q22" s="32"/>
      <c r="R22" s="25"/>
    </row>
    <row r="23" spans="1:18" s="45" customFormat="1" ht="15" x14ac:dyDescent="0.25">
      <c r="A23" s="12">
        <v>13</v>
      </c>
      <c r="B23" s="40" t="s">
        <v>39</v>
      </c>
      <c r="C23" s="41">
        <v>42009</v>
      </c>
      <c r="D23" s="28">
        <f t="shared" ca="1" si="7"/>
        <v>3</v>
      </c>
      <c r="E23" s="29">
        <f t="shared" ca="1" si="8"/>
        <v>0</v>
      </c>
      <c r="F23" s="29">
        <f t="shared" ca="1" si="9"/>
        <v>12</v>
      </c>
      <c r="G23" s="27" t="str">
        <f t="shared" ca="1" si="10"/>
        <v>3 Years 0 Months 12 Days.</v>
      </c>
      <c r="H23" s="56">
        <v>2</v>
      </c>
      <c r="I23" s="56">
        <v>0</v>
      </c>
      <c r="J23" s="70">
        <f t="shared" si="4"/>
        <v>2</v>
      </c>
      <c r="K23" s="42">
        <v>4935</v>
      </c>
      <c r="L23" s="31">
        <f t="shared" si="5"/>
        <v>2467.5</v>
      </c>
      <c r="M23" s="31">
        <f>L23/2</f>
        <v>1233.75</v>
      </c>
      <c r="N23" s="52"/>
      <c r="O23" s="43">
        <v>370.15</v>
      </c>
      <c r="P23" s="33">
        <f t="shared" si="6"/>
        <v>3331.1</v>
      </c>
      <c r="Q23" s="43"/>
      <c r="R23" s="44"/>
    </row>
    <row r="24" spans="1:18" s="45" customFormat="1" ht="15" x14ac:dyDescent="0.25">
      <c r="A24" s="12">
        <v>14</v>
      </c>
      <c r="B24" s="40" t="s">
        <v>40</v>
      </c>
      <c r="C24" s="41">
        <v>42064</v>
      </c>
      <c r="D24" s="28">
        <f t="shared" ca="1" si="7"/>
        <v>2</v>
      </c>
      <c r="E24" s="29">
        <f t="shared" ca="1" si="8"/>
        <v>10</v>
      </c>
      <c r="F24" s="29">
        <f t="shared" ca="1" si="9"/>
        <v>16</v>
      </c>
      <c r="G24" s="27" t="str">
        <f t="shared" ca="1" si="10"/>
        <v>2 Years 10 Months 16 Days.</v>
      </c>
      <c r="H24" s="56">
        <v>0</v>
      </c>
      <c r="I24" s="56">
        <v>1</v>
      </c>
      <c r="J24" s="70">
        <f t="shared" si="4"/>
        <v>1</v>
      </c>
      <c r="K24" s="42">
        <v>6000</v>
      </c>
      <c r="L24" s="31">
        <f t="shared" si="5"/>
        <v>3000</v>
      </c>
      <c r="M24" s="31">
        <f>L24/2</f>
        <v>1500</v>
      </c>
      <c r="N24" s="52"/>
      <c r="O24" s="43">
        <v>720</v>
      </c>
      <c r="P24" s="33">
        <f t="shared" si="6"/>
        <v>3780</v>
      </c>
      <c r="Q24" s="43"/>
      <c r="R24" s="44"/>
    </row>
    <row r="25" spans="1:18" ht="15" x14ac:dyDescent="0.25">
      <c r="A25" s="12">
        <v>15</v>
      </c>
      <c r="B25" s="4" t="s">
        <v>44</v>
      </c>
      <c r="C25" s="27">
        <v>42310</v>
      </c>
      <c r="D25" s="28">
        <f t="shared" ca="1" si="7"/>
        <v>2</v>
      </c>
      <c r="E25" s="29">
        <f t="shared" ca="1" si="8"/>
        <v>2</v>
      </c>
      <c r="F25" s="29">
        <f t="shared" ca="1" si="9"/>
        <v>15</v>
      </c>
      <c r="G25" s="27" t="str">
        <f t="shared" ca="1" si="10"/>
        <v>2 Years 2 Months 15 Days.</v>
      </c>
      <c r="H25" s="56">
        <v>1</v>
      </c>
      <c r="I25" s="56">
        <v>4</v>
      </c>
      <c r="J25" s="70">
        <f t="shared" si="4"/>
        <v>5</v>
      </c>
      <c r="K25" s="30">
        <v>1800</v>
      </c>
      <c r="L25" s="31">
        <f t="shared" si="5"/>
        <v>900</v>
      </c>
      <c r="M25" s="31">
        <f>L25/2</f>
        <v>450</v>
      </c>
      <c r="N25" s="52"/>
      <c r="O25" s="32"/>
      <c r="P25" s="33">
        <f t="shared" si="6"/>
        <v>1350</v>
      </c>
      <c r="Q25" s="32"/>
      <c r="R25" s="25"/>
    </row>
    <row r="26" spans="1:18" ht="43.5" x14ac:dyDescent="0.25">
      <c r="A26" s="12">
        <v>16</v>
      </c>
      <c r="B26" s="4" t="s">
        <v>43</v>
      </c>
      <c r="C26" s="59">
        <v>42653</v>
      </c>
      <c r="D26" s="28">
        <f ca="1">DATEDIF(C26,TODAY(),"Y")</f>
        <v>1</v>
      </c>
      <c r="E26" s="29">
        <f ca="1">DATEDIF(C26,TODAY(),"YM")</f>
        <v>3</v>
      </c>
      <c r="F26" s="29">
        <f ca="1">DATEDIF(C26,TODAY(),"MD")</f>
        <v>7</v>
      </c>
      <c r="G26" s="27" t="str">
        <f ca="1">D26 &amp; " Years " &amp;E26 &amp; " Months " &amp; F26 &amp; " Days."</f>
        <v>1 Years 3 Months 7 Days.</v>
      </c>
      <c r="H26" s="56">
        <v>0</v>
      </c>
      <c r="I26" s="56">
        <v>0</v>
      </c>
      <c r="J26" s="70">
        <f t="shared" si="4"/>
        <v>0</v>
      </c>
      <c r="K26" s="30">
        <v>3200</v>
      </c>
      <c r="L26" s="63">
        <v>700</v>
      </c>
      <c r="M26" s="31">
        <v>0</v>
      </c>
      <c r="N26" s="52"/>
      <c r="O26" s="32">
        <v>20.3</v>
      </c>
      <c r="P26" s="33">
        <f t="shared" si="6"/>
        <v>679.7</v>
      </c>
      <c r="Q26" s="32"/>
      <c r="R26" s="62" t="s">
        <v>57</v>
      </c>
    </row>
    <row r="27" spans="1:18" ht="15" x14ac:dyDescent="0.25">
      <c r="A27" s="12">
        <v>17</v>
      </c>
      <c r="B27" s="4" t="s">
        <v>55</v>
      </c>
      <c r="C27" s="58">
        <v>42705</v>
      </c>
      <c r="D27" s="28">
        <f t="shared" ca="1" si="7"/>
        <v>1</v>
      </c>
      <c r="E27" s="29">
        <f t="shared" ca="1" si="8"/>
        <v>1</v>
      </c>
      <c r="F27" s="29">
        <f t="shared" ca="1" si="9"/>
        <v>16</v>
      </c>
      <c r="G27" s="27" t="str">
        <f t="shared" ca="1" si="10"/>
        <v>1 Years 1 Months 16 Days.</v>
      </c>
      <c r="H27" s="56">
        <v>0</v>
      </c>
      <c r="I27" s="56">
        <v>0</v>
      </c>
      <c r="J27" s="70">
        <f t="shared" si="4"/>
        <v>0</v>
      </c>
      <c r="K27" s="30">
        <v>2800</v>
      </c>
      <c r="L27" s="31">
        <v>0</v>
      </c>
      <c r="M27" s="31">
        <v>0</v>
      </c>
      <c r="N27" s="52"/>
      <c r="O27" s="32"/>
      <c r="P27" s="33">
        <f t="shared" si="6"/>
        <v>0</v>
      </c>
      <c r="Q27" s="32"/>
      <c r="R27" s="25" t="s">
        <v>61</v>
      </c>
    </row>
    <row r="28" spans="1:18" ht="15" x14ac:dyDescent="0.25">
      <c r="A28" s="12"/>
      <c r="B28" s="4"/>
      <c r="C28" s="27"/>
      <c r="D28" s="28"/>
      <c r="E28" s="29"/>
      <c r="F28" s="29"/>
      <c r="G28" s="27"/>
      <c r="H28" s="56"/>
      <c r="I28" s="56"/>
      <c r="J28" s="70"/>
      <c r="K28" s="30"/>
      <c r="L28" s="31"/>
      <c r="M28" s="31"/>
      <c r="N28" s="52"/>
      <c r="O28" s="32"/>
      <c r="P28" s="33"/>
      <c r="Q28" s="32"/>
      <c r="R28" s="25"/>
    </row>
    <row r="29" spans="1:18" ht="15" x14ac:dyDescent="0.25">
      <c r="A29" s="12"/>
      <c r="B29" s="46" t="s">
        <v>31</v>
      </c>
      <c r="C29" s="27"/>
      <c r="D29" s="28"/>
      <c r="E29" s="29"/>
      <c r="F29" s="29"/>
      <c r="G29" s="27"/>
      <c r="H29" s="56"/>
      <c r="I29" s="56"/>
      <c r="J29" s="70"/>
      <c r="K29" s="30"/>
      <c r="L29" s="31"/>
      <c r="M29" s="31"/>
      <c r="N29" s="52"/>
      <c r="O29" s="32"/>
      <c r="P29" s="33"/>
      <c r="Q29" s="32"/>
      <c r="R29" s="25"/>
    </row>
    <row r="30" spans="1:18" ht="15" x14ac:dyDescent="0.25">
      <c r="A30" s="12"/>
      <c r="B30" s="23"/>
      <c r="C30" s="27"/>
      <c r="D30" s="28"/>
      <c r="E30" s="29"/>
      <c r="F30" s="29"/>
      <c r="G30" s="27"/>
      <c r="H30" s="56"/>
      <c r="I30" s="56"/>
      <c r="J30" s="70"/>
      <c r="K30" s="30"/>
      <c r="L30" s="31"/>
      <c r="M30" s="31"/>
      <c r="N30" s="52"/>
      <c r="O30" s="32"/>
      <c r="P30" s="33"/>
      <c r="Q30" s="32"/>
      <c r="R30" s="25"/>
    </row>
    <row r="31" spans="1:18" ht="15" x14ac:dyDescent="0.25">
      <c r="A31" s="12">
        <v>1</v>
      </c>
      <c r="B31" s="23" t="s">
        <v>33</v>
      </c>
      <c r="C31" s="61">
        <v>42387</v>
      </c>
      <c r="D31" s="28">
        <f ca="1">DATEDIF(C31,TODAY(),"Y")</f>
        <v>1</v>
      </c>
      <c r="E31" s="29">
        <f ca="1">DATEDIF(C31,TODAY(),"YM")</f>
        <v>11</v>
      </c>
      <c r="F31" s="29">
        <f ca="1">DATEDIF(C31,TODAY(),"MD")</f>
        <v>30</v>
      </c>
      <c r="G31" s="27" t="str">
        <f ca="1">D31 &amp; " Years " &amp;E31 &amp; " Months " &amp; F31 &amp; " Days."</f>
        <v>1 Years 11 Months 30 Days.</v>
      </c>
      <c r="H31" s="56">
        <v>0</v>
      </c>
      <c r="I31" s="56">
        <v>6</v>
      </c>
      <c r="J31" s="57">
        <f>I31+H31</f>
        <v>6</v>
      </c>
      <c r="K31" s="30">
        <v>5600</v>
      </c>
      <c r="L31" s="31">
        <f>K31/2</f>
        <v>2800</v>
      </c>
      <c r="M31" s="31">
        <v>0</v>
      </c>
      <c r="N31" s="52"/>
      <c r="O31" s="32">
        <v>448</v>
      </c>
      <c r="P31" s="33">
        <f t="shared" si="6"/>
        <v>2352</v>
      </c>
      <c r="Q31" s="32"/>
      <c r="R31" s="25"/>
    </row>
    <row r="32" spans="1:18" s="45" customFormat="1" ht="15" x14ac:dyDescent="0.25">
      <c r="A32" s="12">
        <v>2</v>
      </c>
      <c r="B32" s="40" t="s">
        <v>34</v>
      </c>
      <c r="C32" s="41">
        <v>41334</v>
      </c>
      <c r="D32" s="28">
        <f ca="1">DATEDIF(C32,TODAY(),"Y")</f>
        <v>4</v>
      </c>
      <c r="E32" s="29">
        <f ca="1">DATEDIF(C32,TODAY(),"YM")</f>
        <v>10</v>
      </c>
      <c r="F32" s="29">
        <f ca="1">DATEDIF(C32,TODAY(),"MD")</f>
        <v>16</v>
      </c>
      <c r="G32" s="27" t="str">
        <f ca="1">D32 &amp; " Years " &amp;E32 &amp; " Months " &amp; F32 &amp; " Days."</f>
        <v>4 Years 10 Months 16 Days.</v>
      </c>
      <c r="H32" s="56">
        <v>1</v>
      </c>
      <c r="I32" s="56">
        <v>7</v>
      </c>
      <c r="J32" s="57">
        <f>I32+H32</f>
        <v>8</v>
      </c>
      <c r="K32" s="42">
        <v>1870</v>
      </c>
      <c r="L32" s="31">
        <f>K32/2</f>
        <v>935</v>
      </c>
      <c r="M32" s="31">
        <v>0</v>
      </c>
      <c r="N32" s="52"/>
      <c r="O32" s="32">
        <v>0</v>
      </c>
      <c r="P32" s="33">
        <f t="shared" si="6"/>
        <v>935</v>
      </c>
      <c r="Q32" s="43"/>
      <c r="R32" s="44"/>
    </row>
    <row r="33" spans="1:34" s="45" customFormat="1" ht="29.25" x14ac:dyDescent="0.25">
      <c r="A33" s="12">
        <v>3</v>
      </c>
      <c r="B33" s="45" t="s">
        <v>50</v>
      </c>
      <c r="C33" s="58">
        <v>42644</v>
      </c>
      <c r="D33" s="28">
        <f ca="1">DATEDIF(C33,TODAY(),"Y")</f>
        <v>1</v>
      </c>
      <c r="E33" s="29">
        <f ca="1">DATEDIF(C33,TODAY(),"YM")</f>
        <v>3</v>
      </c>
      <c r="F33" s="29">
        <f ca="1">DATEDIF(C33,TODAY(),"MD")</f>
        <v>16</v>
      </c>
      <c r="G33" s="27" t="str">
        <f ca="1">D33 &amp; " Years " &amp;E33 &amp; " Months " &amp; F33 &amp; " Days."</f>
        <v>1 Years 3 Months 16 Days.</v>
      </c>
      <c r="H33" s="56">
        <v>0</v>
      </c>
      <c r="I33" s="56">
        <v>0</v>
      </c>
      <c r="J33" s="70">
        <f>I33+H33</f>
        <v>0</v>
      </c>
      <c r="K33" s="42">
        <v>1500</v>
      </c>
      <c r="L33" s="63">
        <v>700</v>
      </c>
      <c r="M33" s="31">
        <v>0</v>
      </c>
      <c r="N33" s="43"/>
      <c r="O33" s="43"/>
      <c r="P33" s="33">
        <f t="shared" si="6"/>
        <v>700</v>
      </c>
      <c r="Q33" s="43"/>
      <c r="R33" s="62" t="s">
        <v>58</v>
      </c>
    </row>
    <row r="34" spans="1:34" ht="15" x14ac:dyDescent="0.25">
      <c r="A34" s="18"/>
      <c r="B34" s="4"/>
      <c r="C34" s="27"/>
      <c r="D34" s="27"/>
      <c r="E34" s="27"/>
      <c r="F34" s="27"/>
      <c r="G34" s="27"/>
      <c r="H34" s="29"/>
      <c r="I34" s="29"/>
      <c r="J34" s="29"/>
      <c r="K34" s="30"/>
      <c r="L34" s="12"/>
      <c r="M34" s="25"/>
      <c r="N34" s="25"/>
      <c r="O34" s="25"/>
      <c r="P34" s="26"/>
      <c r="Q34" s="25"/>
      <c r="R34" s="25"/>
    </row>
    <row r="35" spans="1:34" ht="17.45" customHeight="1" thickBot="1" x14ac:dyDescent="0.3">
      <c r="A35" s="64"/>
      <c r="B35" s="65" t="s">
        <v>35</v>
      </c>
      <c r="C35" s="66"/>
      <c r="D35" s="66"/>
      <c r="E35" s="66"/>
      <c r="F35" s="66"/>
      <c r="G35" s="66"/>
      <c r="H35" s="66"/>
      <c r="I35" s="66"/>
      <c r="J35" s="66"/>
      <c r="K35" s="67">
        <f t="shared" ref="K35:Q35" si="11">SUM(K11:K34)</f>
        <v>82895</v>
      </c>
      <c r="L35" s="67">
        <f t="shared" si="11"/>
        <v>39097.5</v>
      </c>
      <c r="M35" s="67">
        <f t="shared" si="11"/>
        <v>13451.25</v>
      </c>
      <c r="N35" s="68">
        <f t="shared" si="11"/>
        <v>0</v>
      </c>
      <c r="O35" s="68">
        <f t="shared" si="11"/>
        <v>6915.4999999999991</v>
      </c>
      <c r="P35" s="67">
        <f t="shared" si="11"/>
        <v>45633.249999999993</v>
      </c>
      <c r="Q35" s="47">
        <f t="shared" si="11"/>
        <v>0</v>
      </c>
      <c r="R35" s="48"/>
    </row>
    <row r="36" spans="1:34" ht="15.75" thickTop="1" x14ac:dyDescent="0.25">
      <c r="P36" s="1"/>
    </row>
    <row r="37" spans="1:34" ht="15" x14ac:dyDescent="0.25">
      <c r="A37" s="1"/>
    </row>
    <row r="38" spans="1:34" ht="15" x14ac:dyDescent="0.25">
      <c r="A38" s="1"/>
      <c r="B38" s="2" t="s">
        <v>36</v>
      </c>
      <c r="C38" s="49"/>
      <c r="D38" s="50"/>
      <c r="E38" s="50"/>
      <c r="F38" s="50"/>
      <c r="G38" s="49"/>
      <c r="H38" s="4"/>
      <c r="I38" s="4"/>
      <c r="J38" s="4"/>
      <c r="P38" s="71">
        <f>SUM(P11:P26)</f>
        <v>41646.249999999993</v>
      </c>
    </row>
    <row r="39" spans="1:34" x14ac:dyDescent="0.2">
      <c r="P39" s="71">
        <f>SUM(P31:P34)</f>
        <v>3987</v>
      </c>
    </row>
    <row r="42" spans="1:34" x14ac:dyDescent="0.2">
      <c r="B42" s="2" t="s">
        <v>37</v>
      </c>
      <c r="C42" s="49"/>
      <c r="D42" s="50"/>
      <c r="E42" s="50"/>
      <c r="F42" s="50"/>
      <c r="G42" s="49"/>
      <c r="H42" s="4"/>
      <c r="I42" s="4"/>
      <c r="J42" s="4"/>
    </row>
    <row r="43" spans="1:34" x14ac:dyDescent="0.2">
      <c r="C43" s="74" t="s">
        <v>38</v>
      </c>
      <c r="D43" s="74"/>
      <c r="E43" s="74"/>
      <c r="F43" s="74"/>
      <c r="G43" s="74"/>
      <c r="H43" s="53"/>
      <c r="I43" s="53"/>
      <c r="J43" s="53"/>
      <c r="S43" s="4"/>
    </row>
    <row r="44" spans="1:34" x14ac:dyDescent="0.2"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x14ac:dyDescent="0.2"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x14ac:dyDescent="0.2">
      <c r="R46" s="51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x14ac:dyDescent="0.2">
      <c r="R47" s="51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x14ac:dyDescent="0.2"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2:34" x14ac:dyDescent="0.2"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2:34" x14ac:dyDescent="0.2"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2:34" x14ac:dyDescent="0.2"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2:34" x14ac:dyDescent="0.2"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8" spans="12:34" x14ac:dyDescent="0.2">
      <c r="L58" s="4"/>
      <c r="M58" s="4"/>
      <c r="N58" s="4"/>
      <c r="O58" s="4"/>
      <c r="P58" s="4"/>
      <c r="Q58" s="4"/>
    </row>
    <row r="59" spans="12:34" x14ac:dyDescent="0.2">
      <c r="L59" s="4"/>
      <c r="M59" s="4"/>
      <c r="N59" s="4"/>
      <c r="O59" s="4"/>
      <c r="P59" s="4"/>
      <c r="Q59" s="4"/>
    </row>
    <row r="60" spans="12:34" x14ac:dyDescent="0.2">
      <c r="L60" s="4"/>
      <c r="M60" s="4"/>
      <c r="N60" s="4"/>
      <c r="O60" s="4"/>
      <c r="P60" s="4"/>
      <c r="Q60" s="4"/>
    </row>
    <row r="61" spans="12:34" x14ac:dyDescent="0.2">
      <c r="L61" s="4"/>
      <c r="M61" s="4"/>
      <c r="N61" s="4"/>
      <c r="O61" s="4"/>
      <c r="P61" s="4"/>
      <c r="Q61" s="4"/>
    </row>
    <row r="62" spans="12:34" x14ac:dyDescent="0.2">
      <c r="L62" s="4"/>
      <c r="M62" s="4"/>
      <c r="N62" s="4"/>
      <c r="O62" s="4"/>
      <c r="P62" s="4"/>
      <c r="Q62" s="4"/>
    </row>
    <row r="63" spans="12:34" x14ac:dyDescent="0.2">
      <c r="L63" s="4"/>
      <c r="M63" s="4"/>
      <c r="N63" s="4"/>
      <c r="O63" s="4"/>
      <c r="P63" s="4"/>
      <c r="Q63" s="4"/>
    </row>
    <row r="64" spans="12:34" x14ac:dyDescent="0.2">
      <c r="L64" s="4"/>
      <c r="M64" s="4"/>
      <c r="N64" s="4"/>
      <c r="O64" s="4"/>
      <c r="P64" s="4"/>
      <c r="Q64" s="4"/>
    </row>
    <row r="65" spans="3:17" x14ac:dyDescent="0.2">
      <c r="C65" s="51"/>
      <c r="G65" s="51"/>
      <c r="H65" s="51"/>
      <c r="I65" s="51"/>
      <c r="J65" s="51"/>
      <c r="L65" s="4"/>
      <c r="M65" s="4"/>
      <c r="N65" s="4"/>
      <c r="O65" s="4"/>
      <c r="P65" s="4"/>
      <c r="Q65" s="4"/>
    </row>
    <row r="66" spans="3:17" x14ac:dyDescent="0.2">
      <c r="L66" s="4"/>
      <c r="M66" s="4"/>
      <c r="N66" s="4"/>
      <c r="O66" s="4"/>
      <c r="P66" s="4"/>
      <c r="Q66" s="4"/>
    </row>
  </sheetData>
  <mergeCells count="3">
    <mergeCell ref="N6:O6"/>
    <mergeCell ref="C43:G43"/>
    <mergeCell ref="H6:J6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64" orientation="landscape" horizontalDpi="300" verticalDpi="300" r:id="rId1"/>
  <headerFooter>
    <oddFooter xml:space="preserve">&amp;R&amp;9Incentive for Year 2014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2016 (Raya)</vt:lpstr>
      <vt:lpstr>2016 (Year End)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2016-12-20T05:37:36Z</cp:lastPrinted>
  <dcterms:created xsi:type="dcterms:W3CDTF">2015-07-02T09:26:20Z</dcterms:created>
  <dcterms:modified xsi:type="dcterms:W3CDTF">2018-01-17T09:31:47Z</dcterms:modified>
</cp:coreProperties>
</file>