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-180" windowWidth="19230" windowHeight="5640" tabRatio="673"/>
  </bookViews>
  <sheets>
    <sheet name="2013 Budget" sheetId="2" r:id="rId1"/>
    <sheet name="2012 Actual Costs" sheetId="4" r:id="rId2"/>
    <sheet name="Musicians" sheetId="3" r:id="rId3"/>
    <sheet name="Hotel Accommodation" sheetId="6" r:id="rId4"/>
    <sheet name="Ground Trasnsport" sheetId="7" r:id="rId5"/>
    <sheet name="Payment List (Master)" sheetId="8" r:id="rId6"/>
    <sheet name="Sheet1" sheetId="9" r:id="rId7"/>
  </sheets>
  <definedNames>
    <definedName name="_xlnm.Print_Area" localSheetId="1">'2012 Actual Costs'!$A$1:$I$134</definedName>
    <definedName name="_xlnm.Print_Area" localSheetId="0">'2013 Budget'!$A$1:$K$151</definedName>
    <definedName name="_xlnm.Print_Titles" localSheetId="1">'2012 Actual Costs'!$1:$4</definedName>
  </definedNames>
  <calcPr calcId="145621"/>
</workbook>
</file>

<file path=xl/calcChain.xml><?xml version="1.0" encoding="utf-8"?>
<calcChain xmlns="http://schemas.openxmlformats.org/spreadsheetml/2006/main">
  <c r="H127" i="2" l="1"/>
  <c r="H126" i="2"/>
  <c r="I141" i="2" s="1"/>
  <c r="E150" i="2" l="1"/>
  <c r="I126" i="2"/>
  <c r="N4" i="9" l="1"/>
  <c r="N5" i="9"/>
  <c r="N3" i="9"/>
  <c r="N2" i="9"/>
  <c r="F34" i="9"/>
  <c r="G34" i="9"/>
  <c r="E34" i="9"/>
  <c r="H33" i="9"/>
  <c r="J33" i="9" s="1"/>
  <c r="H45" i="8"/>
  <c r="H32" i="9"/>
  <c r="J32" i="9" s="1"/>
  <c r="H23" i="9"/>
  <c r="J23" i="9" s="1"/>
  <c r="H24" i="9"/>
  <c r="J24" i="9" s="1"/>
  <c r="H25" i="9"/>
  <c r="J25" i="9" s="1"/>
  <c r="H26" i="9"/>
  <c r="J26" i="9" s="1"/>
  <c r="H27" i="9"/>
  <c r="J27" i="9" s="1"/>
  <c r="H28" i="9"/>
  <c r="J28" i="9" s="1"/>
  <c r="H29" i="9"/>
  <c r="J29" i="9" s="1"/>
  <c r="H30" i="9"/>
  <c r="J30" i="9" s="1"/>
  <c r="H31" i="9"/>
  <c r="J31" i="9" s="1"/>
  <c r="H22" i="9"/>
  <c r="J22" i="9" s="1"/>
  <c r="H3" i="9"/>
  <c r="J3" i="9" s="1"/>
  <c r="H4" i="9"/>
  <c r="J4" i="9" s="1"/>
  <c r="H5" i="9"/>
  <c r="J5" i="9" s="1"/>
  <c r="H6" i="9"/>
  <c r="J6" i="9" s="1"/>
  <c r="H7" i="9"/>
  <c r="J7" i="9" s="1"/>
  <c r="H8" i="9"/>
  <c r="J8" i="9" s="1"/>
  <c r="H9" i="9"/>
  <c r="J9" i="9" s="1"/>
  <c r="H10" i="9"/>
  <c r="J10" i="9" s="1"/>
  <c r="H11" i="9"/>
  <c r="J11" i="9" s="1"/>
  <c r="H12" i="9"/>
  <c r="J12" i="9" s="1"/>
  <c r="H13" i="9"/>
  <c r="J13" i="9" s="1"/>
  <c r="H14" i="9"/>
  <c r="J14" i="9" s="1"/>
  <c r="H15" i="9"/>
  <c r="J15" i="9" s="1"/>
  <c r="H16" i="9"/>
  <c r="J16" i="9" s="1"/>
  <c r="H17" i="9"/>
  <c r="J17" i="9" s="1"/>
  <c r="H18" i="9"/>
  <c r="J18" i="9" s="1"/>
  <c r="H19" i="9"/>
  <c r="J19" i="9" s="1"/>
  <c r="H20" i="9"/>
  <c r="J20" i="9" s="1"/>
  <c r="H21" i="9"/>
  <c r="J21" i="9" s="1"/>
  <c r="H2" i="9"/>
  <c r="J2" i="9" s="1"/>
  <c r="H34" i="9" l="1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6" i="8"/>
  <c r="G47" i="8" l="1"/>
  <c r="F47" i="8"/>
  <c r="E47" i="8"/>
  <c r="H47" i="8"/>
  <c r="H32" i="8"/>
  <c r="H33" i="8"/>
  <c r="H34" i="8"/>
  <c r="H35" i="8"/>
  <c r="H36" i="8"/>
  <c r="H37" i="8"/>
  <c r="H29" i="8"/>
  <c r="H30" i="8"/>
  <c r="H31" i="8"/>
  <c r="G38" i="8"/>
  <c r="E25" i="8"/>
  <c r="G42" i="8"/>
  <c r="F42" i="8"/>
  <c r="E42" i="8"/>
  <c r="H41" i="8"/>
  <c r="H42" i="8" s="1"/>
  <c r="F38" i="8"/>
  <c r="E38" i="8"/>
  <c r="H28" i="8"/>
  <c r="G25" i="8"/>
  <c r="F25" i="8"/>
  <c r="H5" i="8"/>
  <c r="H38" i="8" l="1"/>
  <c r="H25" i="8"/>
  <c r="F90" i="2"/>
  <c r="H49" i="8" l="1"/>
  <c r="I22" i="6"/>
  <c r="G84" i="2"/>
  <c r="G77" i="2" l="1"/>
  <c r="I13" i="6" l="1"/>
  <c r="E14" i="2" s="1"/>
  <c r="I47" i="6"/>
  <c r="I46" i="6"/>
  <c r="J41" i="6"/>
  <c r="I40" i="6"/>
  <c r="J36" i="6"/>
  <c r="I34" i="6"/>
  <c r="E37" i="2" s="1"/>
  <c r="I33" i="6"/>
  <c r="E35" i="2" s="1"/>
  <c r="I32" i="6"/>
  <c r="E34" i="2" s="1"/>
  <c r="I31" i="6"/>
  <c r="E33" i="2" s="1"/>
  <c r="I30" i="6"/>
  <c r="E32" i="2" s="1"/>
  <c r="I29" i="6"/>
  <c r="E31" i="2" s="1"/>
  <c r="I28" i="6"/>
  <c r="E30" i="2" s="1"/>
  <c r="J24" i="6"/>
  <c r="I21" i="6"/>
  <c r="E22" i="2" s="1"/>
  <c r="I20" i="6"/>
  <c r="E21" i="2" s="1"/>
  <c r="I19" i="6"/>
  <c r="E20" i="2" s="1"/>
  <c r="I18" i="6"/>
  <c r="E19" i="2" s="1"/>
  <c r="I17" i="6"/>
  <c r="E18" i="2" s="1"/>
  <c r="I16" i="6"/>
  <c r="E17" i="2" s="1"/>
  <c r="I15" i="6"/>
  <c r="E16" i="2" s="1"/>
  <c r="I14" i="6"/>
  <c r="E15" i="2" s="1"/>
  <c r="I12" i="6"/>
  <c r="E13" i="2" s="1"/>
  <c r="I11" i="6"/>
  <c r="E12" i="2" s="1"/>
  <c r="I10" i="6"/>
  <c r="E11" i="2" s="1"/>
  <c r="I9" i="6"/>
  <c r="E10" i="2" s="1"/>
  <c r="I8" i="6"/>
  <c r="E9" i="2" s="1"/>
  <c r="I7" i="6"/>
  <c r="E8" i="2" s="1"/>
  <c r="I6" i="6"/>
  <c r="E7" i="2" l="1"/>
  <c r="I24" i="6"/>
  <c r="I36" i="6"/>
  <c r="I41" i="6"/>
  <c r="E45" i="2"/>
  <c r="F45" i="2" s="1"/>
  <c r="G27" i="2"/>
  <c r="F26" i="2" l="1"/>
  <c r="G40" i="2" l="1"/>
  <c r="G67" i="2" l="1"/>
  <c r="F37" i="2"/>
  <c r="F35" i="2"/>
  <c r="F34" i="2"/>
  <c r="F33" i="2"/>
  <c r="F32" i="2"/>
  <c r="F31" i="2"/>
  <c r="F30" i="2"/>
  <c r="F25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7" i="2"/>
  <c r="E27" i="2" l="1"/>
  <c r="F27" i="2"/>
  <c r="F40" i="2"/>
  <c r="E40" i="2"/>
  <c r="F87" i="2"/>
  <c r="G95" i="2" l="1"/>
  <c r="G100" i="2"/>
  <c r="F138" i="2" l="1"/>
  <c r="J126" i="2" l="1"/>
  <c r="J138" i="2" s="1"/>
  <c r="F89" i="2"/>
  <c r="F88" i="2"/>
  <c r="D49" i="4" l="1"/>
  <c r="D43" i="4"/>
  <c r="C10" i="3" l="1"/>
  <c r="C127" i="4" l="1"/>
  <c r="C120" i="4"/>
  <c r="C113" i="4"/>
  <c r="C129" i="4" s="1"/>
  <c r="C109" i="4"/>
  <c r="C128" i="4" s="1"/>
  <c r="C94" i="4"/>
  <c r="C126" i="4" s="1"/>
  <c r="C90" i="4"/>
  <c r="C125" i="4" s="1"/>
  <c r="C80" i="4"/>
  <c r="C79" i="4"/>
  <c r="C76" i="4"/>
  <c r="C123" i="4" s="1"/>
  <c r="C71" i="4"/>
  <c r="C122" i="4" s="1"/>
  <c r="C26" i="4"/>
  <c r="C25" i="4"/>
  <c r="C9" i="4"/>
  <c r="C119" i="4" s="1"/>
  <c r="C83" i="4" l="1"/>
  <c r="C124" i="4" s="1"/>
  <c r="C56" i="4"/>
  <c r="C121" i="4" s="1"/>
  <c r="C130" i="4" s="1"/>
  <c r="C134" i="4" s="1"/>
  <c r="D32" i="4"/>
  <c r="G92" i="2"/>
  <c r="G126" i="2" l="1"/>
  <c r="G127" i="2" s="1"/>
  <c r="C116" i="4"/>
</calcChain>
</file>

<file path=xl/sharedStrings.xml><?xml version="1.0" encoding="utf-8"?>
<sst xmlns="http://schemas.openxmlformats.org/spreadsheetml/2006/main" count="611" uniqueCount="324">
  <si>
    <t>Total</t>
  </si>
  <si>
    <t>Remarks</t>
  </si>
  <si>
    <t>Mr Michael Kleeberg</t>
  </si>
  <si>
    <t>Berlin</t>
  </si>
  <si>
    <t>Sponsored by Goethe Inst.</t>
  </si>
  <si>
    <t>Mr Tash Aw</t>
  </si>
  <si>
    <t>London</t>
  </si>
  <si>
    <t>Sponsored by British Council</t>
  </si>
  <si>
    <t>Ms Chiew-Siah Tei</t>
  </si>
  <si>
    <t>Glasgow</t>
  </si>
  <si>
    <t>Sponsored by fingertec.com</t>
  </si>
  <si>
    <t>Mr Eric Hansen</t>
  </si>
  <si>
    <t>Sacramento</t>
  </si>
  <si>
    <t>Ms Annelies Verbeke</t>
  </si>
  <si>
    <t>Belgium</t>
  </si>
  <si>
    <t>Ms Christine Otten</t>
  </si>
  <si>
    <t>Netherlands</t>
  </si>
  <si>
    <t>Mr Rodaan Al Galidi</t>
  </si>
  <si>
    <t>Ms Madeleine Thien</t>
  </si>
  <si>
    <t>Mr Aruni Kashyap</t>
  </si>
  <si>
    <t>Ms Ali Cobby Ackerman</t>
  </si>
  <si>
    <t>Ms Preeta Samarasan</t>
  </si>
  <si>
    <t>Dato’ Lat (Mohd Nor Khalid)</t>
  </si>
  <si>
    <t>Ipoh</t>
  </si>
  <si>
    <t>Mr Mahat Akiya</t>
  </si>
  <si>
    <t>Kuala Lumpur</t>
  </si>
  <si>
    <t>Dr Ghulam Sarwar-Yousof</t>
  </si>
  <si>
    <t>Penang/KL</t>
  </si>
  <si>
    <t>Ms Shamini Flint</t>
  </si>
  <si>
    <t>Singapore</t>
  </si>
  <si>
    <t>En Huzir Sulaiman</t>
  </si>
  <si>
    <t>Mr Marco Ferrarese</t>
  </si>
  <si>
    <t>TRANSPORTATION</t>
  </si>
  <si>
    <t>Writers - 17</t>
  </si>
  <si>
    <t>HONORARIUM</t>
  </si>
  <si>
    <t>PRODUCTION TEAM</t>
  </si>
  <si>
    <t>Curator</t>
  </si>
  <si>
    <t>Moderators - 6</t>
  </si>
  <si>
    <t>FOOD</t>
  </si>
  <si>
    <t>VENUE</t>
  </si>
  <si>
    <t>ACCOMMODATION</t>
  </si>
  <si>
    <t>GROUND TRANSPORTATION I</t>
  </si>
  <si>
    <t>Petrol for volunteers</t>
  </si>
  <si>
    <t>GROUND TRANSPORTATION II</t>
  </si>
  <si>
    <t>PUBLICITY</t>
  </si>
  <si>
    <t>Description</t>
  </si>
  <si>
    <t>Budgeted Amount (RM)</t>
  </si>
  <si>
    <t>George Town Literary Festival 2013 (29 November to 1 December 2013)</t>
  </si>
  <si>
    <t>KL</t>
  </si>
  <si>
    <t>Bali</t>
  </si>
  <si>
    <t xml:space="preserve">Umapagan Ampikaipakan </t>
  </si>
  <si>
    <t xml:space="preserve">Sharaad Kuttan </t>
  </si>
  <si>
    <t xml:space="preserve">Sharon Bakar </t>
  </si>
  <si>
    <t xml:space="preserve">Ann Lee </t>
  </si>
  <si>
    <t xml:space="preserve">Kadek Krishna Adidharma </t>
  </si>
  <si>
    <t xml:space="preserve">Yin Shao Loong </t>
  </si>
  <si>
    <t>Opening Reception</t>
  </si>
  <si>
    <t>Welcoming Dinner</t>
  </si>
  <si>
    <t>Volunteers</t>
  </si>
  <si>
    <t>Writers, moderatios &amp; curator</t>
  </si>
  <si>
    <t>Lunch after Heritage tour (25pax)</t>
  </si>
  <si>
    <t>Refreshment &amp; snack for poetry session</t>
  </si>
  <si>
    <t>MISC</t>
  </si>
  <si>
    <t xml:space="preserve">Budget </t>
  </si>
  <si>
    <t>GEORGE TOWN LITERARY FESTIVAL</t>
  </si>
  <si>
    <t>Budget prepared by Karen Kee</t>
  </si>
  <si>
    <t>Actual Cost
(RM)</t>
  </si>
  <si>
    <t>15 Writer @ RM1,000</t>
  </si>
  <si>
    <t>8 Moderators @ RM500</t>
  </si>
  <si>
    <t>4 Musicians @ RM800</t>
  </si>
  <si>
    <t>1 Lecturer</t>
  </si>
  <si>
    <t>Writers</t>
  </si>
  <si>
    <t>Omar Musa (Malaysia/Australia)</t>
  </si>
  <si>
    <t>AMS-KUL-PEN-KUL-MEL</t>
  </si>
  <si>
    <t>Andrew Grieg (Scotland)</t>
  </si>
  <si>
    <t>GLA-AMS-KUL-PEN-KUL-AMS-GLA</t>
  </si>
  <si>
    <t>Tengku Dina Surani Tengku Zaman (Malaysia)</t>
  </si>
  <si>
    <t>SZB-PEN-SZB</t>
  </si>
  <si>
    <t>Chiew-Siah Tei (Malaysia/Scotland)</t>
  </si>
  <si>
    <t>Shivani Sivagurunathan (Malaysia)</t>
  </si>
  <si>
    <t>Rana Dasgupta (India)</t>
  </si>
  <si>
    <t>DEL-KUL-PEN-KUL-DEL</t>
  </si>
  <si>
    <t>Linda Christanty (Indonesia)</t>
  </si>
  <si>
    <t>CGL-KUL-PEN-KUL-CGK</t>
  </si>
  <si>
    <t>Abdul Samad Bin Mohamed Said /Rashidah Binti Md. Dahan</t>
  </si>
  <si>
    <t>David van Reybrouck (Belgium)</t>
  </si>
  <si>
    <t>BRU-AMS-KUL-CGK-AMS-BRU</t>
  </si>
  <si>
    <t>Judith Uijterlinde (Netherlands)</t>
  </si>
  <si>
    <t>AMS-KUL-PEN-KUL-AMS</t>
  </si>
  <si>
    <t>Reginald Baay (Netherlands)</t>
  </si>
  <si>
    <t>Nii Ajikwey Parkes (UK)</t>
  </si>
  <si>
    <t>Flight from London</t>
  </si>
  <si>
    <t>Ng Yi-Sheng (Singapore)</t>
  </si>
  <si>
    <t>Bus from Singapore (NICE BUS)</t>
  </si>
  <si>
    <t xml:space="preserve">Alfian Sa’at (Singapore) </t>
  </si>
  <si>
    <t>Flight from Singapore  * Bus/Coach from KL</t>
  </si>
  <si>
    <t>Tan Twan Eng</t>
  </si>
  <si>
    <t>Zakariya Amataya</t>
  </si>
  <si>
    <t>DMK-PEN-DMK</t>
  </si>
  <si>
    <t>Andre Vltchek</t>
  </si>
  <si>
    <t>KUL-PEN-KUL</t>
  </si>
  <si>
    <t>Moderators</t>
  </si>
  <si>
    <t>George Sharaad a/l Chittarajan Kuttan</t>
  </si>
  <si>
    <t>SZB-PEN-PEN</t>
  </si>
  <si>
    <t>Umapagan Ampikaipakan</t>
  </si>
  <si>
    <t>Sharon Joyce Bakar</t>
  </si>
  <si>
    <t>SZB-PEN</t>
  </si>
  <si>
    <t>Farish Noor</t>
  </si>
  <si>
    <t>SIN-PEN-SIN</t>
  </si>
  <si>
    <t>Refund of Air Ticket</t>
  </si>
  <si>
    <t xml:space="preserve">Kam Raslan </t>
  </si>
  <si>
    <t>From KL                              *Car</t>
  </si>
  <si>
    <t xml:space="preserve">Rehman Rashid </t>
  </si>
  <si>
    <t xml:space="preserve">Jasmine Low </t>
  </si>
  <si>
    <t xml:space="preserve">Amir Muhammad </t>
  </si>
  <si>
    <t>Musicians</t>
  </si>
  <si>
    <t>Jerome Kugan</t>
  </si>
  <si>
    <t>SIN-PEN-KL</t>
  </si>
  <si>
    <t>Az Bin Abd Samad</t>
  </si>
  <si>
    <t>Isaac Ranggau Anak Entry</t>
  </si>
  <si>
    <t>Mei Chern</t>
  </si>
  <si>
    <t xml:space="preserve">From KL                               *Car      </t>
  </si>
  <si>
    <t>Bernice Chauly - 3 visits</t>
  </si>
  <si>
    <t>Meeting</t>
  </si>
  <si>
    <t>Festival</t>
  </si>
  <si>
    <t>Press Conference</t>
  </si>
  <si>
    <t>Food for 3 days @ 40 pax @ RM20/day - Writers/Moderator</t>
  </si>
  <si>
    <t>*Breakfast is together under Hotel, Lunch + Dinner = RM20/pax/ day</t>
  </si>
  <si>
    <t>Food for 3 days @ RM20/day - Volunteer</t>
  </si>
  <si>
    <t>RM30/pax x 140</t>
  </si>
  <si>
    <t>Food for Welcoming Dinner @ 45 pax @ RM35/pax</t>
  </si>
  <si>
    <t>Welcome Dinner @ Penaga Hotel</t>
  </si>
  <si>
    <t>Lunch for 24 pax</t>
  </si>
  <si>
    <t>Poetry Session - Refreshments and snaks</t>
  </si>
  <si>
    <t>Poetry Session - Stationery</t>
  </si>
  <si>
    <t>Stage for Sekeping Victoria</t>
  </si>
  <si>
    <t>Stage &amp; backdrop, Chairs, Sound System &amp; 3 mikes</t>
  </si>
  <si>
    <t>Cooling Fans</t>
  </si>
  <si>
    <t xml:space="preserve">Mineral Water </t>
  </si>
  <si>
    <t>Rental of Banjo</t>
  </si>
  <si>
    <t>Contigency</t>
  </si>
  <si>
    <t>China House/Studio@Straits</t>
  </si>
  <si>
    <t>chairs for 2 venues</t>
  </si>
  <si>
    <t>Sekeping Victoria</t>
  </si>
  <si>
    <t>RM 1,000 x 3 - incl suite for musicians (invoice issued)</t>
  </si>
  <si>
    <t>Cititel (BFM technichian) RM150 x 4 nights</t>
  </si>
  <si>
    <t xml:space="preserve">14 Writer </t>
  </si>
  <si>
    <t>7 moderator</t>
  </si>
  <si>
    <t xml:space="preserve">1 Curator </t>
  </si>
  <si>
    <t>Van rental - RM440 x 3 days</t>
  </si>
  <si>
    <t>Additional Shuttle Coach</t>
  </si>
  <si>
    <t>Petrol - Volunteers</t>
  </si>
  <si>
    <t xml:space="preserve">Airport Transfer - RM150 x 10 trips </t>
  </si>
  <si>
    <t>Additional Airport Transfer</t>
  </si>
  <si>
    <t>Bicycle - RM20 x 5 bicycles x 4 days</t>
  </si>
  <si>
    <t>Heritage Tour</t>
  </si>
  <si>
    <t>FRINGE</t>
  </si>
  <si>
    <t>Festival Program Guide</t>
  </si>
  <si>
    <t>Printing for Posters</t>
  </si>
  <si>
    <t>Printing of Banner @ Paragon &amp; Bkk Lane</t>
  </si>
  <si>
    <t>Printing for Posters @ Armenian Street</t>
  </si>
  <si>
    <t>Welcoming Banner</t>
  </si>
  <si>
    <t>Standing Streamers (10 days 3 festival / In between)</t>
  </si>
  <si>
    <t>Backdrop</t>
  </si>
  <si>
    <t>Festival Participant Tags</t>
  </si>
  <si>
    <t>Sim Card</t>
  </si>
  <si>
    <t>Festival T-shirts</t>
  </si>
  <si>
    <t>Flags - for Bicycles</t>
  </si>
  <si>
    <t>PETTY CASH</t>
  </si>
  <si>
    <t>Purchase of Battery</t>
  </si>
  <si>
    <t>Meal for Staff</t>
  </si>
  <si>
    <t>TOTAL</t>
  </si>
  <si>
    <t>SUMMARY OF BUDGET - GTLF</t>
  </si>
  <si>
    <t>Actual</t>
  </si>
  <si>
    <t>Total Budget Approved</t>
  </si>
  <si>
    <t>Balance of Budget</t>
  </si>
  <si>
    <t>Honorarium</t>
  </si>
  <si>
    <t>RM800 x 4</t>
  </si>
  <si>
    <t>Transportation</t>
  </si>
  <si>
    <t>Accommodation</t>
  </si>
  <si>
    <t>Free (Sekeping Victoria)</t>
  </si>
  <si>
    <t xml:space="preserve">Airport Transfer </t>
  </si>
  <si>
    <t>Cost (RM)</t>
  </si>
  <si>
    <t>Sponsored</t>
  </si>
  <si>
    <t>Jasmine Low</t>
  </si>
  <si>
    <t>By Goethe</t>
  </si>
  <si>
    <t>Amir Muhammad</t>
  </si>
  <si>
    <t>Unit rate</t>
  </si>
  <si>
    <t>Spent 2012</t>
  </si>
  <si>
    <t>Stage n backdrop at Sekeping</t>
  </si>
  <si>
    <t>Festival programme</t>
  </si>
  <si>
    <t>petty cash</t>
  </si>
  <si>
    <t>cooling fans</t>
  </si>
  <si>
    <t>mineral water</t>
  </si>
  <si>
    <t>contingency</t>
  </si>
  <si>
    <t>Italian but residing in G'town Penang</t>
  </si>
  <si>
    <t>Sponsored by Berjaya</t>
  </si>
  <si>
    <t xml:space="preserve">Bicycle </t>
  </si>
  <si>
    <t xml:space="preserve">Heritage Tour &amp; Bicycle - RM20 x 5 bicycles x 4 days </t>
  </si>
  <si>
    <t>STAGE &amp; BACKDROP</t>
  </si>
  <si>
    <t>backdrop, chairs, sound system etc.</t>
  </si>
  <si>
    <t>Stationery &amp; etc.</t>
  </si>
  <si>
    <t>Flight tickets to Amsterdam</t>
  </si>
  <si>
    <t>Budget for "Gift of Rain" Trail</t>
  </si>
  <si>
    <t xml:space="preserve">Cecil Rajendra </t>
  </si>
  <si>
    <t xml:space="preserve">Khoo Salma </t>
  </si>
  <si>
    <t>9 moderators @ RM500</t>
  </si>
  <si>
    <t>Handle by Jason</t>
  </si>
  <si>
    <t>Limoges-London-KL-Pen</t>
  </si>
  <si>
    <t>Mankao, Minessota / Minneapolis</t>
  </si>
  <si>
    <t>Adelaide, Australia</t>
  </si>
  <si>
    <t>Under Communications 's budget</t>
  </si>
  <si>
    <t>RM9,000 x 50% discount</t>
  </si>
  <si>
    <t>Dr Ooi Kee Beng</t>
  </si>
  <si>
    <t xml:space="preserve">HOTEL ACCOMMODATION </t>
  </si>
  <si>
    <t>WRITERS</t>
  </si>
  <si>
    <t>ROOM NIGHTS</t>
  </si>
  <si>
    <t xml:space="preserve">TOTAL </t>
  </si>
  <si>
    <t>Hotel (nights)</t>
  </si>
  <si>
    <t>MODERATORS</t>
  </si>
  <si>
    <t>CURATOR</t>
  </si>
  <si>
    <t>GEORGE TOWN LITERARY FESTIVAL 2013</t>
  </si>
  <si>
    <t>Bernice Chauly</t>
  </si>
  <si>
    <t>No.</t>
  </si>
  <si>
    <t>Time</t>
  </si>
  <si>
    <t>Date</t>
  </si>
  <si>
    <t>Arrival &amp; Departure for GTLF Writers &amp; Moderators</t>
  </si>
  <si>
    <t>George Town Literary Festival 2013</t>
  </si>
  <si>
    <t>Pick-up (YES/NO)</t>
  </si>
  <si>
    <t xml:space="preserve">Flight </t>
  </si>
  <si>
    <t>Name</t>
  </si>
  <si>
    <t>MH 1138</t>
  </si>
  <si>
    <t>MH 1148Y</t>
  </si>
  <si>
    <t xml:space="preserve">Airport Transfer on </t>
  </si>
  <si>
    <t>Departure</t>
  </si>
  <si>
    <t>Arrival</t>
  </si>
  <si>
    <t>MH 1165</t>
  </si>
  <si>
    <t>8:35PM</t>
  </si>
  <si>
    <t>MH 1167Y</t>
  </si>
  <si>
    <t xml:space="preserve">Sponsored by US Embassy </t>
  </si>
  <si>
    <t>Sponsored by Begium Embassy</t>
  </si>
  <si>
    <t xml:space="preserve"> Su Aziz Trail design</t>
  </si>
  <si>
    <t>Honorarium - Tan Twan Eng</t>
  </si>
  <si>
    <t>Hotel</t>
  </si>
  <si>
    <t>N/A</t>
  </si>
  <si>
    <t>Qty</t>
  </si>
  <si>
    <t>Sponsored by Holiday Tours</t>
  </si>
  <si>
    <t>Sponsored by AirAsia</t>
  </si>
  <si>
    <t>Actual cost of Hotel Accommodation 2012</t>
  </si>
  <si>
    <t>A</t>
  </si>
  <si>
    <t>Standing Streamers (10 days 3 festival)</t>
  </si>
  <si>
    <t xml:space="preserve">Sponsored Dutch Embassy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</si>
  <si>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</si>
  <si>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</si>
  <si>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</si>
  <si>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</si>
  <si>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</si>
  <si>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</si>
  <si>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</si>
  <si>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</si>
  <si>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</si>
  <si>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HONORARIUM &amp; HOTEL</t>
  </si>
  <si>
    <t>KL-PEN-KL</t>
  </si>
  <si>
    <t>RM35/pax x 100 pax</t>
  </si>
  <si>
    <t>Ksatriya</t>
  </si>
  <si>
    <t>Musicians 2012</t>
  </si>
  <si>
    <t>&lt;-- Angela Hijjas has agreed to sponsor 5 additional days for her, to check out on 7th Dec instead</t>
  </si>
  <si>
    <t xml:space="preserve">Dr Ghulam Sarwar-Yousof </t>
  </si>
  <si>
    <t>-</t>
  </si>
  <si>
    <t>PAX ACCOUNT</t>
  </si>
  <si>
    <t>Individual</t>
  </si>
  <si>
    <t>Loes Nas</t>
  </si>
  <si>
    <t>Rolf Stehle</t>
  </si>
  <si>
    <t>Tasnem Rain Aljoffery</t>
  </si>
  <si>
    <t>8:100 PM</t>
  </si>
  <si>
    <t>Airport Tax for Curator Assistant</t>
  </si>
  <si>
    <t xml:space="preserve">KL </t>
  </si>
  <si>
    <t>KL (Self Drive)</t>
  </si>
  <si>
    <t>RM20/day x 11 pax x 3 days</t>
  </si>
  <si>
    <t>RM20/day x 31 pax x 3 days</t>
  </si>
  <si>
    <t>Hotel Accommodation - Tan Twan Eng</t>
  </si>
  <si>
    <t>Honorarium - Umapagan</t>
  </si>
  <si>
    <t>(Under GOR budget)</t>
  </si>
  <si>
    <t>Arranged by Holiday Tours</t>
  </si>
  <si>
    <t>RM35/pax x 45 pax &amp; additional RM500 for beverages</t>
  </si>
  <si>
    <t>Borrow from Hotel Penang (Jason to check)</t>
  </si>
  <si>
    <t>Airport Transfer (RM50 per trip)</t>
  </si>
  <si>
    <t xml:space="preserve">Van rental </t>
  </si>
  <si>
    <t>List of Payment</t>
  </si>
  <si>
    <t>Honorarium
(RM)</t>
  </si>
  <si>
    <t>Transport
(RM)</t>
  </si>
  <si>
    <t>Food Allowance
(RM)</t>
  </si>
  <si>
    <t>Total
(RM)</t>
  </si>
  <si>
    <t>SUB-TOTAL</t>
  </si>
  <si>
    <t>Moderator</t>
  </si>
  <si>
    <t xml:space="preserve">Prepared By </t>
  </si>
  <si>
    <t>Checked By</t>
  </si>
  <si>
    <t>Approved By</t>
  </si>
  <si>
    <t>George Town Literary Festival  2013</t>
  </si>
  <si>
    <t>11 paxs from USM (RM20 x 11 x 3 days)</t>
  </si>
  <si>
    <t>Mr Michael Kleeberg (sponsored by Goethe)</t>
  </si>
  <si>
    <t>Arrival Date</t>
  </si>
  <si>
    <t>GRAND TOTAL</t>
  </si>
  <si>
    <t>RM</t>
  </si>
  <si>
    <t xml:space="preserve">RM100 x 244 pcs </t>
  </si>
  <si>
    <t>RM50 x 30 pcs</t>
  </si>
  <si>
    <t>RM10 x 103 pcs</t>
  </si>
  <si>
    <t>Opening ceremony</t>
  </si>
  <si>
    <t>Office</t>
  </si>
  <si>
    <t>Actual Cost</t>
  </si>
  <si>
    <t>Meeting on 21/08</t>
  </si>
  <si>
    <t>Meeting on 13/11</t>
  </si>
  <si>
    <t xml:space="preserve">During Festival </t>
  </si>
  <si>
    <t>Mineral Water</t>
  </si>
  <si>
    <t>Walkabout Tour</t>
  </si>
  <si>
    <t>Demostration of Aikido</t>
  </si>
  <si>
    <t>Transportation (Aikido)</t>
  </si>
  <si>
    <t xml:space="preserve">Hotel Accommodation </t>
  </si>
  <si>
    <t>Additional Hotel for Borders Staffs</t>
  </si>
  <si>
    <t>Microphone for PA</t>
  </si>
  <si>
    <t>Autograph Easel</t>
  </si>
  <si>
    <t>GTLF + GOF</t>
  </si>
  <si>
    <t>TOTAL Expenditure for GOR Trail</t>
  </si>
  <si>
    <t>Sponsored by Berjaya (KUL-PEN),(PEN-KUL) paid by 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</si>
</sst>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M&quot;#,##0_);[Red]\(&quot;RM&quot;#,##0\)"/>
    <numFmt numFmtId="43" formatCode="_(* #,##0.00_);_(* \(#,##0.00\);_(* &quot;-&quot;??_);_(@_)"/>
    <numFmt numFmtId="164" formatCode="_(* #,##0_);_(* \(#,##0\);_(* &quot;-&quot;??_);_(@_)"/>
    <numFmt numFmtId="165" formatCode="&quot;RM&quot;#,##0.00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222222"/>
      <name val="Calibri"/>
      <family val="2"/>
    </font>
    <font>
      <b/>
      <sz val="11"/>
      <color rgb="FF1F497D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222222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6" borderId="0" applyNumberFormat="0" applyBorder="0" applyAlignment="0" applyProtection="0"/>
    <xf numFmtId="0" fontId="36" fillId="10" borderId="0" applyNumberFormat="0" applyBorder="0" applyAlignment="0" applyProtection="0"/>
    <xf numFmtId="0" fontId="37" fillId="27" borderId="82" applyNumberFormat="0" applyAlignment="0" applyProtection="0"/>
    <xf numFmtId="0" fontId="38" fillId="28" borderId="83" applyNumberFormat="0" applyAlignment="0" applyProtection="0"/>
    <xf numFmtId="43" fontId="3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0" borderId="84" applyNumberFormat="0" applyFill="0" applyAlignment="0" applyProtection="0"/>
    <xf numFmtId="0" fontId="42" fillId="0" borderId="85" applyNumberFormat="0" applyFill="0" applyAlignment="0" applyProtection="0"/>
    <xf numFmtId="0" fontId="43" fillId="0" borderId="86" applyNumberFormat="0" applyFill="0" applyAlignment="0" applyProtection="0"/>
    <xf numFmtId="0" fontId="43" fillId="0" borderId="0" applyNumberFormat="0" applyFill="0" applyBorder="0" applyAlignment="0" applyProtection="0"/>
    <xf numFmtId="0" fontId="44" fillId="14" borderId="82" applyNumberFormat="0" applyAlignment="0" applyProtection="0"/>
    <xf numFmtId="0" fontId="45" fillId="0" borderId="87" applyNumberFormat="0" applyFill="0" applyAlignment="0" applyProtection="0"/>
    <xf numFmtId="0" fontId="46" fillId="29" borderId="0" applyNumberFormat="0" applyBorder="0" applyAlignment="0" applyProtection="0"/>
    <xf numFmtId="0" fontId="3" fillId="0" borderId="0"/>
    <xf numFmtId="0" fontId="28" fillId="30" borderId="88" applyNumberFormat="0" applyFont="0" applyAlignment="0" applyProtection="0"/>
    <xf numFmtId="0" fontId="47" fillId="27" borderId="89" applyNumberFormat="0" applyAlignment="0" applyProtection="0"/>
    <xf numFmtId="0" fontId="48" fillId="0" borderId="0" applyNumberFormat="0" applyFill="0" applyBorder="0" applyAlignment="0" applyProtection="0"/>
    <xf numFmtId="0" fontId="49" fillId="0" borderId="90" applyNumberFormat="0" applyFill="0" applyAlignment="0" applyProtection="0"/>
    <xf numFmtId="0" fontId="50" fillId="0" borderId="0" applyNumberFormat="0" applyFill="0" applyBorder="0" applyAlignment="0" applyProtection="0"/>
  </cellStyleXfs>
  <cellXfs count="418">
    <xf numFmtId="0" fontId="0" fillId="0" borderId="0" xfId="0"/>
    <xf numFmtId="4" fontId="0" fillId="0" borderId="0" xfId="0" applyNumberFormat="1"/>
    <xf numFmtId="0" fontId="0" fillId="0" borderId="0" xfId="0" applyFont="1"/>
    <xf numFmtId="4" fontId="0" fillId="0" borderId="0" xfId="0" applyNumberFormat="1" applyFont="1"/>
    <xf numFmtId="0" fontId="0" fillId="0" borderId="0" xfId="0" applyFont="1" applyBorder="1"/>
    <xf numFmtId="0" fontId="0" fillId="0" borderId="0" xfId="0" applyBorder="1"/>
    <xf numFmtId="4" fontId="0" fillId="0" borderId="6" xfId="0" applyNumberFormat="1" applyFont="1" applyBorder="1"/>
    <xf numFmtId="4" fontId="1" fillId="2" borderId="6" xfId="0" applyNumberFormat="1" applyFont="1" applyFill="1" applyBorder="1" applyAlignment="1">
      <alignment vertical="center"/>
    </xf>
    <xf numFmtId="4" fontId="0" fillId="2" borderId="6" xfId="0" applyNumberFormat="1" applyFont="1" applyFill="1" applyBorder="1" applyAlignment="1">
      <alignment vertical="center"/>
    </xf>
    <xf numFmtId="4" fontId="0" fillId="0" borderId="7" xfId="0" applyNumberFormat="1" applyFont="1" applyBorder="1"/>
    <xf numFmtId="4" fontId="0" fillId="0" borderId="8" xfId="0" applyNumberFormat="1" applyFont="1" applyBorder="1"/>
    <xf numFmtId="0" fontId="0" fillId="0" borderId="11" xfId="0" applyFont="1" applyBorder="1"/>
    <xf numFmtId="4" fontId="0" fillId="0" borderId="10" xfId="0" applyNumberFormat="1" applyFont="1" applyBorder="1"/>
    <xf numFmtId="0" fontId="0" fillId="0" borderId="10" xfId="0" applyFont="1" applyBorder="1"/>
    <xf numFmtId="4" fontId="0" fillId="0" borderId="0" xfId="0" applyNumberFormat="1" applyBorder="1"/>
    <xf numFmtId="0" fontId="0" fillId="0" borderId="14" xfId="0" applyFont="1" applyBorder="1"/>
    <xf numFmtId="4" fontId="0" fillId="0" borderId="1" xfId="0" applyNumberFormat="1" applyFont="1" applyBorder="1"/>
    <xf numFmtId="0" fontId="1" fillId="2" borderId="14" xfId="0" applyFont="1" applyFill="1" applyBorder="1" applyAlignment="1">
      <alignment vertical="center"/>
    </xf>
    <xf numFmtId="0" fontId="0" fillId="0" borderId="16" xfId="0" applyFont="1" applyBorder="1"/>
    <xf numFmtId="0" fontId="0" fillId="2" borderId="14" xfId="0" applyFont="1" applyFill="1" applyBorder="1" applyAlignment="1">
      <alignment vertical="center"/>
    </xf>
    <xf numFmtId="0" fontId="4" fillId="0" borderId="0" xfId="0" applyFont="1"/>
    <xf numFmtId="0" fontId="1" fillId="0" borderId="8" xfId="0" quotePrefix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10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43" fontId="9" fillId="0" borderId="0" xfId="2" applyFont="1" applyFill="1"/>
    <xf numFmtId="43" fontId="10" fillId="0" borderId="0" xfId="2" applyFont="1" applyFill="1"/>
    <xf numFmtId="43" fontId="11" fillId="0" borderId="3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5" xfId="0" quotePrefix="1" applyFont="1" applyBorder="1"/>
    <xf numFmtId="0" fontId="9" fillId="0" borderId="20" xfId="0" applyFont="1" applyBorder="1"/>
    <xf numFmtId="43" fontId="10" fillId="0" borderId="5" xfId="2" applyFont="1" applyFill="1" applyBorder="1"/>
    <xf numFmtId="0" fontId="9" fillId="0" borderId="14" xfId="0" applyFont="1" applyBorder="1"/>
    <xf numFmtId="43" fontId="10" fillId="0" borderId="6" xfId="2" applyFont="1" applyFill="1" applyBorder="1"/>
    <xf numFmtId="0" fontId="8" fillId="0" borderId="15" xfId="0" applyFont="1" applyBorder="1"/>
    <xf numFmtId="0" fontId="8" fillId="0" borderId="21" xfId="0" applyFont="1" applyBorder="1"/>
    <xf numFmtId="0" fontId="9" fillId="0" borderId="22" xfId="0" applyFont="1" applyBorder="1"/>
    <xf numFmtId="43" fontId="11" fillId="0" borderId="3" xfId="2" applyFont="1" applyFill="1" applyBorder="1"/>
    <xf numFmtId="43" fontId="10" fillId="0" borderId="10" xfId="2" applyFont="1" applyFill="1" applyBorder="1"/>
    <xf numFmtId="0" fontId="9" fillId="0" borderId="21" xfId="0" applyFont="1" applyBorder="1"/>
    <xf numFmtId="0" fontId="9" fillId="0" borderId="22" xfId="0" applyFont="1" applyBorder="1" applyAlignment="1">
      <alignment wrapText="1"/>
    </xf>
    <xf numFmtId="0" fontId="9" fillId="0" borderId="15" xfId="0" applyFont="1" applyBorder="1"/>
    <xf numFmtId="0" fontId="9" fillId="0" borderId="23" xfId="0" applyFont="1" applyBorder="1"/>
    <xf numFmtId="0" fontId="9" fillId="0" borderId="24" xfId="0" applyFont="1" applyBorder="1"/>
    <xf numFmtId="43" fontId="10" fillId="0" borderId="1" xfId="2" applyFont="1" applyFill="1" applyBorder="1"/>
    <xf numFmtId="43" fontId="8" fillId="0" borderId="3" xfId="2" applyFont="1" applyFill="1" applyBorder="1"/>
    <xf numFmtId="43" fontId="10" fillId="0" borderId="8" xfId="2" applyFont="1" applyFill="1" applyBorder="1"/>
    <xf numFmtId="0" fontId="9" fillId="0" borderId="14" xfId="0" applyFont="1" applyFill="1" applyBorder="1"/>
    <xf numFmtId="0" fontId="9" fillId="0" borderId="22" xfId="0" applyFont="1" applyFill="1" applyBorder="1"/>
    <xf numFmtId="43" fontId="10" fillId="0" borderId="7" xfId="2" applyFont="1" applyFill="1" applyBorder="1"/>
    <xf numFmtId="43" fontId="11" fillId="0" borderId="8" xfId="2" applyFont="1" applyFill="1" applyBorder="1"/>
    <xf numFmtId="0" fontId="9" fillId="0" borderId="25" xfId="0" applyFont="1" applyBorder="1"/>
    <xf numFmtId="0" fontId="9" fillId="0" borderId="26" xfId="0" applyFont="1" applyBorder="1"/>
    <xf numFmtId="0" fontId="8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43" fontId="11" fillId="0" borderId="17" xfId="2" applyFont="1" applyFill="1" applyBorder="1" applyAlignment="1">
      <alignment vertical="center"/>
    </xf>
    <xf numFmtId="0" fontId="9" fillId="0" borderId="0" xfId="0" applyFont="1" applyAlignment="1">
      <alignment vertical="center"/>
    </xf>
    <xf numFmtId="43" fontId="11" fillId="0" borderId="0" xfId="2" applyFont="1" applyFill="1" applyAlignment="1">
      <alignment horizontal="center"/>
    </xf>
    <xf numFmtId="43" fontId="11" fillId="0" borderId="27" xfId="2" applyFont="1" applyFill="1" applyBorder="1"/>
    <xf numFmtId="43" fontId="9" fillId="0" borderId="2" xfId="2" applyFont="1" applyFill="1" applyBorder="1"/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9" fillId="0" borderId="28" xfId="0" applyFont="1" applyBorder="1"/>
    <xf numFmtId="0" fontId="0" fillId="0" borderId="30" xfId="0" applyBorder="1"/>
    <xf numFmtId="0" fontId="0" fillId="0" borderId="17" xfId="0" applyBorder="1"/>
    <xf numFmtId="43" fontId="0" fillId="0" borderId="31" xfId="0" applyNumberFormat="1" applyBorder="1"/>
    <xf numFmtId="0" fontId="9" fillId="0" borderId="32" xfId="0" applyFont="1" applyBorder="1"/>
    <xf numFmtId="0" fontId="9" fillId="0" borderId="33" xfId="0" applyFont="1" applyBorder="1"/>
    <xf numFmtId="0" fontId="8" fillId="0" borderId="35" xfId="0" applyFont="1" applyBorder="1"/>
    <xf numFmtId="0" fontId="9" fillId="0" borderId="36" xfId="0" applyFont="1" applyBorder="1"/>
    <xf numFmtId="0" fontId="12" fillId="0" borderId="0" xfId="0" applyFont="1"/>
    <xf numFmtId="0" fontId="9" fillId="0" borderId="38" xfId="0" applyFont="1" applyBorder="1"/>
    <xf numFmtId="0" fontId="9" fillId="0" borderId="39" xfId="0" applyFont="1" applyBorder="1" applyAlignment="1">
      <alignment wrapText="1"/>
    </xf>
    <xf numFmtId="43" fontId="10" fillId="0" borderId="40" xfId="2" applyFont="1" applyFill="1" applyBorder="1"/>
    <xf numFmtId="43" fontId="13" fillId="0" borderId="29" xfId="2" applyFont="1" applyFill="1" applyBorder="1"/>
    <xf numFmtId="43" fontId="13" fillId="0" borderId="34" xfId="2" applyFont="1" applyFill="1" applyBorder="1"/>
    <xf numFmtId="43" fontId="13" fillId="0" borderId="40" xfId="2" applyFont="1" applyFill="1" applyBorder="1"/>
    <xf numFmtId="43" fontId="14" fillId="0" borderId="37" xfId="2" applyFont="1" applyFill="1" applyBorder="1" applyAlignment="1">
      <alignment horizontal="center" vertical="center"/>
    </xf>
    <xf numFmtId="43" fontId="9" fillId="0" borderId="0" xfId="0" applyNumberFormat="1" applyFont="1"/>
    <xf numFmtId="4" fontId="0" fillId="2" borderId="14" xfId="0" applyNumberFormat="1" applyFont="1" applyFill="1" applyBorder="1" applyAlignment="1">
      <alignment vertical="center"/>
    </xf>
    <xf numFmtId="4" fontId="15" fillId="2" borderId="6" xfId="0" applyNumberFormat="1" applyFont="1" applyFill="1" applyBorder="1" applyAlignment="1">
      <alignment vertical="center"/>
    </xf>
    <xf numFmtId="4" fontId="0" fillId="0" borderId="16" xfId="0" applyNumberFormat="1" applyFont="1" applyBorder="1"/>
    <xf numFmtId="4" fontId="0" fillId="0" borderId="14" xfId="0" applyNumberFormat="1" applyFont="1" applyBorder="1"/>
    <xf numFmtId="4" fontId="1" fillId="2" borderId="14" xfId="0" applyNumberFormat="1" applyFont="1" applyFill="1" applyBorder="1" applyAlignment="1">
      <alignment vertical="center"/>
    </xf>
    <xf numFmtId="4" fontId="15" fillId="0" borderId="14" xfId="0" applyNumberFormat="1" applyFont="1" applyBorder="1"/>
    <xf numFmtId="4" fontId="15" fillId="2" borderId="14" xfId="0" applyNumberFormat="1" applyFont="1" applyFill="1" applyBorder="1" applyAlignment="1">
      <alignment horizontal="center" vertical="center"/>
    </xf>
    <xf numFmtId="4" fontId="15" fillId="2" borderId="14" xfId="0" applyNumberFormat="1" applyFont="1" applyFill="1" applyBorder="1" applyAlignment="1">
      <alignment vertical="center"/>
    </xf>
    <xf numFmtId="0" fontId="9" fillId="0" borderId="41" xfId="0" applyFont="1" applyBorder="1"/>
    <xf numFmtId="0" fontId="9" fillId="0" borderId="13" xfId="0" applyFont="1" applyBorder="1" applyAlignment="1">
      <alignment wrapText="1"/>
    </xf>
    <xf numFmtId="0" fontId="9" fillId="0" borderId="42" xfId="0" applyFont="1" applyBorder="1"/>
    <xf numFmtId="0" fontId="9" fillId="0" borderId="13" xfId="0" applyFont="1" applyBorder="1"/>
    <xf numFmtId="0" fontId="9" fillId="0" borderId="43" xfId="0" applyFont="1" applyBorder="1" applyAlignment="1">
      <alignment wrapText="1"/>
    </xf>
    <xf numFmtId="0" fontId="0" fillId="0" borderId="18" xfId="0" applyBorder="1"/>
    <xf numFmtId="4" fontId="16" fillId="2" borderId="14" xfId="0" applyNumberFormat="1" applyFont="1" applyFill="1" applyBorder="1" applyAlignment="1">
      <alignment vertical="center"/>
    </xf>
    <xf numFmtId="0" fontId="1" fillId="0" borderId="10" xfId="0" quotePrefix="1" applyFont="1" applyBorder="1" applyAlignment="1">
      <alignment horizontal="center"/>
    </xf>
    <xf numFmtId="0" fontId="0" fillId="0" borderId="22" xfId="0" applyFont="1" applyBorder="1"/>
    <xf numFmtId="4" fontId="15" fillId="2" borderId="14" xfId="0" applyNumberFormat="1" applyFont="1" applyFill="1" applyBorder="1" applyAlignment="1">
      <alignment horizontal="right" vertical="center"/>
    </xf>
    <xf numFmtId="0" fontId="0" fillId="0" borderId="44" xfId="0" applyFont="1" applyBorder="1"/>
    <xf numFmtId="0" fontId="1" fillId="0" borderId="8" xfId="0" applyFont="1" applyBorder="1" applyAlignment="1">
      <alignment horizontal="center"/>
    </xf>
    <xf numFmtId="0" fontId="0" fillId="0" borderId="23" xfId="0" applyFont="1" applyBorder="1"/>
    <xf numFmtId="0" fontId="0" fillId="0" borderId="4" xfId="0" applyFont="1" applyBorder="1"/>
    <xf numFmtId="4" fontId="0" fillId="0" borderId="22" xfId="0" applyNumberFormat="1" applyFont="1" applyBorder="1"/>
    <xf numFmtId="4" fontId="1" fillId="0" borderId="0" xfId="0" applyNumberFormat="1" applyFont="1"/>
    <xf numFmtId="0" fontId="1" fillId="0" borderId="9" xfId="0" applyFont="1" applyBorder="1"/>
    <xf numFmtId="0" fontId="0" fillId="0" borderId="9" xfId="0" applyFont="1" applyBorder="1"/>
    <xf numFmtId="0" fontId="0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" fillId="0" borderId="4" xfId="0" applyFont="1" applyBorder="1"/>
    <xf numFmtId="0" fontId="5" fillId="2" borderId="6" xfId="0" quotePrefix="1" applyFont="1" applyFill="1" applyBorder="1" applyAlignment="1">
      <alignment horizontal="center" vertical="center"/>
    </xf>
    <xf numFmtId="0" fontId="0" fillId="2" borderId="14" xfId="1" applyFont="1" applyFill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0" fillId="0" borderId="23" xfId="0" applyFont="1" applyFill="1" applyBorder="1"/>
    <xf numFmtId="43" fontId="17" fillId="0" borderId="0" xfId="2" applyFont="1" applyFill="1" applyBorder="1"/>
    <xf numFmtId="0" fontId="0" fillId="0" borderId="11" xfId="0" applyFont="1" applyFill="1" applyBorder="1"/>
    <xf numFmtId="0" fontId="19" fillId="0" borderId="4" xfId="0" applyFont="1" applyBorder="1" applyAlignment="1">
      <alignment vertical="center"/>
    </xf>
    <xf numFmtId="4" fontId="0" fillId="0" borderId="0" xfId="0" applyNumberFormat="1" applyFont="1" applyBorder="1"/>
    <xf numFmtId="0" fontId="0" fillId="0" borderId="0" xfId="0" applyFont="1" applyBorder="1" applyAlignment="1">
      <alignment horizontal="right"/>
    </xf>
    <xf numFmtId="4" fontId="16" fillId="0" borderId="14" xfId="0" applyNumberFormat="1" applyFont="1" applyBorder="1"/>
    <xf numFmtId="0" fontId="16" fillId="0" borderId="14" xfId="0" applyFont="1" applyBorder="1"/>
    <xf numFmtId="0" fontId="0" fillId="0" borderId="0" xfId="0" applyFont="1" applyFill="1" applyBorder="1"/>
    <xf numFmtId="0" fontId="1" fillId="0" borderId="45" xfId="0" applyFont="1" applyBorder="1"/>
    <xf numFmtId="0" fontId="0" fillId="0" borderId="46" xfId="0" applyFont="1" applyBorder="1"/>
    <xf numFmtId="4" fontId="1" fillId="0" borderId="47" xfId="0" applyNumberFormat="1" applyFont="1" applyBorder="1"/>
    <xf numFmtId="4" fontId="0" fillId="0" borderId="49" xfId="0" applyNumberFormat="1" applyFont="1" applyBorder="1"/>
    <xf numFmtId="0" fontId="0" fillId="0" borderId="50" xfId="0" applyFont="1" applyBorder="1"/>
    <xf numFmtId="0" fontId="0" fillId="0" borderId="51" xfId="0" applyFont="1" applyBorder="1"/>
    <xf numFmtId="4" fontId="0" fillId="0" borderId="52" xfId="0" applyNumberFormat="1" applyFont="1" applyBorder="1"/>
    <xf numFmtId="0" fontId="1" fillId="0" borderId="0" xfId="0" applyFont="1"/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3" xfId="0" applyBorder="1"/>
    <xf numFmtId="0" fontId="8" fillId="0" borderId="13" xfId="0" applyFont="1" applyBorder="1"/>
    <xf numFmtId="0" fontId="0" fillId="0" borderId="0" xfId="0" applyFill="1" applyAlignment="1">
      <alignment horizontal="center"/>
    </xf>
    <xf numFmtId="16" fontId="1" fillId="0" borderId="3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vertical="center"/>
    </xf>
    <xf numFmtId="164" fontId="16" fillId="0" borderId="3" xfId="2" applyNumberFormat="1" applyFont="1" applyFill="1" applyBorder="1" applyAlignment="1">
      <alignment horizontal="center"/>
    </xf>
    <xf numFmtId="164" fontId="16" fillId="0" borderId="3" xfId="2" applyNumberFormat="1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164" fontId="14" fillId="0" borderId="3" xfId="2" applyNumberFormat="1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16" fontId="22" fillId="0" borderId="3" xfId="0" applyNumberFormat="1" applyFont="1" applyFill="1" applyBorder="1" applyAlignment="1">
      <alignment horizontal="center"/>
    </xf>
    <xf numFmtId="164" fontId="16" fillId="0" borderId="3" xfId="2" applyNumberFormat="1" applyFont="1" applyFill="1" applyBorder="1" applyAlignment="1">
      <alignment horizontal="center" vertical="center"/>
    </xf>
    <xf numFmtId="164" fontId="13" fillId="0" borderId="2" xfId="2" applyNumberFormat="1" applyFont="1" applyFill="1" applyBorder="1" applyAlignment="1">
      <alignment horizontal="center"/>
    </xf>
    <xf numFmtId="164" fontId="13" fillId="0" borderId="2" xfId="2" applyNumberFormat="1" applyFont="1" applyBorder="1" applyAlignment="1">
      <alignment horizontal="center"/>
    </xf>
    <xf numFmtId="164" fontId="16" fillId="0" borderId="0" xfId="2" applyNumberFormat="1" applyFont="1" applyFill="1" applyAlignment="1">
      <alignment horizontal="center"/>
    </xf>
    <xf numFmtId="164" fontId="16" fillId="0" borderId="0" xfId="2" applyNumberFormat="1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14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vertical="center"/>
    </xf>
    <xf numFmtId="14" fontId="0" fillId="0" borderId="54" xfId="0" applyNumberFormat="1" applyBorder="1" applyAlignment="1">
      <alignment horizontal="center" vertical="center"/>
    </xf>
    <xf numFmtId="18" fontId="16" fillId="0" borderId="54" xfId="2" applyNumberFormat="1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vertical="center"/>
    </xf>
    <xf numFmtId="14" fontId="0" fillId="0" borderId="57" xfId="0" applyNumberFormat="1" applyBorder="1" applyAlignment="1">
      <alignment horizontal="center" vertical="center"/>
    </xf>
    <xf numFmtId="18" fontId="16" fillId="0" borderId="57" xfId="2" applyNumberFormat="1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vertical="center"/>
    </xf>
    <xf numFmtId="14" fontId="0" fillId="0" borderId="60" xfId="0" applyNumberForma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4" fontId="0" fillId="0" borderId="56" xfId="0" applyNumberFormat="1" applyBorder="1" applyAlignment="1">
      <alignment horizontal="center" vertical="center"/>
    </xf>
    <xf numFmtId="14" fontId="0" fillId="0" borderId="53" xfId="0" applyNumberFormat="1" applyBorder="1" applyAlignment="1">
      <alignment horizontal="center" vertical="center"/>
    </xf>
    <xf numFmtId="18" fontId="0" fillId="0" borderId="57" xfId="0" applyNumberFormat="1" applyBorder="1" applyAlignment="1">
      <alignment horizontal="center" vertical="center"/>
    </xf>
    <xf numFmtId="0" fontId="1" fillId="0" borderId="48" xfId="0" applyFont="1" applyBorder="1"/>
    <xf numFmtId="4" fontId="1" fillId="0" borderId="49" xfId="0" applyNumberFormat="1" applyFont="1" applyBorder="1"/>
    <xf numFmtId="43" fontId="0" fillId="0" borderId="0" xfId="2" applyFont="1" applyBorder="1"/>
    <xf numFmtId="43" fontId="0" fillId="0" borderId="51" xfId="2" applyFont="1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0" fillId="0" borderId="0" xfId="2" applyNumberFormat="1" applyFont="1"/>
    <xf numFmtId="164" fontId="0" fillId="0" borderId="0" xfId="2" applyNumberFormat="1" applyFont="1" applyBorder="1"/>
    <xf numFmtId="164" fontId="0" fillId="0" borderId="8" xfId="2" applyNumberFormat="1" applyFont="1" applyBorder="1"/>
    <xf numFmtId="164" fontId="0" fillId="0" borderId="6" xfId="2" applyNumberFormat="1" applyFont="1" applyBorder="1"/>
    <xf numFmtId="164" fontId="1" fillId="2" borderId="6" xfId="2" applyNumberFormat="1" applyFont="1" applyFill="1" applyBorder="1" applyAlignment="1">
      <alignment vertical="center"/>
    </xf>
    <xf numFmtId="164" fontId="0" fillId="2" borderId="6" xfId="2" applyNumberFormat="1" applyFont="1" applyFill="1" applyBorder="1" applyAlignment="1">
      <alignment vertical="center"/>
    </xf>
    <xf numFmtId="164" fontId="0" fillId="0" borderId="10" xfId="2" applyNumberFormat="1" applyFont="1" applyBorder="1"/>
    <xf numFmtId="164" fontId="0" fillId="0" borderId="7" xfId="2" applyNumberFormat="1" applyFont="1" applyBorder="1"/>
    <xf numFmtId="164" fontId="9" fillId="0" borderId="41" xfId="2" applyNumberFormat="1" applyFont="1" applyBorder="1"/>
    <xf numFmtId="164" fontId="9" fillId="0" borderId="13" xfId="2" applyNumberFormat="1" applyFont="1" applyBorder="1" applyAlignment="1">
      <alignment wrapText="1"/>
    </xf>
    <xf numFmtId="164" fontId="9" fillId="0" borderId="42" xfId="2" applyNumberFormat="1" applyFont="1" applyBorder="1"/>
    <xf numFmtId="164" fontId="9" fillId="0" borderId="13" xfId="2" applyNumberFormat="1" applyFont="1" applyBorder="1"/>
    <xf numFmtId="164" fontId="9" fillId="0" borderId="43" xfId="2" applyNumberFormat="1" applyFont="1" applyBorder="1" applyAlignment="1">
      <alignment wrapText="1"/>
    </xf>
    <xf numFmtId="164" fontId="0" fillId="0" borderId="18" xfId="2" applyNumberFormat="1" applyFont="1" applyBorder="1"/>
    <xf numFmtId="164" fontId="0" fillId="0" borderId="46" xfId="2" applyNumberFormat="1" applyFont="1" applyBorder="1"/>
    <xf numFmtId="164" fontId="0" fillId="0" borderId="51" xfId="2" applyNumberFormat="1" applyFont="1" applyBorder="1"/>
    <xf numFmtId="0" fontId="0" fillId="0" borderId="14" xfId="0" applyFont="1" applyBorder="1" applyAlignment="1">
      <alignment horizontal="center"/>
    </xf>
    <xf numFmtId="164" fontId="1" fillId="0" borderId="6" xfId="2" applyNumberFormat="1" applyFont="1" applyBorder="1"/>
    <xf numFmtId="0" fontId="1" fillId="0" borderId="16" xfId="0" applyFont="1" applyBorder="1" applyAlignment="1">
      <alignment horizontal="center"/>
    </xf>
    <xf numFmtId="4" fontId="1" fillId="0" borderId="6" xfId="0" applyNumberFormat="1" applyFont="1" applyBorder="1"/>
    <xf numFmtId="4" fontId="1" fillId="0" borderId="0" xfId="0" applyNumberFormat="1" applyFont="1" applyBorder="1"/>
    <xf numFmtId="4" fontId="1" fillId="0" borderId="15" xfId="0" applyNumberFormat="1" applyFont="1" applyBorder="1"/>
    <xf numFmtId="4" fontId="1" fillId="2" borderId="6" xfId="0" applyNumberFormat="1" applyFont="1" applyFill="1" applyBorder="1" applyAlignment="1">
      <alignment horizontal="center" vertical="center"/>
    </xf>
    <xf numFmtId="4" fontId="24" fillId="0" borderId="6" xfId="0" applyNumberFormat="1" applyFont="1" applyBorder="1"/>
    <xf numFmtId="4" fontId="1" fillId="0" borderId="7" xfId="0" applyNumberFormat="1" applyFont="1" applyBorder="1"/>
    <xf numFmtId="0" fontId="0" fillId="0" borderId="1" xfId="0" applyFont="1" applyBorder="1"/>
    <xf numFmtId="4" fontId="1" fillId="0" borderId="8" xfId="0" applyNumberFormat="1" applyFont="1" applyBorder="1"/>
    <xf numFmtId="4" fontId="0" fillId="0" borderId="8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0" fontId="0" fillId="0" borderId="8" xfId="0" quotePrefix="1" applyFont="1" applyBorder="1" applyAlignment="1">
      <alignment horizontal="center"/>
    </xf>
    <xf numFmtId="43" fontId="18" fillId="0" borderId="0" xfId="2" applyFont="1" applyFill="1" applyBorder="1"/>
    <xf numFmtId="4" fontId="0" fillId="2" borderId="7" xfId="0" applyNumberFormat="1" applyFont="1" applyFill="1" applyBorder="1" applyAlignment="1">
      <alignment vertical="center"/>
    </xf>
    <xf numFmtId="0" fontId="25" fillId="2" borderId="6" xfId="0" applyFont="1" applyFill="1" applyBorder="1" applyAlignment="1">
      <alignment horizontal="center" vertical="center"/>
    </xf>
    <xf numFmtId="4" fontId="0" fillId="0" borderId="5" xfId="0" applyNumberFormat="1" applyFont="1" applyBorder="1"/>
    <xf numFmtId="0" fontId="16" fillId="0" borderId="1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2" borderId="4" xfId="0" applyFont="1" applyFill="1" applyBorder="1" applyAlignment="1">
      <alignment vertical="center"/>
    </xf>
    <xf numFmtId="0" fontId="0" fillId="0" borderId="4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1" fillId="3" borderId="3" xfId="2" applyNumberFormat="1" applyFont="1" applyFill="1" applyBorder="1" applyAlignment="1">
      <alignment horizontal="center"/>
    </xf>
    <xf numFmtId="3" fontId="1" fillId="3" borderId="12" xfId="0" quotePrefix="1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64" fontId="1" fillId="0" borderId="8" xfId="2" applyNumberFormat="1" applyFont="1" applyBorder="1"/>
    <xf numFmtId="16" fontId="1" fillId="0" borderId="3" xfId="0" applyNumberFormat="1" applyFont="1" applyBorder="1" applyAlignment="1">
      <alignment horizontal="left" vertical="center"/>
    </xf>
    <xf numFmtId="0" fontId="0" fillId="6" borderId="3" xfId="0" applyFill="1" applyBorder="1"/>
    <xf numFmtId="0" fontId="1" fillId="6" borderId="3" xfId="0" applyFont="1" applyFill="1" applyBorder="1"/>
    <xf numFmtId="164" fontId="16" fillId="6" borderId="3" xfId="2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16" fillId="0" borderId="3" xfId="0" applyFont="1" applyBorder="1"/>
    <xf numFmtId="0" fontId="8" fillId="0" borderId="2" xfId="0" applyFont="1" applyBorder="1"/>
    <xf numFmtId="16" fontId="22" fillId="0" borderId="33" xfId="0" applyNumberFormat="1" applyFont="1" applyFill="1" applyBorder="1" applyAlignment="1">
      <alignment horizontal="center"/>
    </xf>
    <xf numFmtId="0" fontId="0" fillId="7" borderId="3" xfId="0" applyFill="1" applyBorder="1"/>
    <xf numFmtId="164" fontId="16" fillId="7" borderId="3" xfId="2" applyNumberFormat="1" applyFont="1" applyFill="1" applyBorder="1" applyAlignment="1">
      <alignment horizontal="center" vertical="center"/>
    </xf>
    <xf numFmtId="164" fontId="16" fillId="7" borderId="3" xfId="2" applyNumberFormat="1" applyFont="1" applyFill="1" applyBorder="1" applyAlignment="1">
      <alignment horizontal="center"/>
    </xf>
    <xf numFmtId="14" fontId="0" fillId="0" borderId="0" xfId="0" applyNumberFormat="1"/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vertical="center"/>
    </xf>
    <xf numFmtId="14" fontId="0" fillId="0" borderId="70" xfId="0" applyNumberForma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18" fontId="0" fillId="0" borderId="73" xfId="0" applyNumberForma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14" fontId="0" fillId="0" borderId="75" xfId="0" applyNumberForma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0" fillId="0" borderId="27" xfId="0" applyFont="1" applyBorder="1"/>
    <xf numFmtId="164" fontId="0" fillId="0" borderId="27" xfId="2" applyNumberFormat="1" applyFont="1" applyBorder="1"/>
    <xf numFmtId="4" fontId="0" fillId="0" borderId="27" xfId="0" applyNumberFormat="1" applyFont="1" applyBorder="1"/>
    <xf numFmtId="4" fontId="1" fillId="0" borderId="27" xfId="0" applyNumberFormat="1" applyFont="1" applyBorder="1"/>
    <xf numFmtId="0" fontId="7" fillId="0" borderId="27" xfId="0" applyFont="1" applyBorder="1" applyAlignment="1">
      <alignment horizontal="right"/>
    </xf>
    <xf numFmtId="0" fontId="16" fillId="0" borderId="3" xfId="0" applyFont="1" applyFill="1" applyBorder="1"/>
    <xf numFmtId="0" fontId="27" fillId="0" borderId="0" xfId="3" applyFont="1" applyBorder="1" applyAlignment="1">
      <alignment vertical="center"/>
    </xf>
    <xf numFmtId="0" fontId="28" fillId="0" borderId="0" xfId="3" applyFont="1" applyBorder="1"/>
    <xf numFmtId="0" fontId="28" fillId="0" borderId="0" xfId="3" applyFont="1"/>
    <xf numFmtId="0" fontId="30" fillId="0" borderId="3" xfId="3" applyFont="1" applyBorder="1" applyAlignment="1">
      <alignment horizontal="center" vertical="center" wrapText="1"/>
    </xf>
    <xf numFmtId="0" fontId="30" fillId="0" borderId="13" xfId="3" applyFont="1" applyBorder="1" applyAlignment="1">
      <alignment horizontal="center" vertical="center" wrapText="1"/>
    </xf>
    <xf numFmtId="0" fontId="30" fillId="0" borderId="76" xfId="3" applyFont="1" applyBorder="1" applyAlignment="1">
      <alignment horizontal="center" vertical="center" wrapText="1"/>
    </xf>
    <xf numFmtId="0" fontId="31" fillId="0" borderId="12" xfId="3" applyFont="1" applyBorder="1" applyAlignment="1">
      <alignment vertical="center"/>
    </xf>
    <xf numFmtId="0" fontId="28" fillId="0" borderId="0" xfId="3" applyFont="1" applyAlignment="1">
      <alignment vertical="center"/>
    </xf>
    <xf numFmtId="0" fontId="31" fillId="0" borderId="3" xfId="3" applyFont="1" applyBorder="1" applyAlignment="1">
      <alignment vertical="center"/>
    </xf>
    <xf numFmtId="0" fontId="31" fillId="0" borderId="3" xfId="3" applyFont="1" applyFill="1" applyBorder="1" applyAlignment="1">
      <alignment vertical="center"/>
    </xf>
    <xf numFmtId="43" fontId="31" fillId="0" borderId="3" xfId="4" applyFont="1" applyBorder="1" applyAlignment="1">
      <alignment vertical="center"/>
    </xf>
    <xf numFmtId="43" fontId="31" fillId="0" borderId="13" xfId="4" applyFont="1" applyBorder="1" applyAlignment="1">
      <alignment vertical="center"/>
    </xf>
    <xf numFmtId="43" fontId="31" fillId="0" borderId="77" xfId="4" applyFont="1" applyBorder="1" applyAlignment="1">
      <alignment vertical="center"/>
    </xf>
    <xf numFmtId="43" fontId="28" fillId="0" borderId="0" xfId="3" applyNumberFormat="1" applyFont="1" applyAlignment="1">
      <alignment vertical="center"/>
    </xf>
    <xf numFmtId="0" fontId="30" fillId="0" borderId="3" xfId="3" applyFont="1" applyBorder="1" applyAlignment="1">
      <alignment vertical="center"/>
    </xf>
    <xf numFmtId="0" fontId="30" fillId="0" borderId="3" xfId="3" applyFont="1" applyFill="1" applyBorder="1" applyAlignment="1">
      <alignment vertical="center"/>
    </xf>
    <xf numFmtId="43" fontId="30" fillId="0" borderId="78" xfId="4" applyFont="1" applyBorder="1" applyAlignment="1">
      <alignment vertical="center"/>
    </xf>
    <xf numFmtId="0" fontId="30" fillId="0" borderId="12" xfId="3" applyFont="1" applyBorder="1" applyAlignment="1">
      <alignment vertical="center"/>
    </xf>
    <xf numFmtId="0" fontId="30" fillId="0" borderId="2" xfId="3" applyFont="1" applyFill="1" applyBorder="1" applyAlignment="1">
      <alignment vertical="center"/>
    </xf>
    <xf numFmtId="43" fontId="30" fillId="0" borderId="0" xfId="4" applyFont="1" applyBorder="1" applyAlignment="1">
      <alignment vertical="center"/>
    </xf>
    <xf numFmtId="0" fontId="32" fillId="0" borderId="13" xfId="3" applyFont="1" applyBorder="1" applyAlignment="1">
      <alignment vertical="center"/>
    </xf>
    <xf numFmtId="0" fontId="31" fillId="0" borderId="0" xfId="3" applyFont="1" applyAlignment="1">
      <alignment vertical="center"/>
    </xf>
    <xf numFmtId="43" fontId="31" fillId="0" borderId="3" xfId="4" applyFont="1" applyFill="1" applyBorder="1" applyAlignment="1">
      <alignment vertical="center"/>
    </xf>
    <xf numFmtId="0" fontId="31" fillId="0" borderId="12" xfId="3" applyFont="1" applyFill="1" applyBorder="1" applyAlignment="1">
      <alignment vertical="center"/>
    </xf>
    <xf numFmtId="0" fontId="31" fillId="0" borderId="0" xfId="3" applyFont="1" applyFill="1" applyAlignment="1">
      <alignment vertical="center"/>
    </xf>
    <xf numFmtId="0" fontId="31" fillId="0" borderId="3" xfId="3" applyFont="1" applyFill="1" applyBorder="1" applyAlignment="1">
      <alignment horizontal="left" vertical="center"/>
    </xf>
    <xf numFmtId="0" fontId="28" fillId="0" borderId="0" xfId="3" applyFont="1" applyFill="1"/>
    <xf numFmtId="0" fontId="29" fillId="0" borderId="13" xfId="3" applyFont="1" applyBorder="1" applyAlignment="1"/>
    <xf numFmtId="0" fontId="31" fillId="0" borderId="12" xfId="3" applyFont="1" applyBorder="1"/>
    <xf numFmtId="0" fontId="31" fillId="0" borderId="0" xfId="3" applyFont="1"/>
    <xf numFmtId="43" fontId="31" fillId="0" borderId="77" xfId="4" applyFont="1" applyFill="1" applyBorder="1" applyAlignment="1">
      <alignment vertical="center"/>
    </xf>
    <xf numFmtId="0" fontId="31" fillId="0" borderId="2" xfId="3" applyFont="1" applyFill="1" applyBorder="1" applyAlignment="1">
      <alignment vertical="center"/>
    </xf>
    <xf numFmtId="43" fontId="31" fillId="0" borderId="76" xfId="4" applyFont="1" applyBorder="1" applyAlignment="1">
      <alignment vertical="center"/>
    </xf>
    <xf numFmtId="0" fontId="30" fillId="8" borderId="79" xfId="3" applyFont="1" applyFill="1" applyBorder="1" applyAlignment="1">
      <alignment vertical="center"/>
    </xf>
    <xf numFmtId="0" fontId="30" fillId="8" borderId="80" xfId="3" applyFont="1" applyFill="1" applyBorder="1" applyAlignment="1">
      <alignment vertical="center"/>
    </xf>
    <xf numFmtId="43" fontId="30" fillId="8" borderId="81" xfId="3" applyNumberFormat="1" applyFont="1" applyFill="1" applyBorder="1" applyAlignment="1">
      <alignment vertical="center"/>
    </xf>
    <xf numFmtId="0" fontId="30" fillId="0" borderId="0" xfId="3" applyFont="1" applyAlignment="1">
      <alignment vertical="center"/>
    </xf>
    <xf numFmtId="0" fontId="33" fillId="0" borderId="3" xfId="3" applyFont="1" applyBorder="1" applyAlignment="1">
      <alignment horizontal="center" vertical="center"/>
    </xf>
    <xf numFmtId="0" fontId="28" fillId="0" borderId="0" xfId="3" applyFont="1" applyAlignment="1">
      <alignment horizontal="right"/>
    </xf>
    <xf numFmtId="0" fontId="28" fillId="0" borderId="3" xfId="3" applyFont="1" applyBorder="1" applyAlignment="1">
      <alignment horizontal="center" vertical="center"/>
    </xf>
    <xf numFmtId="0" fontId="30" fillId="0" borderId="91" xfId="3" applyFont="1" applyBorder="1" applyAlignment="1">
      <alignment vertical="center"/>
    </xf>
    <xf numFmtId="0" fontId="30" fillId="0" borderId="91" xfId="3" applyFont="1" applyFill="1" applyBorder="1" applyAlignment="1">
      <alignment vertical="center"/>
    </xf>
    <xf numFmtId="43" fontId="31" fillId="0" borderId="91" xfId="4" applyFont="1" applyBorder="1" applyAlignment="1">
      <alignment vertical="center"/>
    </xf>
    <xf numFmtId="43" fontId="31" fillId="0" borderId="92" xfId="4" applyFont="1" applyBorder="1" applyAlignment="1">
      <alignment vertical="center"/>
    </xf>
    <xf numFmtId="0" fontId="31" fillId="0" borderId="93" xfId="3" applyFont="1" applyBorder="1" applyAlignment="1">
      <alignment vertical="center"/>
    </xf>
    <xf numFmtId="0" fontId="31" fillId="0" borderId="93" xfId="3" applyFont="1" applyFill="1" applyBorder="1" applyAlignment="1">
      <alignment vertical="center"/>
    </xf>
    <xf numFmtId="0" fontId="31" fillId="0" borderId="0" xfId="3" applyFont="1" applyBorder="1" applyAlignment="1">
      <alignment vertical="center"/>
    </xf>
    <xf numFmtId="0" fontId="30" fillId="0" borderId="0" xfId="3" applyFont="1" applyBorder="1" applyAlignment="1">
      <alignment vertical="center"/>
    </xf>
    <xf numFmtId="43" fontId="31" fillId="0" borderId="0" xfId="4" applyFont="1" applyBorder="1" applyAlignment="1">
      <alignment vertical="center"/>
    </xf>
    <xf numFmtId="43" fontId="30" fillId="0" borderId="67" xfId="4" applyFont="1" applyBorder="1" applyAlignment="1">
      <alignment vertical="center"/>
    </xf>
    <xf numFmtId="43" fontId="31" fillId="0" borderId="67" xfId="4" applyFont="1" applyBorder="1" applyAlignment="1">
      <alignment vertical="center"/>
    </xf>
    <xf numFmtId="43" fontId="31" fillId="0" borderId="94" xfId="4" applyFont="1" applyBorder="1" applyAlignment="1">
      <alignment vertical="center"/>
    </xf>
    <xf numFmtId="0" fontId="0" fillId="0" borderId="16" xfId="0" applyBorder="1"/>
    <xf numFmtId="0" fontId="31" fillId="31" borderId="3" xfId="3" applyFont="1" applyFill="1" applyBorder="1" applyAlignment="1">
      <alignment vertical="center"/>
    </xf>
    <xf numFmtId="43" fontId="31" fillId="31" borderId="3" xfId="4" applyFont="1" applyFill="1" applyBorder="1" applyAlignment="1">
      <alignment vertical="center"/>
    </xf>
    <xf numFmtId="43" fontId="31" fillId="31" borderId="13" xfId="4" applyFont="1" applyFill="1" applyBorder="1" applyAlignment="1">
      <alignment vertical="center"/>
    </xf>
    <xf numFmtId="0" fontId="27" fillId="0" borderId="0" xfId="3" applyFont="1" applyBorder="1" applyAlignment="1">
      <alignment horizontal="center" vertical="center"/>
    </xf>
    <xf numFmtId="0" fontId="30" fillId="0" borderId="91" xfId="3" applyFont="1" applyFill="1" applyBorder="1" applyAlignment="1">
      <alignment horizontal="center" vertical="center"/>
    </xf>
    <xf numFmtId="0" fontId="30" fillId="0" borderId="95" xfId="3" applyFont="1" applyFill="1" applyBorder="1" applyAlignment="1">
      <alignment horizontal="center" vertical="center"/>
    </xf>
    <xf numFmtId="0" fontId="31" fillId="0" borderId="3" xfId="3" applyFont="1" applyFill="1" applyBorder="1" applyAlignment="1">
      <alignment horizontal="center" vertical="center"/>
    </xf>
    <xf numFmtId="0" fontId="31" fillId="31" borderId="3" xfId="3" applyFont="1" applyFill="1" applyBorder="1" applyAlignment="1">
      <alignment horizontal="center" vertical="center"/>
    </xf>
    <xf numFmtId="0" fontId="30" fillId="0" borderId="3" xfId="3" applyFont="1" applyFill="1" applyBorder="1" applyAlignment="1">
      <alignment horizontal="center" vertical="center"/>
    </xf>
    <xf numFmtId="0" fontId="28" fillId="0" borderId="0" xfId="3" applyFont="1" applyFill="1" applyAlignment="1">
      <alignment horizontal="center"/>
    </xf>
    <xf numFmtId="0" fontId="31" fillId="0" borderId="95" xfId="3" applyFont="1" applyFill="1" applyBorder="1" applyAlignment="1">
      <alignment horizontal="center" vertical="center"/>
    </xf>
    <xf numFmtId="0" fontId="30" fillId="0" borderId="3" xfId="3" applyFont="1" applyBorder="1" applyAlignment="1">
      <alignment horizontal="center" vertical="center"/>
    </xf>
    <xf numFmtId="0" fontId="28" fillId="0" borderId="0" xfId="3" applyFont="1" applyAlignment="1">
      <alignment horizontal="center"/>
    </xf>
    <xf numFmtId="0" fontId="30" fillId="0" borderId="0" xfId="3" applyFont="1" applyBorder="1" applyAlignment="1">
      <alignment horizontal="center" vertical="center"/>
    </xf>
    <xf numFmtId="0" fontId="30" fillId="8" borderId="80" xfId="3" applyFont="1" applyFill="1" applyBorder="1" applyAlignment="1">
      <alignment horizontal="center" vertical="center"/>
    </xf>
    <xf numFmtId="16" fontId="31" fillId="0" borderId="3" xfId="3" applyNumberFormat="1" applyFont="1" applyFill="1" applyBorder="1" applyAlignment="1">
      <alignment horizontal="center" vertical="center"/>
    </xf>
    <xf numFmtId="18" fontId="31" fillId="0" borderId="3" xfId="3" applyNumberFormat="1" applyFont="1" applyFill="1" applyBorder="1" applyAlignment="1">
      <alignment horizontal="center" vertical="center"/>
    </xf>
    <xf numFmtId="16" fontId="31" fillId="0" borderId="95" xfId="3" applyNumberFormat="1" applyFont="1" applyFill="1" applyBorder="1" applyAlignment="1">
      <alignment horizontal="center" vertical="center"/>
    </xf>
    <xf numFmtId="18" fontId="31" fillId="0" borderId="95" xfId="3" applyNumberFormat="1" applyFont="1" applyFill="1" applyBorder="1" applyAlignment="1">
      <alignment horizontal="center" vertical="center"/>
    </xf>
    <xf numFmtId="0" fontId="33" fillId="0" borderId="33" xfId="3" applyFont="1" applyBorder="1" applyAlignment="1">
      <alignment horizontal="center" vertical="center"/>
    </xf>
    <xf numFmtId="43" fontId="31" fillId="0" borderId="46" xfId="4" applyFont="1" applyBorder="1" applyAlignment="1">
      <alignment vertical="center"/>
    </xf>
    <xf numFmtId="43" fontId="3" fillId="0" borderId="0" xfId="32" applyFont="1" applyAlignment="1">
      <alignment horizontal="center"/>
    </xf>
    <xf numFmtId="6" fontId="0" fillId="0" borderId="0" xfId="0" applyNumberFormat="1"/>
    <xf numFmtId="6" fontId="1" fillId="0" borderId="0" xfId="42" applyNumberFormat="1" applyFont="1" applyAlignment="1">
      <alignment horizontal="center"/>
    </xf>
    <xf numFmtId="6" fontId="3" fillId="0" borderId="0" xfId="42" applyNumberFormat="1" applyAlignment="1">
      <alignment horizontal="center"/>
    </xf>
    <xf numFmtId="0" fontId="3" fillId="0" borderId="0" xfId="42" applyAlignment="1">
      <alignment horizontal="center"/>
    </xf>
    <xf numFmtId="43" fontId="0" fillId="0" borderId="0" xfId="2" applyFont="1" applyAlignment="1">
      <alignment horizontal="center"/>
    </xf>
    <xf numFmtId="0" fontId="1" fillId="0" borderId="0" xfId="42" applyFont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center"/>
    </xf>
    <xf numFmtId="6" fontId="4" fillId="0" borderId="0" xfId="42" applyNumberFormat="1" applyFont="1" applyAlignment="1">
      <alignment horizontal="left"/>
    </xf>
    <xf numFmtId="6" fontId="4" fillId="0" borderId="0" xfId="42" applyNumberFormat="1" applyFont="1" applyAlignment="1">
      <alignment horizontal="center"/>
    </xf>
    <xf numFmtId="0" fontId="4" fillId="0" borderId="0" xfId="42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6" fontId="4" fillId="0" borderId="96" xfId="0" applyNumberFormat="1" applyFont="1" applyBorder="1" applyAlignment="1">
      <alignment horizontal="center"/>
    </xf>
    <xf numFmtId="4" fontId="1" fillId="3" borderId="12" xfId="0" applyNumberFormat="1" applyFont="1" applyFill="1" applyBorder="1" applyAlignment="1">
      <alignment horizontal="center"/>
    </xf>
    <xf numFmtId="4" fontId="1" fillId="32" borderId="16" xfId="0" applyNumberFormat="1" applyFont="1" applyFill="1" applyBorder="1" applyAlignment="1">
      <alignment horizontal="center"/>
    </xf>
    <xf numFmtId="4" fontId="0" fillId="32" borderId="14" xfId="0" applyNumberFormat="1" applyFont="1" applyFill="1" applyBorder="1"/>
    <xf numFmtId="4" fontId="1" fillId="32" borderId="16" xfId="0" applyNumberFormat="1" applyFont="1" applyFill="1" applyBorder="1"/>
    <xf numFmtId="4" fontId="1" fillId="32" borderId="14" xfId="0" applyNumberFormat="1" applyFont="1" applyFill="1" applyBorder="1"/>
    <xf numFmtId="4" fontId="1" fillId="32" borderId="14" xfId="0" applyNumberFormat="1" applyFont="1" applyFill="1" applyBorder="1" applyAlignment="1">
      <alignment vertical="center"/>
    </xf>
    <xf numFmtId="4" fontId="1" fillId="32" borderId="15" xfId="0" applyNumberFormat="1" applyFont="1" applyFill="1" applyBorder="1"/>
    <xf numFmtId="4" fontId="24" fillId="32" borderId="14" xfId="0" applyNumberFormat="1" applyFont="1" applyFill="1" applyBorder="1"/>
    <xf numFmtId="4" fontId="1" fillId="32" borderId="6" xfId="0" applyNumberFormat="1" applyFont="1" applyFill="1" applyBorder="1"/>
    <xf numFmtId="4" fontId="1" fillId="32" borderId="22" xfId="0" applyNumberFormat="1" applyFont="1" applyFill="1" applyBorder="1"/>
    <xf numFmtId="4" fontId="1" fillId="32" borderId="7" xfId="0" applyNumberFormat="1" applyFont="1" applyFill="1" applyBorder="1"/>
    <xf numFmtId="43" fontId="1" fillId="32" borderId="14" xfId="2" applyFont="1" applyFill="1" applyBorder="1" applyAlignment="1">
      <alignment horizontal="center" vertical="center"/>
    </xf>
    <xf numFmtId="4" fontId="1" fillId="0" borderId="10" xfId="0" applyNumberFormat="1" applyFont="1" applyBorder="1"/>
    <xf numFmtId="4" fontId="0" fillId="32" borderId="6" xfId="0" applyNumberFormat="1" applyFont="1" applyFill="1" applyBorder="1"/>
    <xf numFmtId="4" fontId="1" fillId="32" borderId="6" xfId="0" applyNumberFormat="1" applyFont="1" applyFill="1" applyBorder="1" applyAlignment="1">
      <alignment horizontal="center"/>
    </xf>
    <xf numFmtId="43" fontId="1" fillId="0" borderId="67" xfId="2" applyFont="1" applyBorder="1"/>
    <xf numFmtId="165" fontId="1" fillId="0" borderId="97" xfId="0" applyNumberFormat="1" applyFont="1" applyBorder="1"/>
    <xf numFmtId="0" fontId="16" fillId="2" borderId="15" xfId="0" applyFont="1" applyFill="1" applyBorder="1" applyAlignment="1">
      <alignment vertical="center"/>
    </xf>
    <xf numFmtId="0" fontId="1" fillId="0" borderId="15" xfId="0" applyFont="1" applyBorder="1"/>
    <xf numFmtId="0" fontId="1" fillId="2" borderId="15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0" fontId="1" fillId="3" borderId="9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3" xfId="0" applyFont="1" applyBorder="1"/>
    <xf numFmtId="0" fontId="1" fillId="0" borderId="95" xfId="0" applyFont="1" applyBorder="1" applyAlignment="1">
      <alignment horizontal="right"/>
    </xf>
    <xf numFmtId="164" fontId="1" fillId="0" borderId="3" xfId="2" applyNumberFormat="1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1" fillId="0" borderId="3" xfId="0" applyNumberFormat="1" applyFont="1" applyBorder="1"/>
    <xf numFmtId="0" fontId="0" fillId="0" borderId="3" xfId="0" applyFont="1" applyBorder="1"/>
    <xf numFmtId="0" fontId="1" fillId="3" borderId="13" xfId="0" applyFont="1" applyFill="1" applyBorder="1" applyAlignment="1">
      <alignment horizontal="center"/>
    </xf>
    <xf numFmtId="0" fontId="1" fillId="3" borderId="95" xfId="0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2" xfId="0" applyNumberFormat="1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164" fontId="22" fillId="0" borderId="43" xfId="2" applyNumberFormat="1" applyFont="1" applyBorder="1" applyAlignment="1">
      <alignment horizontal="center"/>
    </xf>
    <xf numFmtId="164" fontId="22" fillId="0" borderId="67" xfId="2" applyNumberFormat="1" applyFont="1" applyBorder="1" applyAlignment="1">
      <alignment horizontal="center"/>
    </xf>
    <xf numFmtId="164" fontId="22" fillId="0" borderId="68" xfId="2" applyNumberFormat="1" applyFont="1" applyBorder="1" applyAlignment="1">
      <alignment horizontal="center"/>
    </xf>
    <xf numFmtId="164" fontId="22" fillId="0" borderId="3" xfId="2" applyNumberFormat="1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16" fontId="2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3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165" fontId="0" fillId="0" borderId="0" xfId="2" applyNumberFormat="1" applyFont="1"/>
    <xf numFmtId="0" fontId="0" fillId="2" borderId="14" xfId="0" applyFont="1" applyFill="1" applyBorder="1" applyAlignment="1">
      <alignment vertical="center" wrapText="1"/>
    </xf>
  </cellXfs>
  <cellStyles count="48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2" builtinId="3"/>
    <cellStyle name="Comma 2" xfId="4"/>
    <cellStyle name="Comma 3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1" builtinId="8"/>
    <cellStyle name="Input 2" xfId="39"/>
    <cellStyle name="Linked Cell 2" xfId="40"/>
    <cellStyle name="Neutral 2" xfId="41"/>
    <cellStyle name="Normal" xfId="0" builtinId="0"/>
    <cellStyle name="Normal 2" xfId="3"/>
    <cellStyle name="Normal 3" xfId="42"/>
    <cellStyle name="Note 2" xfId="43"/>
    <cellStyle name="Output 2" xfId="44"/>
    <cellStyle name="Title 2" xfId="45"/>
    <cellStyle name="Total 2" xfId="46"/>
    <cellStyle name="Warning Text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ingertec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6"/>
  <sheetViews>
    <sheetView tabSelected="1" view="pageBreakPreview" topLeftCell="A100" zoomScaleNormal="100" zoomScaleSheetLayoutView="100" workbookViewId="0">
      <selection activeCell="C120" sqref="C120"/>
    </sheetView>
  </sheetViews>
  <sheetFormatPr defaultRowHeight="15" x14ac:dyDescent="0.25"/>
  <cols>
    <col min="1" max="1" width="3.42578125" customWidth="1"/>
    <col min="2" max="2" width="31.140625" customWidth="1"/>
    <col min="3" max="3" width="45.85546875" customWidth="1"/>
    <col min="4" max="4" width="9.85546875" style="195" customWidth="1"/>
    <col min="5" max="5" width="9.5703125" customWidth="1"/>
    <col min="6" max="6" width="12.85546875" style="1" customWidth="1"/>
    <col min="7" max="8" width="12.28515625" style="108" customWidth="1"/>
    <col min="9" max="9" width="13.85546875" style="1" customWidth="1"/>
    <col min="10" max="10" width="12.7109375" style="1" customWidth="1"/>
    <col min="11" max="11" width="43.85546875" customWidth="1"/>
    <col min="12" max="12" width="25.85546875" customWidth="1"/>
    <col min="13" max="13" width="15.28515625" customWidth="1"/>
  </cols>
  <sheetData>
    <row r="1" spans="1:13" ht="18.75" x14ac:dyDescent="0.3">
      <c r="A1" s="20" t="s">
        <v>47</v>
      </c>
    </row>
    <row r="2" spans="1:13" x14ac:dyDescent="0.25">
      <c r="A2" t="s">
        <v>63</v>
      </c>
    </row>
    <row r="3" spans="1:13" x14ac:dyDescent="0.25">
      <c r="A3" s="5"/>
      <c r="B3" s="5"/>
      <c r="C3" s="5"/>
      <c r="D3" s="196"/>
      <c r="E3" s="5"/>
      <c r="F3" s="14"/>
      <c r="G3" s="215"/>
      <c r="H3" s="215"/>
      <c r="I3" s="14"/>
      <c r="J3" s="14"/>
      <c r="K3" s="5"/>
    </row>
    <row r="4" spans="1:13" s="2" customFormat="1" x14ac:dyDescent="0.25">
      <c r="A4" s="233"/>
      <c r="B4" s="386" t="s">
        <v>45</v>
      </c>
      <c r="C4" s="387"/>
      <c r="D4" s="234" t="s">
        <v>187</v>
      </c>
      <c r="E4" s="377" t="s">
        <v>245</v>
      </c>
      <c r="F4" s="388" t="s">
        <v>46</v>
      </c>
      <c r="G4" s="389"/>
      <c r="H4" s="356" t="s">
        <v>309</v>
      </c>
      <c r="I4" s="356" t="s">
        <v>183</v>
      </c>
      <c r="J4" s="235" t="s">
        <v>188</v>
      </c>
      <c r="K4" s="236" t="s">
        <v>1</v>
      </c>
    </row>
    <row r="5" spans="1:13" s="2" customFormat="1" x14ac:dyDescent="0.25">
      <c r="A5" s="21" t="s">
        <v>249</v>
      </c>
      <c r="B5" s="109" t="s">
        <v>261</v>
      </c>
      <c r="C5" s="110"/>
      <c r="D5" s="197"/>
      <c r="E5" s="110"/>
      <c r="F5" s="223" t="s">
        <v>243</v>
      </c>
      <c r="G5" s="223" t="s">
        <v>176</v>
      </c>
      <c r="H5" s="357"/>
      <c r="I5" s="87"/>
      <c r="J5" s="87"/>
      <c r="K5" s="18"/>
    </row>
    <row r="6" spans="1:13" s="2" customFormat="1" x14ac:dyDescent="0.25">
      <c r="A6" s="21"/>
      <c r="B6" s="109"/>
      <c r="C6" s="110"/>
      <c r="D6" s="197"/>
      <c r="E6" s="110"/>
      <c r="F6" s="222"/>
      <c r="G6" s="223"/>
      <c r="H6" s="357"/>
      <c r="I6" s="87"/>
      <c r="J6" s="87"/>
      <c r="K6" s="18"/>
    </row>
    <row r="7" spans="1:13" s="2" customFormat="1" x14ac:dyDescent="0.25">
      <c r="A7" s="224">
        <v>1</v>
      </c>
      <c r="B7" s="111" t="s">
        <v>2</v>
      </c>
      <c r="C7" s="110"/>
      <c r="D7" s="198">
        <v>250</v>
      </c>
      <c r="E7" s="193">
        <f>'Hotel Accommodation'!I6</f>
        <v>4</v>
      </c>
      <c r="F7" s="6">
        <f>D7*E7</f>
        <v>1000</v>
      </c>
      <c r="G7" s="6">
        <v>1000</v>
      </c>
      <c r="H7" s="358">
        <v>0</v>
      </c>
      <c r="I7" s="88">
        <v>1000</v>
      </c>
      <c r="J7" s="88"/>
      <c r="K7" s="319" t="s">
        <v>185</v>
      </c>
    </row>
    <row r="8" spans="1:13" s="2" customFormat="1" x14ac:dyDescent="0.25">
      <c r="A8" s="224">
        <v>2</v>
      </c>
      <c r="B8" s="111" t="s">
        <v>5</v>
      </c>
      <c r="C8" s="110"/>
      <c r="D8" s="198">
        <v>250</v>
      </c>
      <c r="E8" s="193">
        <f>'Hotel Accommodation'!I7</f>
        <v>4</v>
      </c>
      <c r="F8" s="6">
        <f t="shared" ref="F8:F25" si="0">D8*E8</f>
        <v>1000</v>
      </c>
      <c r="G8" s="6">
        <v>1000</v>
      </c>
      <c r="H8" s="358">
        <v>1000</v>
      </c>
      <c r="I8" s="88"/>
      <c r="J8" s="88"/>
      <c r="K8" s="18"/>
    </row>
    <row r="9" spans="1:13" s="2" customFormat="1" x14ac:dyDescent="0.25">
      <c r="A9" s="224">
        <v>3</v>
      </c>
      <c r="B9" s="111" t="s">
        <v>8</v>
      </c>
      <c r="C9" s="110"/>
      <c r="D9" s="198">
        <v>250</v>
      </c>
      <c r="E9" s="193">
        <f>'Hotel Accommodation'!I8</f>
        <v>4</v>
      </c>
      <c r="F9" s="6">
        <f t="shared" si="0"/>
        <v>1000</v>
      </c>
      <c r="G9" s="6">
        <v>1000</v>
      </c>
      <c r="H9" s="358">
        <v>1000</v>
      </c>
      <c r="I9" s="88"/>
      <c r="J9" s="88"/>
      <c r="K9" s="18"/>
    </row>
    <row r="10" spans="1:13" s="2" customFormat="1" x14ac:dyDescent="0.25">
      <c r="A10" s="224">
        <v>4</v>
      </c>
      <c r="B10" s="111" t="s">
        <v>11</v>
      </c>
      <c r="C10" s="110"/>
      <c r="D10" s="198">
        <v>250</v>
      </c>
      <c r="E10" s="193">
        <f>'Hotel Accommodation'!I9</f>
        <v>4</v>
      </c>
      <c r="F10" s="6">
        <f t="shared" si="0"/>
        <v>1000</v>
      </c>
      <c r="G10" s="6">
        <v>1000</v>
      </c>
      <c r="H10" s="358">
        <v>1000</v>
      </c>
      <c r="I10" s="88"/>
      <c r="J10" s="88"/>
      <c r="K10" s="18"/>
    </row>
    <row r="11" spans="1:13" s="2" customFormat="1" x14ac:dyDescent="0.25">
      <c r="A11" s="224">
        <v>5</v>
      </c>
      <c r="B11" s="111" t="s">
        <v>13</v>
      </c>
      <c r="C11" s="110"/>
      <c r="D11" s="198">
        <v>250</v>
      </c>
      <c r="E11" s="193">
        <f>'Hotel Accommodation'!I10</f>
        <v>4</v>
      </c>
      <c r="F11" s="6">
        <f t="shared" si="0"/>
        <v>1000</v>
      </c>
      <c r="G11" s="6">
        <v>1000</v>
      </c>
      <c r="H11" s="358">
        <v>1000</v>
      </c>
      <c r="I11" s="88"/>
      <c r="J11" s="88"/>
      <c r="K11" s="18"/>
    </row>
    <row r="12" spans="1:13" s="2" customFormat="1" x14ac:dyDescent="0.25">
      <c r="A12" s="224">
        <v>6</v>
      </c>
      <c r="B12" s="111" t="s">
        <v>15</v>
      </c>
      <c r="C12" s="110"/>
      <c r="D12" s="198">
        <v>250</v>
      </c>
      <c r="E12" s="193">
        <f>'Hotel Accommodation'!I11</f>
        <v>4</v>
      </c>
      <c r="F12" s="6">
        <f t="shared" si="0"/>
        <v>1000</v>
      </c>
      <c r="G12" s="6">
        <v>1000</v>
      </c>
      <c r="H12" s="358">
        <v>1000</v>
      </c>
      <c r="I12" s="88"/>
      <c r="J12" s="88"/>
      <c r="K12" s="18"/>
    </row>
    <row r="13" spans="1:13" s="2" customFormat="1" x14ac:dyDescent="0.25">
      <c r="A13" s="224">
        <v>7</v>
      </c>
      <c r="B13" s="111" t="s">
        <v>17</v>
      </c>
      <c r="C13" s="110"/>
      <c r="D13" s="198">
        <v>250</v>
      </c>
      <c r="E13" s="193">
        <f>'Hotel Accommodation'!I12</f>
        <v>4</v>
      </c>
      <c r="F13" s="6">
        <f t="shared" si="0"/>
        <v>1000</v>
      </c>
      <c r="G13" s="6">
        <v>1000</v>
      </c>
      <c r="H13" s="358">
        <v>1000</v>
      </c>
      <c r="I13" s="88"/>
      <c r="J13" s="88"/>
      <c r="K13" s="18"/>
    </row>
    <row r="14" spans="1:13" s="2" customFormat="1" x14ac:dyDescent="0.25">
      <c r="A14" s="224">
        <v>8</v>
      </c>
      <c r="B14" s="111" t="s">
        <v>18</v>
      </c>
      <c r="C14" s="110"/>
      <c r="D14" s="198">
        <v>250</v>
      </c>
      <c r="E14" s="193">
        <f>'Hotel Accommodation'!I13</f>
        <v>5</v>
      </c>
      <c r="F14" s="6">
        <f t="shared" si="0"/>
        <v>1250</v>
      </c>
      <c r="G14" s="6">
        <v>1000</v>
      </c>
      <c r="H14" s="358">
        <v>1000</v>
      </c>
      <c r="I14" s="88"/>
      <c r="J14" s="88"/>
      <c r="K14" s="18"/>
    </row>
    <row r="15" spans="1:13" s="2" customFormat="1" x14ac:dyDescent="0.25">
      <c r="A15" s="224">
        <v>9</v>
      </c>
      <c r="B15" s="111" t="s">
        <v>19</v>
      </c>
      <c r="C15" s="110"/>
      <c r="D15" s="198">
        <v>250</v>
      </c>
      <c r="E15" s="193">
        <f>'Hotel Accommodation'!I14</f>
        <v>4</v>
      </c>
      <c r="F15" s="6">
        <f t="shared" si="0"/>
        <v>1000</v>
      </c>
      <c r="G15" s="6">
        <v>1000</v>
      </c>
      <c r="H15" s="358">
        <v>1000</v>
      </c>
      <c r="I15" s="88"/>
      <c r="J15" s="88"/>
      <c r="K15" s="18"/>
      <c r="L15" s="105"/>
      <c r="M15" s="4"/>
    </row>
    <row r="16" spans="1:13" s="2" customFormat="1" x14ac:dyDescent="0.25">
      <c r="A16" s="224">
        <v>10</v>
      </c>
      <c r="B16" s="111" t="s">
        <v>20</v>
      </c>
      <c r="C16" s="110"/>
      <c r="D16" s="198">
        <v>250</v>
      </c>
      <c r="E16" s="193">
        <f>'Hotel Accommodation'!I15</f>
        <v>4</v>
      </c>
      <c r="F16" s="6">
        <f t="shared" si="0"/>
        <v>1000</v>
      </c>
      <c r="G16" s="6">
        <v>1000</v>
      </c>
      <c r="H16" s="358">
        <v>1000</v>
      </c>
      <c r="I16" s="88"/>
      <c r="J16" s="88"/>
      <c r="K16" s="18"/>
      <c r="L16" s="105"/>
      <c r="M16" s="4"/>
    </row>
    <row r="17" spans="1:13" s="2" customFormat="1" x14ac:dyDescent="0.25">
      <c r="A17" s="224">
        <v>11</v>
      </c>
      <c r="B17" s="111" t="s">
        <v>21</v>
      </c>
      <c r="C17" s="110"/>
      <c r="D17" s="198">
        <v>250</v>
      </c>
      <c r="E17" s="193">
        <f>'Hotel Accommodation'!I16</f>
        <v>4</v>
      </c>
      <c r="F17" s="6">
        <f t="shared" si="0"/>
        <v>1000</v>
      </c>
      <c r="G17" s="6">
        <v>1000</v>
      </c>
      <c r="H17" s="358">
        <v>1000</v>
      </c>
      <c r="I17" s="88"/>
      <c r="J17" s="88"/>
      <c r="K17" s="18"/>
      <c r="L17" s="105"/>
      <c r="M17" s="120"/>
    </row>
    <row r="18" spans="1:13" s="2" customFormat="1" x14ac:dyDescent="0.25">
      <c r="A18" s="224">
        <v>12</v>
      </c>
      <c r="B18" s="111" t="s">
        <v>22</v>
      </c>
      <c r="C18" s="110"/>
      <c r="D18" s="198">
        <v>250</v>
      </c>
      <c r="E18" s="193">
        <f>'Hotel Accommodation'!I17</f>
        <v>4</v>
      </c>
      <c r="F18" s="6">
        <f t="shared" si="0"/>
        <v>1000</v>
      </c>
      <c r="G18" s="6">
        <v>1000</v>
      </c>
      <c r="H18" s="358">
        <v>1000</v>
      </c>
      <c r="I18" s="88"/>
      <c r="J18" s="88"/>
      <c r="K18" s="18"/>
      <c r="L18" s="105"/>
      <c r="M18" s="120"/>
    </row>
    <row r="19" spans="1:13" s="2" customFormat="1" x14ac:dyDescent="0.25">
      <c r="A19" s="224">
        <v>13</v>
      </c>
      <c r="B19" s="111" t="s">
        <v>24</v>
      </c>
      <c r="C19" s="110"/>
      <c r="D19" s="198">
        <v>250</v>
      </c>
      <c r="E19" s="193">
        <f>'Hotel Accommodation'!I18</f>
        <v>4</v>
      </c>
      <c r="F19" s="6">
        <f t="shared" si="0"/>
        <v>1000</v>
      </c>
      <c r="G19" s="6">
        <v>1000</v>
      </c>
      <c r="H19" s="358">
        <v>1000</v>
      </c>
      <c r="I19" s="88"/>
      <c r="J19" s="88"/>
      <c r="K19" s="18"/>
      <c r="L19" s="105"/>
      <c r="M19" s="120"/>
    </row>
    <row r="20" spans="1:13" s="2" customFormat="1" x14ac:dyDescent="0.25">
      <c r="A20" s="224">
        <v>14</v>
      </c>
      <c r="B20" s="111" t="s">
        <v>26</v>
      </c>
      <c r="C20" s="110"/>
      <c r="D20" s="198">
        <v>250</v>
      </c>
      <c r="E20" s="193">
        <f>'Hotel Accommodation'!I19</f>
        <v>4</v>
      </c>
      <c r="F20" s="6">
        <f t="shared" si="0"/>
        <v>1000</v>
      </c>
      <c r="G20" s="6">
        <v>1000</v>
      </c>
      <c r="H20" s="358">
        <v>1000</v>
      </c>
      <c r="I20" s="88"/>
      <c r="J20" s="88"/>
      <c r="K20" s="18"/>
      <c r="L20" s="105"/>
      <c r="M20" s="120"/>
    </row>
    <row r="21" spans="1:13" s="2" customFormat="1" x14ac:dyDescent="0.25">
      <c r="A21" s="224">
        <v>15</v>
      </c>
      <c r="B21" s="111" t="s">
        <v>28</v>
      </c>
      <c r="C21" s="110"/>
      <c r="D21" s="198">
        <v>250</v>
      </c>
      <c r="E21" s="193">
        <f>'Hotel Accommodation'!I20</f>
        <v>4</v>
      </c>
      <c r="F21" s="6">
        <f t="shared" si="0"/>
        <v>1000</v>
      </c>
      <c r="G21" s="6">
        <v>1000</v>
      </c>
      <c r="H21" s="358">
        <v>1000</v>
      </c>
      <c r="I21" s="88"/>
      <c r="J21" s="88"/>
      <c r="K21" s="18"/>
      <c r="L21" s="105"/>
      <c r="M21" s="225"/>
    </row>
    <row r="22" spans="1:13" s="2" customFormat="1" x14ac:dyDescent="0.25">
      <c r="A22" s="224">
        <v>16</v>
      </c>
      <c r="B22" s="111" t="s">
        <v>30</v>
      </c>
      <c r="C22" s="110"/>
      <c r="D22" s="198">
        <v>250</v>
      </c>
      <c r="E22" s="193">
        <f>'Hotel Accommodation'!I21</f>
        <v>4</v>
      </c>
      <c r="F22" s="6">
        <f t="shared" si="0"/>
        <v>1000</v>
      </c>
      <c r="G22" s="6">
        <v>1000</v>
      </c>
      <c r="H22" s="358">
        <v>1000</v>
      </c>
      <c r="I22" s="88"/>
      <c r="J22" s="88"/>
      <c r="K22" s="18"/>
      <c r="L22" s="105"/>
      <c r="M22" s="4"/>
    </row>
    <row r="23" spans="1:13" s="2" customFormat="1" x14ac:dyDescent="0.25">
      <c r="A23" s="224">
        <v>17</v>
      </c>
      <c r="B23" s="111" t="s">
        <v>31</v>
      </c>
      <c r="C23" s="110"/>
      <c r="D23" s="198">
        <v>0</v>
      </c>
      <c r="E23" s="193" t="s">
        <v>244</v>
      </c>
      <c r="F23" s="6">
        <v>0</v>
      </c>
      <c r="G23" s="6">
        <v>500</v>
      </c>
      <c r="H23" s="358">
        <v>500</v>
      </c>
      <c r="I23" s="88"/>
      <c r="J23" s="88"/>
      <c r="K23" s="18"/>
      <c r="L23" s="105"/>
      <c r="M23" s="4"/>
    </row>
    <row r="24" spans="1:13" s="2" customFormat="1" x14ac:dyDescent="0.25">
      <c r="A24" s="224">
        <v>18</v>
      </c>
      <c r="B24" s="111" t="s">
        <v>204</v>
      </c>
      <c r="C24" s="110"/>
      <c r="D24" s="198">
        <v>0</v>
      </c>
      <c r="E24" s="193" t="s">
        <v>244</v>
      </c>
      <c r="F24" s="6">
        <v>0</v>
      </c>
      <c r="G24" s="6">
        <v>1000</v>
      </c>
      <c r="H24" s="358">
        <v>0</v>
      </c>
      <c r="I24" s="88"/>
      <c r="J24" s="88"/>
      <c r="K24" s="18"/>
      <c r="L24" s="105"/>
      <c r="M24" s="4"/>
    </row>
    <row r="25" spans="1:13" s="2" customFormat="1" x14ac:dyDescent="0.25">
      <c r="A25" s="224">
        <v>19</v>
      </c>
      <c r="B25" s="111" t="s">
        <v>96</v>
      </c>
      <c r="C25" s="110" t="s">
        <v>282</v>
      </c>
      <c r="D25" s="198">
        <v>0</v>
      </c>
      <c r="E25" s="193">
        <v>0</v>
      </c>
      <c r="F25" s="6">
        <f t="shared" si="0"/>
        <v>0</v>
      </c>
      <c r="G25" s="6">
        <v>0</v>
      </c>
      <c r="H25" s="369">
        <v>0</v>
      </c>
      <c r="I25" s="88"/>
      <c r="J25" s="6"/>
      <c r="K25" s="18"/>
      <c r="L25" s="105"/>
      <c r="M25" s="4"/>
    </row>
    <row r="26" spans="1:13" s="2" customFormat="1" x14ac:dyDescent="0.25">
      <c r="A26" s="224">
        <v>20</v>
      </c>
      <c r="B26" s="111" t="s">
        <v>213</v>
      </c>
      <c r="C26" s="110"/>
      <c r="D26" s="198">
        <v>250</v>
      </c>
      <c r="E26" s="194">
        <v>0</v>
      </c>
      <c r="F26" s="9">
        <f>D26*E26</f>
        <v>0</v>
      </c>
      <c r="G26" s="9">
        <v>500</v>
      </c>
      <c r="H26" s="369">
        <v>500</v>
      </c>
      <c r="I26" s="88"/>
      <c r="J26" s="6">
        <v>13200</v>
      </c>
      <c r="K26" s="18"/>
      <c r="L26" s="105"/>
      <c r="M26" s="4"/>
    </row>
    <row r="27" spans="1:13" s="2" customFormat="1" x14ac:dyDescent="0.25">
      <c r="A27" s="21"/>
      <c r="B27" s="111"/>
      <c r="C27" s="110"/>
      <c r="D27" s="212"/>
      <c r="E27" s="213">
        <f>SUM(E7:E26)</f>
        <v>65</v>
      </c>
      <c r="F27" s="221">
        <f>SUM(F7:F26)</f>
        <v>16250</v>
      </c>
      <c r="G27" s="221">
        <f>SUM(G7:G26)</f>
        <v>18000</v>
      </c>
      <c r="H27" s="364"/>
      <c r="I27" s="88"/>
      <c r="J27" s="6"/>
      <c r="K27" s="18"/>
      <c r="L27" s="105"/>
      <c r="M27" s="4"/>
    </row>
    <row r="28" spans="1:13" s="2" customFormat="1" x14ac:dyDescent="0.25">
      <c r="A28" s="21"/>
      <c r="B28" s="111"/>
      <c r="C28" s="110"/>
      <c r="D28" s="198"/>
      <c r="E28" s="15"/>
      <c r="F28" s="6"/>
      <c r="G28" s="214"/>
      <c r="H28" s="364"/>
      <c r="I28" s="88"/>
      <c r="J28" s="220"/>
      <c r="K28" s="18"/>
    </row>
    <row r="29" spans="1:13" s="2" customFormat="1" x14ac:dyDescent="0.25">
      <c r="A29" s="21"/>
      <c r="B29" s="112" t="s">
        <v>101</v>
      </c>
      <c r="C29" s="110"/>
      <c r="D29" s="198"/>
      <c r="E29" s="211"/>
      <c r="F29" s="223" t="s">
        <v>243</v>
      </c>
      <c r="G29" s="223" t="s">
        <v>176</v>
      </c>
      <c r="H29" s="370"/>
      <c r="I29" s="88"/>
      <c r="J29" s="6"/>
      <c r="K29" s="18"/>
    </row>
    <row r="30" spans="1:13" s="2" customFormat="1" x14ac:dyDescent="0.25">
      <c r="A30" s="224">
        <v>1</v>
      </c>
      <c r="B30" s="229" t="s">
        <v>50</v>
      </c>
      <c r="C30" s="110"/>
      <c r="D30" s="198">
        <v>250</v>
      </c>
      <c r="E30" s="211">
        <f>'Hotel Accommodation'!I28</f>
        <v>5</v>
      </c>
      <c r="F30" s="6">
        <f>D30*E30</f>
        <v>1250</v>
      </c>
      <c r="G30" s="6">
        <v>500</v>
      </c>
      <c r="H30" s="369">
        <v>500</v>
      </c>
      <c r="I30" s="88"/>
      <c r="J30" s="6">
        <v>4000</v>
      </c>
      <c r="K30" s="18"/>
    </row>
    <row r="31" spans="1:13" s="2" customFormat="1" x14ac:dyDescent="0.25">
      <c r="A31" s="224">
        <v>2</v>
      </c>
      <c r="B31" s="229" t="s">
        <v>51</v>
      </c>
      <c r="C31" s="110"/>
      <c r="D31" s="198">
        <v>256.36</v>
      </c>
      <c r="E31" s="211">
        <f>'Hotel Accommodation'!I29</f>
        <v>4</v>
      </c>
      <c r="F31" s="6">
        <f t="shared" ref="F31:F37" si="1">D31*E31</f>
        <v>1025.44</v>
      </c>
      <c r="G31" s="6">
        <v>500</v>
      </c>
      <c r="H31" s="358">
        <v>500</v>
      </c>
      <c r="I31" s="88"/>
      <c r="J31" s="6"/>
      <c r="K31" s="18"/>
    </row>
    <row r="32" spans="1:13" s="2" customFormat="1" x14ac:dyDescent="0.25">
      <c r="A32" s="224">
        <v>3</v>
      </c>
      <c r="B32" s="229" t="s">
        <v>52</v>
      </c>
      <c r="C32" s="110"/>
      <c r="D32" s="198">
        <v>250</v>
      </c>
      <c r="E32" s="211">
        <f>'Hotel Accommodation'!I30</f>
        <v>4</v>
      </c>
      <c r="F32" s="6">
        <f t="shared" si="1"/>
        <v>1000</v>
      </c>
      <c r="G32" s="6">
        <v>500</v>
      </c>
      <c r="H32" s="358">
        <v>500</v>
      </c>
      <c r="I32" s="88"/>
      <c r="J32" s="6"/>
      <c r="K32" s="18"/>
    </row>
    <row r="33" spans="1:11" s="2" customFormat="1" x14ac:dyDescent="0.25">
      <c r="A33" s="224">
        <v>4</v>
      </c>
      <c r="B33" s="229" t="s">
        <v>53</v>
      </c>
      <c r="C33" s="110"/>
      <c r="D33" s="198">
        <v>250</v>
      </c>
      <c r="E33" s="211">
        <f>'Hotel Accommodation'!I31</f>
        <v>4</v>
      </c>
      <c r="F33" s="6">
        <f t="shared" si="1"/>
        <v>1000</v>
      </c>
      <c r="G33" s="6">
        <v>500</v>
      </c>
      <c r="H33" s="358">
        <v>500</v>
      </c>
      <c r="I33" s="88"/>
      <c r="J33" s="6"/>
      <c r="K33" s="18"/>
    </row>
    <row r="34" spans="1:11" s="2" customFormat="1" x14ac:dyDescent="0.25">
      <c r="A34" s="224">
        <v>5</v>
      </c>
      <c r="B34" s="229" t="s">
        <v>54</v>
      </c>
      <c r="C34" s="110"/>
      <c r="D34" s="198">
        <v>250</v>
      </c>
      <c r="E34" s="211">
        <f>'Hotel Accommodation'!I32</f>
        <v>4</v>
      </c>
      <c r="F34" s="6">
        <f t="shared" si="1"/>
        <v>1000</v>
      </c>
      <c r="G34" s="6">
        <v>1000</v>
      </c>
      <c r="H34" s="358">
        <v>1000</v>
      </c>
      <c r="I34" s="88"/>
      <c r="J34" s="6"/>
      <c r="K34" s="18"/>
    </row>
    <row r="35" spans="1:11" s="2" customFormat="1" x14ac:dyDescent="0.25">
      <c r="A35" s="224">
        <v>6</v>
      </c>
      <c r="B35" s="229" t="s">
        <v>55</v>
      </c>
      <c r="C35" s="110"/>
      <c r="D35" s="198">
        <v>250</v>
      </c>
      <c r="E35" s="211">
        <f>'Hotel Accommodation'!I33</f>
        <v>4</v>
      </c>
      <c r="F35" s="6">
        <f t="shared" si="1"/>
        <v>1000</v>
      </c>
      <c r="G35" s="6">
        <v>500</v>
      </c>
      <c r="H35" s="358">
        <v>500</v>
      </c>
      <c r="I35" s="88"/>
      <c r="J35" s="88"/>
      <c r="K35" s="18"/>
    </row>
    <row r="36" spans="1:11" s="2" customFormat="1" x14ac:dyDescent="0.25">
      <c r="A36" s="224">
        <v>7</v>
      </c>
      <c r="B36" s="230" t="s">
        <v>184</v>
      </c>
      <c r="C36" s="110"/>
      <c r="D36" s="198">
        <v>250</v>
      </c>
      <c r="E36" s="193" t="s">
        <v>244</v>
      </c>
      <c r="F36" s="6">
        <v>0</v>
      </c>
      <c r="G36" s="6">
        <v>500</v>
      </c>
      <c r="H36" s="358">
        <v>500</v>
      </c>
      <c r="I36" s="88"/>
      <c r="J36" s="88"/>
      <c r="K36" s="18"/>
    </row>
    <row r="37" spans="1:11" s="2" customFormat="1" x14ac:dyDescent="0.25">
      <c r="A37" s="224">
        <v>8</v>
      </c>
      <c r="B37" s="231" t="s">
        <v>186</v>
      </c>
      <c r="C37" s="110"/>
      <c r="D37" s="198">
        <v>250</v>
      </c>
      <c r="E37" s="211">
        <f>'Hotel Accommodation'!I34</f>
        <v>4</v>
      </c>
      <c r="F37" s="6">
        <f t="shared" si="1"/>
        <v>1000</v>
      </c>
      <c r="G37" s="6">
        <v>500</v>
      </c>
      <c r="H37" s="358">
        <v>500</v>
      </c>
      <c r="I37" s="88"/>
      <c r="J37" s="88"/>
      <c r="K37" s="18"/>
    </row>
    <row r="38" spans="1:11" s="2" customFormat="1" x14ac:dyDescent="0.25">
      <c r="A38" s="224">
        <v>9</v>
      </c>
      <c r="B38" s="373" t="s">
        <v>205</v>
      </c>
      <c r="C38" s="15" t="s">
        <v>206</v>
      </c>
      <c r="D38" s="198">
        <v>250</v>
      </c>
      <c r="E38" s="193" t="s">
        <v>244</v>
      </c>
      <c r="F38" s="6">
        <v>0</v>
      </c>
      <c r="G38" s="6">
        <v>500</v>
      </c>
      <c r="H38" s="358">
        <v>500</v>
      </c>
      <c r="I38" s="88"/>
      <c r="J38" s="88"/>
      <c r="K38" s="18"/>
    </row>
    <row r="39" spans="1:11" s="2" customFormat="1" x14ac:dyDescent="0.25">
      <c r="A39" s="224">
        <v>10</v>
      </c>
      <c r="B39" s="373" t="s">
        <v>264</v>
      </c>
      <c r="C39" s="15"/>
      <c r="D39" s="198">
        <v>250</v>
      </c>
      <c r="E39" s="211" t="s">
        <v>244</v>
      </c>
      <c r="F39" s="6">
        <v>0</v>
      </c>
      <c r="G39" s="6">
        <v>500</v>
      </c>
      <c r="H39" s="358">
        <v>500</v>
      </c>
      <c r="I39" s="88"/>
      <c r="J39" s="88"/>
      <c r="K39" s="18"/>
    </row>
    <row r="40" spans="1:11" s="2" customFormat="1" x14ac:dyDescent="0.25">
      <c r="A40" s="22"/>
      <c r="B40" s="374"/>
      <c r="C40" s="15"/>
      <c r="D40" s="237"/>
      <c r="E40" s="213">
        <f>SUM(E30:E38)</f>
        <v>29</v>
      </c>
      <c r="F40" s="221">
        <f>SUM(F30:F38)</f>
        <v>7275.4400000000005</v>
      </c>
      <c r="G40" s="221">
        <f>SUM(G30:G39)</f>
        <v>5500</v>
      </c>
      <c r="H40" s="359"/>
      <c r="I40" s="88"/>
      <c r="J40" s="88">
        <v>17510</v>
      </c>
      <c r="K40" s="15" t="s">
        <v>248</v>
      </c>
    </row>
    <row r="41" spans="1:11" s="2" customFormat="1" x14ac:dyDescent="0.25">
      <c r="A41" s="22"/>
      <c r="B41" s="374"/>
      <c r="C41" s="15"/>
      <c r="D41" s="237"/>
      <c r="E41" s="213"/>
      <c r="F41" s="221"/>
      <c r="G41" s="221"/>
      <c r="H41" s="359"/>
      <c r="I41" s="88"/>
      <c r="J41" s="88"/>
      <c r="K41" s="15"/>
    </row>
    <row r="42" spans="1:11" s="2" customFormat="1" x14ac:dyDescent="0.25">
      <c r="A42" s="22"/>
      <c r="B42" s="374" t="s">
        <v>317</v>
      </c>
      <c r="C42" s="15"/>
      <c r="D42" s="237"/>
      <c r="E42" s="213"/>
      <c r="F42" s="221"/>
      <c r="G42" s="221"/>
      <c r="H42" s="359">
        <v>24500</v>
      </c>
      <c r="I42" s="88"/>
      <c r="J42" s="88"/>
      <c r="K42" s="15"/>
    </row>
    <row r="43" spans="1:11" s="2" customFormat="1" x14ac:dyDescent="0.25">
      <c r="A43" s="22"/>
      <c r="B43" s="374" t="s">
        <v>318</v>
      </c>
      <c r="C43" s="15"/>
      <c r="D43" s="237"/>
      <c r="E43" s="213"/>
      <c r="F43" s="221"/>
      <c r="G43" s="221"/>
      <c r="H43" s="359">
        <v>569.4</v>
      </c>
      <c r="I43" s="88"/>
      <c r="J43" s="88"/>
      <c r="K43" s="15"/>
    </row>
    <row r="44" spans="1:11" s="2" customFormat="1" x14ac:dyDescent="0.25">
      <c r="A44" s="22"/>
      <c r="B44" s="374"/>
      <c r="C44" s="15"/>
      <c r="D44" s="198"/>
      <c r="E44" s="15"/>
      <c r="F44" s="10"/>
      <c r="G44" s="214"/>
      <c r="H44" s="360"/>
      <c r="I44" s="88"/>
      <c r="J44" s="88"/>
      <c r="K44" s="15"/>
    </row>
    <row r="45" spans="1:11" s="2" customFormat="1" x14ac:dyDescent="0.25">
      <c r="A45" s="23" t="s">
        <v>252</v>
      </c>
      <c r="B45" s="374" t="s">
        <v>35</v>
      </c>
      <c r="C45" s="15" t="s">
        <v>36</v>
      </c>
      <c r="D45" s="198">
        <v>250</v>
      </c>
      <c r="E45" s="232">
        <f>'Hotel Accommodation'!I40</f>
        <v>4</v>
      </c>
      <c r="F45" s="214">
        <f>D45*E45</f>
        <v>1000</v>
      </c>
      <c r="G45" s="214">
        <v>9000</v>
      </c>
      <c r="H45" s="360">
        <v>9000</v>
      </c>
      <c r="I45" s="88"/>
      <c r="J45" s="88">
        <v>9000</v>
      </c>
      <c r="K45" s="15"/>
    </row>
    <row r="46" spans="1:11" s="2" customFormat="1" x14ac:dyDescent="0.25">
      <c r="A46" s="24"/>
      <c r="B46" s="375"/>
      <c r="C46" s="17"/>
      <c r="D46" s="199"/>
      <c r="E46" s="112"/>
      <c r="F46" s="7"/>
      <c r="G46" s="7"/>
      <c r="H46" s="361"/>
      <c r="I46" s="89"/>
      <c r="J46" s="89"/>
      <c r="K46" s="17"/>
    </row>
    <row r="47" spans="1:11" s="2" customFormat="1" x14ac:dyDescent="0.25">
      <c r="A47" s="116" t="s">
        <v>253</v>
      </c>
      <c r="B47" s="375" t="s">
        <v>32</v>
      </c>
      <c r="C47" s="17"/>
      <c r="D47" s="199"/>
      <c r="E47" s="112"/>
      <c r="F47" s="7"/>
      <c r="G47" s="7"/>
      <c r="H47" s="361"/>
      <c r="I47" s="89"/>
      <c r="J47" s="99">
        <v>31503</v>
      </c>
      <c r="K47" s="17"/>
    </row>
    <row r="48" spans="1:11" s="2" customFormat="1" x14ac:dyDescent="0.25">
      <c r="A48" s="24"/>
      <c r="B48" s="375" t="s">
        <v>33</v>
      </c>
      <c r="C48" s="17"/>
      <c r="D48" s="199"/>
      <c r="E48" s="112"/>
      <c r="F48" s="7"/>
      <c r="G48" s="7"/>
      <c r="H48" s="361"/>
      <c r="I48" s="89"/>
      <c r="J48" s="89"/>
      <c r="K48" s="17"/>
    </row>
    <row r="49" spans="1:13" s="2" customFormat="1" x14ac:dyDescent="0.25">
      <c r="A49" s="227">
        <v>1</v>
      </c>
      <c r="B49" s="376" t="s">
        <v>2</v>
      </c>
      <c r="C49" s="19" t="s">
        <v>3</v>
      </c>
      <c r="D49" s="200"/>
      <c r="E49" s="111"/>
      <c r="F49" s="8">
        <v>0</v>
      </c>
      <c r="G49" s="216"/>
      <c r="H49" s="362">
        <v>0</v>
      </c>
      <c r="I49" s="86">
        <v>0</v>
      </c>
      <c r="J49" s="99"/>
      <c r="K49" s="19" t="s">
        <v>4</v>
      </c>
    </row>
    <row r="50" spans="1:13" s="2" customFormat="1" x14ac:dyDescent="0.25">
      <c r="A50" s="227">
        <v>2</v>
      </c>
      <c r="B50" s="376" t="s">
        <v>5</v>
      </c>
      <c r="C50" s="19" t="s">
        <v>6</v>
      </c>
      <c r="D50" s="200"/>
      <c r="E50" s="111"/>
      <c r="F50" s="8">
        <v>0</v>
      </c>
      <c r="G50" s="216"/>
      <c r="H50" s="362">
        <v>0</v>
      </c>
      <c r="I50" s="86">
        <v>0</v>
      </c>
      <c r="J50" s="92"/>
      <c r="K50" s="19" t="s">
        <v>7</v>
      </c>
    </row>
    <row r="51" spans="1:13" s="2" customFormat="1" x14ac:dyDescent="0.25">
      <c r="A51" s="227">
        <v>3</v>
      </c>
      <c r="B51" s="376" t="s">
        <v>8</v>
      </c>
      <c r="C51" s="19" t="s">
        <v>9</v>
      </c>
      <c r="D51" s="200"/>
      <c r="E51" s="111"/>
      <c r="F51" s="8">
        <v>0</v>
      </c>
      <c r="G51" s="216"/>
      <c r="H51" s="362">
        <v>0</v>
      </c>
      <c r="I51" s="86">
        <v>0</v>
      </c>
      <c r="J51" s="92"/>
      <c r="K51" s="117" t="s">
        <v>10</v>
      </c>
    </row>
    <row r="52" spans="1:13" s="2" customFormat="1" x14ac:dyDescent="0.25">
      <c r="A52" s="227">
        <v>4</v>
      </c>
      <c r="B52" s="111" t="s">
        <v>11</v>
      </c>
      <c r="C52" s="111" t="s">
        <v>12</v>
      </c>
      <c r="D52" s="200"/>
      <c r="E52" s="111"/>
      <c r="F52" s="8">
        <v>0</v>
      </c>
      <c r="G52" s="216"/>
      <c r="H52" s="362">
        <v>0</v>
      </c>
      <c r="I52" s="86">
        <v>0</v>
      </c>
      <c r="J52" s="92"/>
      <c r="K52" s="19" t="s">
        <v>239</v>
      </c>
    </row>
    <row r="53" spans="1:13" s="2" customFormat="1" x14ac:dyDescent="0.25">
      <c r="A53" s="227">
        <v>5</v>
      </c>
      <c r="B53" s="111" t="s">
        <v>13</v>
      </c>
      <c r="C53" s="111" t="s">
        <v>14</v>
      </c>
      <c r="D53" s="200"/>
      <c r="E53" s="111"/>
      <c r="F53" s="8">
        <v>4229</v>
      </c>
      <c r="G53" s="216"/>
      <c r="H53" s="362">
        <v>4229</v>
      </c>
      <c r="I53" s="86">
        <v>3000</v>
      </c>
      <c r="J53" s="92"/>
      <c r="K53" s="19" t="s">
        <v>240</v>
      </c>
    </row>
    <row r="54" spans="1:13" s="2" customFormat="1" x14ac:dyDescent="0.25">
      <c r="A54" s="227">
        <v>6</v>
      </c>
      <c r="B54" s="111" t="s">
        <v>15</v>
      </c>
      <c r="C54" s="111" t="s">
        <v>16</v>
      </c>
      <c r="D54" s="200"/>
      <c r="E54" s="111"/>
      <c r="F54" s="8">
        <v>4365</v>
      </c>
      <c r="G54" s="216"/>
      <c r="H54" s="362">
        <v>4365</v>
      </c>
      <c r="I54" s="86">
        <v>2930</v>
      </c>
      <c r="J54" s="92"/>
      <c r="K54" s="19" t="s">
        <v>251</v>
      </c>
    </row>
    <row r="55" spans="1:13" s="2" customFormat="1" x14ac:dyDescent="0.25">
      <c r="A55" s="227">
        <v>7</v>
      </c>
      <c r="B55" s="111" t="s">
        <v>17</v>
      </c>
      <c r="C55" s="111" t="s">
        <v>16</v>
      </c>
      <c r="D55" s="200"/>
      <c r="E55" s="111"/>
      <c r="F55" s="8">
        <v>4415</v>
      </c>
      <c r="G55" s="217"/>
      <c r="H55" s="367">
        <v>4413</v>
      </c>
      <c r="I55" s="102">
        <v>2930</v>
      </c>
      <c r="J55" s="91"/>
      <c r="K55" s="19" t="s">
        <v>251</v>
      </c>
    </row>
    <row r="56" spans="1:13" s="2" customFormat="1" x14ac:dyDescent="0.25">
      <c r="A56" s="227">
        <v>8</v>
      </c>
      <c r="B56" s="111" t="s">
        <v>18</v>
      </c>
      <c r="C56" s="111" t="s">
        <v>262</v>
      </c>
      <c r="D56" s="200"/>
      <c r="E56" s="111"/>
      <c r="F56" s="8">
        <v>700</v>
      </c>
      <c r="G56" s="7"/>
      <c r="H56" s="361">
        <v>251</v>
      </c>
      <c r="I56" s="85"/>
      <c r="J56" s="85"/>
      <c r="K56" s="19"/>
    </row>
    <row r="57" spans="1:13" s="2" customFormat="1" x14ac:dyDescent="0.25">
      <c r="A57" s="227">
        <v>9</v>
      </c>
      <c r="B57" s="111" t="s">
        <v>19</v>
      </c>
      <c r="C57" s="111" t="s">
        <v>209</v>
      </c>
      <c r="D57" s="200"/>
      <c r="E57" s="111"/>
      <c r="F57" s="8">
        <v>7932</v>
      </c>
      <c r="G57" s="7"/>
      <c r="H57" s="361">
        <v>5364</v>
      </c>
      <c r="I57" s="85"/>
      <c r="J57" s="85"/>
      <c r="K57" s="19" t="s">
        <v>207</v>
      </c>
      <c r="L57" s="105"/>
      <c r="M57" s="4"/>
    </row>
    <row r="58" spans="1:13" s="2" customFormat="1" x14ac:dyDescent="0.25">
      <c r="A58" s="227">
        <v>10</v>
      </c>
      <c r="B58" s="111" t="s">
        <v>20</v>
      </c>
      <c r="C58" s="111" t="s">
        <v>210</v>
      </c>
      <c r="D58" s="200"/>
      <c r="E58" s="111"/>
      <c r="F58" s="8">
        <v>0</v>
      </c>
      <c r="G58" s="7"/>
      <c r="H58" s="361">
        <v>0</v>
      </c>
      <c r="I58" s="89"/>
      <c r="J58" s="89"/>
      <c r="K58" s="19" t="s">
        <v>246</v>
      </c>
      <c r="L58" s="105"/>
      <c r="M58" s="4"/>
    </row>
    <row r="59" spans="1:13" s="2" customFormat="1" x14ac:dyDescent="0.25">
      <c r="A59" s="227">
        <v>11</v>
      </c>
      <c r="B59" s="111" t="s">
        <v>21</v>
      </c>
      <c r="C59" s="111" t="s">
        <v>208</v>
      </c>
      <c r="D59" s="200"/>
      <c r="E59" s="111"/>
      <c r="F59" s="8">
        <v>10000</v>
      </c>
      <c r="G59" s="7"/>
      <c r="H59" s="361">
        <v>4664</v>
      </c>
      <c r="I59" s="85"/>
      <c r="J59" s="85"/>
      <c r="K59" s="19" t="s">
        <v>207</v>
      </c>
      <c r="L59" s="105"/>
      <c r="M59" s="4"/>
    </row>
    <row r="60" spans="1:13" s="2" customFormat="1" x14ac:dyDescent="0.25">
      <c r="A60" s="227">
        <v>12</v>
      </c>
      <c r="B60" s="111" t="s">
        <v>22</v>
      </c>
      <c r="C60" s="111" t="s">
        <v>23</v>
      </c>
      <c r="D60" s="200"/>
      <c r="E60" s="111"/>
      <c r="F60" s="8">
        <v>0</v>
      </c>
      <c r="G60" s="7"/>
      <c r="H60" s="361">
        <v>0</v>
      </c>
      <c r="I60" s="85">
        <v>0</v>
      </c>
      <c r="J60" s="85"/>
      <c r="K60" s="19" t="s">
        <v>283</v>
      </c>
      <c r="L60" s="105"/>
      <c r="M60" s="4"/>
    </row>
    <row r="61" spans="1:13" s="2" customFormat="1" x14ac:dyDescent="0.25">
      <c r="A61" s="227">
        <v>13</v>
      </c>
      <c r="B61" s="111" t="s">
        <v>24</v>
      </c>
      <c r="C61" s="111" t="s">
        <v>25</v>
      </c>
      <c r="D61" s="200"/>
      <c r="E61" s="111"/>
      <c r="F61" s="8">
        <v>288</v>
      </c>
      <c r="G61" s="7"/>
      <c r="H61" s="361">
        <v>28</v>
      </c>
      <c r="I61" s="85">
        <v>260</v>
      </c>
      <c r="J61" s="85"/>
      <c r="K61" s="19" t="s">
        <v>196</v>
      </c>
      <c r="L61" s="105"/>
      <c r="M61" s="4"/>
    </row>
    <row r="62" spans="1:13" s="2" customFormat="1" x14ac:dyDescent="0.25">
      <c r="A62" s="227">
        <v>14</v>
      </c>
      <c r="B62" s="111" t="s">
        <v>26</v>
      </c>
      <c r="C62" s="111" t="s">
        <v>27</v>
      </c>
      <c r="D62" s="200"/>
      <c r="E62" s="111"/>
      <c r="F62" s="8">
        <v>288</v>
      </c>
      <c r="G62" s="7"/>
      <c r="H62" s="361">
        <v>28</v>
      </c>
      <c r="I62" s="85">
        <v>260</v>
      </c>
      <c r="J62" s="85"/>
      <c r="K62" s="19" t="s">
        <v>196</v>
      </c>
      <c r="L62" s="105"/>
      <c r="M62" s="4"/>
    </row>
    <row r="63" spans="1:13" s="2" customFormat="1" x14ac:dyDescent="0.25">
      <c r="A63" s="227">
        <v>15</v>
      </c>
      <c r="B63" s="111" t="s">
        <v>28</v>
      </c>
      <c r="C63" s="111" t="s">
        <v>29</v>
      </c>
      <c r="D63" s="200"/>
      <c r="E63" s="111"/>
      <c r="F63" s="8">
        <v>0</v>
      </c>
      <c r="G63" s="7"/>
      <c r="H63" s="361">
        <v>0</v>
      </c>
      <c r="I63" s="85"/>
      <c r="J63" s="85"/>
      <c r="K63" s="19" t="s">
        <v>247</v>
      </c>
      <c r="L63" s="105"/>
      <c r="M63" s="4"/>
    </row>
    <row r="64" spans="1:13" s="2" customFormat="1" x14ac:dyDescent="0.25">
      <c r="A64" s="227">
        <v>16</v>
      </c>
      <c r="B64" s="111" t="s">
        <v>30</v>
      </c>
      <c r="C64" s="111" t="s">
        <v>29</v>
      </c>
      <c r="D64" s="200"/>
      <c r="E64" s="111"/>
      <c r="F64" s="8">
        <v>0</v>
      </c>
      <c r="G64" s="7"/>
      <c r="H64" s="361">
        <v>0</v>
      </c>
      <c r="I64" s="85"/>
      <c r="J64" s="85"/>
      <c r="K64" s="19" t="s">
        <v>247</v>
      </c>
      <c r="L64" s="105"/>
      <c r="M64" s="4"/>
    </row>
    <row r="65" spans="1:13" s="2" customFormat="1" x14ac:dyDescent="0.25">
      <c r="A65" s="227">
        <v>17</v>
      </c>
      <c r="B65" s="111" t="s">
        <v>31</v>
      </c>
      <c r="C65" s="111" t="s">
        <v>195</v>
      </c>
      <c r="D65" s="200"/>
      <c r="E65" s="111"/>
      <c r="F65" s="8">
        <v>0</v>
      </c>
      <c r="G65" s="7"/>
      <c r="H65" s="361">
        <v>0</v>
      </c>
      <c r="I65" s="85"/>
      <c r="J65" s="85"/>
      <c r="K65" s="85"/>
      <c r="L65" s="105"/>
      <c r="M65" s="4"/>
    </row>
    <row r="66" spans="1:13" s="2" customFormat="1" x14ac:dyDescent="0.25">
      <c r="A66" s="227">
        <v>18</v>
      </c>
      <c r="B66" s="111" t="s">
        <v>96</v>
      </c>
      <c r="C66" s="111" t="s">
        <v>25</v>
      </c>
      <c r="D66" s="200"/>
      <c r="E66" s="111"/>
      <c r="F66" s="8">
        <v>288</v>
      </c>
      <c r="G66" s="7"/>
      <c r="H66" s="361">
        <v>28</v>
      </c>
      <c r="I66" s="85">
        <v>260</v>
      </c>
      <c r="J66" s="85"/>
      <c r="K66" s="19" t="s">
        <v>196</v>
      </c>
      <c r="L66" s="105"/>
      <c r="M66" s="4"/>
    </row>
    <row r="67" spans="1:13" s="2" customFormat="1" x14ac:dyDescent="0.25">
      <c r="A67" s="227">
        <v>19</v>
      </c>
      <c r="B67" s="111" t="s">
        <v>213</v>
      </c>
      <c r="C67" s="111" t="s">
        <v>29</v>
      </c>
      <c r="D67" s="200"/>
      <c r="E67" s="111"/>
      <c r="F67" s="226">
        <v>0</v>
      </c>
      <c r="G67" s="7">
        <f>SUM(F49:F67)</f>
        <v>32505</v>
      </c>
      <c r="H67" s="361">
        <v>0</v>
      </c>
      <c r="I67" s="85"/>
      <c r="J67" s="85"/>
      <c r="K67" s="19" t="s">
        <v>247</v>
      </c>
      <c r="L67" s="105"/>
      <c r="M67" s="4"/>
    </row>
    <row r="68" spans="1:13" s="2" customFormat="1" x14ac:dyDescent="0.25">
      <c r="A68" s="25"/>
      <c r="B68" s="106"/>
      <c r="C68" s="106"/>
      <c r="D68" s="198"/>
      <c r="E68" s="106"/>
      <c r="F68" s="10"/>
      <c r="G68" s="218"/>
      <c r="H68" s="363"/>
      <c r="I68" s="90"/>
      <c r="J68" s="90"/>
      <c r="K68" s="15"/>
      <c r="L68" s="105"/>
      <c r="M68" s="4"/>
    </row>
    <row r="69" spans="1:13" s="2" customFormat="1" x14ac:dyDescent="0.25">
      <c r="A69" s="22"/>
      <c r="B69" s="112" t="s">
        <v>37</v>
      </c>
      <c r="C69" s="111"/>
      <c r="D69" s="200"/>
      <c r="E69" s="111"/>
      <c r="F69" s="6"/>
      <c r="G69" s="214"/>
      <c r="H69" s="360"/>
      <c r="I69" s="88"/>
      <c r="J69" s="88"/>
      <c r="K69" s="15"/>
      <c r="L69" s="105"/>
      <c r="M69" s="4"/>
    </row>
    <row r="70" spans="1:13" s="2" customFormat="1" ht="30" x14ac:dyDescent="0.25">
      <c r="A70" s="193">
        <v>1</v>
      </c>
      <c r="B70" s="113" t="s">
        <v>50</v>
      </c>
      <c r="C70" s="111" t="s">
        <v>48</v>
      </c>
      <c r="D70" s="200"/>
      <c r="E70" s="111"/>
      <c r="F70" s="6">
        <v>288</v>
      </c>
      <c r="G70" s="214"/>
      <c r="H70" s="364">
        <v>213</v>
      </c>
      <c r="I70" s="6">
        <v>260</v>
      </c>
      <c r="J70" s="88"/>
      <c r="K70" s="417" t="s">
        <v>323</v>
      </c>
      <c r="L70" s="105"/>
      <c r="M70" s="4"/>
    </row>
    <row r="71" spans="1:13" s="2" customFormat="1" ht="15" customHeight="1" x14ac:dyDescent="0.25">
      <c r="A71" s="193">
        <v>2</v>
      </c>
      <c r="B71" s="113" t="s">
        <v>51</v>
      </c>
      <c r="C71" s="111" t="s">
        <v>48</v>
      </c>
      <c r="D71" s="200"/>
      <c r="E71" s="111"/>
      <c r="F71" s="6">
        <v>288</v>
      </c>
      <c r="G71" s="214"/>
      <c r="H71" s="364">
        <v>28</v>
      </c>
      <c r="I71" s="6">
        <v>260</v>
      </c>
      <c r="J71" s="88"/>
      <c r="K71" s="19" t="s">
        <v>196</v>
      </c>
      <c r="L71" s="105"/>
      <c r="M71" s="4"/>
    </row>
    <row r="72" spans="1:13" s="2" customFormat="1" ht="15" customHeight="1" x14ac:dyDescent="0.25">
      <c r="A72" s="193">
        <v>3</v>
      </c>
      <c r="B72" s="113" t="s">
        <v>52</v>
      </c>
      <c r="C72" s="111" t="s">
        <v>48</v>
      </c>
      <c r="D72" s="200"/>
      <c r="E72" s="111"/>
      <c r="F72" s="6">
        <v>288</v>
      </c>
      <c r="G72" s="214"/>
      <c r="H72" s="364">
        <v>28</v>
      </c>
      <c r="I72" s="6">
        <v>260</v>
      </c>
      <c r="J72" s="88"/>
      <c r="K72" s="19" t="s">
        <v>196</v>
      </c>
      <c r="L72" s="105"/>
      <c r="M72" s="4"/>
    </row>
    <row r="73" spans="1:13" s="2" customFormat="1" ht="15" customHeight="1" x14ac:dyDescent="0.25">
      <c r="A73" s="193">
        <v>4</v>
      </c>
      <c r="B73" s="113" t="s">
        <v>53</v>
      </c>
      <c r="C73" s="111" t="s">
        <v>48</v>
      </c>
      <c r="D73" s="200"/>
      <c r="E73" s="111"/>
      <c r="F73" s="6">
        <v>288</v>
      </c>
      <c r="G73" s="214"/>
      <c r="H73" s="364">
        <v>28</v>
      </c>
      <c r="I73" s="6">
        <v>260</v>
      </c>
      <c r="J73" s="88"/>
      <c r="K73" s="15"/>
      <c r="L73" s="105"/>
      <c r="M73" s="4"/>
    </row>
    <row r="74" spans="1:13" s="2" customFormat="1" ht="15" customHeight="1" x14ac:dyDescent="0.25">
      <c r="A74" s="193">
        <v>5</v>
      </c>
      <c r="B74" s="113" t="s">
        <v>54</v>
      </c>
      <c r="C74" s="106" t="s">
        <v>49</v>
      </c>
      <c r="D74" s="198"/>
      <c r="E74" s="106"/>
      <c r="F74" s="6">
        <v>1161</v>
      </c>
      <c r="G74" s="214"/>
      <c r="H74" s="360">
        <v>1611</v>
      </c>
      <c r="I74" s="88"/>
      <c r="J74" s="88"/>
      <c r="K74" s="19" t="s">
        <v>207</v>
      </c>
      <c r="L74" s="105"/>
      <c r="M74" s="4"/>
    </row>
    <row r="75" spans="1:13" s="2" customFormat="1" ht="15" customHeight="1" x14ac:dyDescent="0.25">
      <c r="A75" s="193">
        <v>6</v>
      </c>
      <c r="B75" s="113" t="s">
        <v>55</v>
      </c>
      <c r="C75" s="106" t="s">
        <v>48</v>
      </c>
      <c r="D75" s="201"/>
      <c r="E75" s="11"/>
      <c r="F75" s="12">
        <v>288</v>
      </c>
      <c r="G75" s="214"/>
      <c r="H75" s="365">
        <v>28</v>
      </c>
      <c r="I75" s="107">
        <v>260</v>
      </c>
      <c r="J75" s="88">
        <v>1670</v>
      </c>
      <c r="K75" s="19" t="s">
        <v>196</v>
      </c>
      <c r="L75" s="105"/>
      <c r="M75" s="4"/>
    </row>
    <row r="76" spans="1:13" s="2" customFormat="1" ht="15" customHeight="1" x14ac:dyDescent="0.25">
      <c r="A76" s="193">
        <v>7</v>
      </c>
      <c r="B76" s="114" t="s">
        <v>184</v>
      </c>
      <c r="C76" s="106" t="s">
        <v>277</v>
      </c>
      <c r="D76" s="201"/>
      <c r="E76" s="11"/>
      <c r="F76" s="12">
        <v>100</v>
      </c>
      <c r="G76" s="214"/>
      <c r="H76" s="365">
        <v>100</v>
      </c>
      <c r="I76" s="107">
        <v>0</v>
      </c>
      <c r="J76" s="88"/>
      <c r="K76" s="19" t="s">
        <v>196</v>
      </c>
      <c r="L76" s="105"/>
      <c r="M76" s="4"/>
    </row>
    <row r="77" spans="1:13" s="2" customFormat="1" x14ac:dyDescent="0.25">
      <c r="A77" s="193">
        <v>8</v>
      </c>
      <c r="B77" s="106" t="s">
        <v>186</v>
      </c>
      <c r="C77" s="106" t="s">
        <v>277</v>
      </c>
      <c r="D77" s="201"/>
      <c r="E77" s="11"/>
      <c r="F77" s="9">
        <v>100</v>
      </c>
      <c r="G77" s="214">
        <f>SUM(F70:F77)</f>
        <v>2801</v>
      </c>
      <c r="H77" s="365">
        <v>100</v>
      </c>
      <c r="I77" s="107">
        <v>0</v>
      </c>
      <c r="J77" s="88"/>
      <c r="K77" s="19" t="s">
        <v>196</v>
      </c>
      <c r="L77" s="105"/>
      <c r="M77" s="4"/>
    </row>
    <row r="78" spans="1:13" s="2" customFormat="1" x14ac:dyDescent="0.25">
      <c r="A78" s="22"/>
      <c r="B78" s="106"/>
      <c r="C78" s="106"/>
      <c r="D78" s="201"/>
      <c r="E78" s="11"/>
      <c r="F78" s="16"/>
      <c r="G78" s="214"/>
      <c r="H78" s="360"/>
      <c r="I78" s="88"/>
      <c r="J78" s="88"/>
      <c r="K78" s="15"/>
      <c r="L78" s="105"/>
      <c r="M78" s="4"/>
    </row>
    <row r="79" spans="1:13" s="2" customFormat="1" x14ac:dyDescent="0.25">
      <c r="A79" s="22"/>
      <c r="B79" s="112" t="s">
        <v>36</v>
      </c>
      <c r="C79" s="111"/>
      <c r="D79" s="200"/>
      <c r="E79" s="111"/>
      <c r="F79" s="6"/>
      <c r="G79" s="214"/>
      <c r="H79" s="360"/>
      <c r="I79" s="88"/>
      <c r="J79" s="88"/>
      <c r="K79" s="19"/>
      <c r="L79" s="105"/>
      <c r="M79" s="4"/>
    </row>
    <row r="80" spans="1:13" s="2" customFormat="1" x14ac:dyDescent="0.25">
      <c r="A80" s="104"/>
      <c r="B80" s="142" t="s">
        <v>222</v>
      </c>
      <c r="C80" s="111" t="s">
        <v>310</v>
      </c>
      <c r="D80" s="200"/>
      <c r="E80" s="19"/>
      <c r="F80" s="6">
        <v>1200</v>
      </c>
      <c r="G80" s="214"/>
      <c r="H80" s="360">
        <v>389.4</v>
      </c>
      <c r="I80" s="88">
        <v>260</v>
      </c>
      <c r="J80" s="88">
        <v>1082</v>
      </c>
      <c r="K80" s="19" t="s">
        <v>196</v>
      </c>
      <c r="L80" s="105"/>
      <c r="M80" s="4"/>
    </row>
    <row r="81" spans="1:15" s="2" customFormat="1" x14ac:dyDescent="0.25">
      <c r="A81" s="104"/>
      <c r="B81" s="142"/>
      <c r="C81" s="111" t="s">
        <v>311</v>
      </c>
      <c r="D81" s="200"/>
      <c r="E81" s="19"/>
      <c r="F81" s="6"/>
      <c r="G81" s="214"/>
      <c r="H81" s="360">
        <v>391.5</v>
      </c>
      <c r="I81" s="88"/>
      <c r="J81" s="88"/>
      <c r="K81" s="19"/>
      <c r="L81" s="105"/>
      <c r="M81" s="4"/>
    </row>
    <row r="82" spans="1:15" s="2" customFormat="1" x14ac:dyDescent="0.25">
      <c r="A82" s="104"/>
      <c r="B82" s="142"/>
      <c r="C82" s="111" t="s">
        <v>312</v>
      </c>
      <c r="D82" s="200"/>
      <c r="E82" s="19"/>
      <c r="F82" s="6"/>
      <c r="G82" s="214"/>
      <c r="H82" s="360">
        <v>28</v>
      </c>
      <c r="I82" s="88"/>
      <c r="J82" s="88"/>
      <c r="K82" s="19"/>
      <c r="L82" s="105"/>
      <c r="M82" s="4"/>
    </row>
    <row r="83" spans="1:15" s="2" customFormat="1" x14ac:dyDescent="0.25">
      <c r="A83" s="104"/>
      <c r="B83" s="142" t="s">
        <v>273</v>
      </c>
      <c r="C83" s="111" t="s">
        <v>276</v>
      </c>
      <c r="D83" s="200"/>
      <c r="E83" s="19"/>
      <c r="F83" s="6">
        <v>28</v>
      </c>
      <c r="G83" s="214"/>
      <c r="H83" s="360">
        <v>28</v>
      </c>
      <c r="I83" s="88"/>
      <c r="J83" s="88"/>
      <c r="K83" s="19" t="s">
        <v>275</v>
      </c>
      <c r="L83" s="105"/>
      <c r="M83" s="4"/>
    </row>
    <row r="84" spans="1:15" s="2" customFormat="1" x14ac:dyDescent="0.25">
      <c r="A84" s="22"/>
      <c r="B84" s="142" t="s">
        <v>222</v>
      </c>
      <c r="C84" s="106" t="s">
        <v>202</v>
      </c>
      <c r="D84" s="198"/>
      <c r="E84" s="15"/>
      <c r="F84" s="6">
        <v>1346.5</v>
      </c>
      <c r="G84" s="214">
        <f>SUM(F49:F84)</f>
        <v>37880.5</v>
      </c>
      <c r="H84" s="360">
        <v>1346.5</v>
      </c>
      <c r="I84" s="88"/>
      <c r="J84" s="88"/>
      <c r="K84" s="15"/>
      <c r="L84" s="105"/>
      <c r="M84" s="4"/>
    </row>
    <row r="85" spans="1:15" s="2" customFormat="1" x14ac:dyDescent="0.25">
      <c r="A85" s="104"/>
      <c r="B85" s="110"/>
      <c r="C85" s="110"/>
      <c r="D85" s="197"/>
      <c r="E85" s="110"/>
      <c r="F85" s="16"/>
      <c r="G85" s="221"/>
      <c r="H85" s="359"/>
      <c r="I85" s="87"/>
      <c r="J85" s="87"/>
      <c r="K85" s="18"/>
      <c r="L85" s="105"/>
      <c r="M85" s="4"/>
    </row>
    <row r="86" spans="1:15" s="2" customFormat="1" x14ac:dyDescent="0.25">
      <c r="A86" s="23" t="s">
        <v>254</v>
      </c>
      <c r="B86" s="118" t="s">
        <v>38</v>
      </c>
      <c r="C86" s="106"/>
      <c r="D86" s="198"/>
      <c r="E86" s="106"/>
      <c r="F86" s="6"/>
      <c r="G86" s="214"/>
      <c r="H86" s="360"/>
      <c r="I86" s="88"/>
      <c r="J86" s="88"/>
      <c r="K86" s="15"/>
      <c r="L86" s="105"/>
      <c r="M86" s="4"/>
    </row>
    <row r="87" spans="1:15" s="2" customFormat="1" x14ac:dyDescent="0.25">
      <c r="A87" s="23"/>
      <c r="B87" s="114" t="s">
        <v>59</v>
      </c>
      <c r="C87" s="106" t="s">
        <v>279</v>
      </c>
      <c r="D87" s="198">
        <v>20</v>
      </c>
      <c r="E87" s="106">
        <v>93</v>
      </c>
      <c r="F87" s="6">
        <f>+D87*E87</f>
        <v>1860</v>
      </c>
      <c r="G87" s="214"/>
      <c r="H87" s="360">
        <v>1840</v>
      </c>
      <c r="I87" s="88"/>
      <c r="J87" s="88">
        <v>1580</v>
      </c>
      <c r="K87" s="15"/>
      <c r="L87" s="105"/>
      <c r="M87" s="4"/>
    </row>
    <row r="88" spans="1:15" s="2" customFormat="1" x14ac:dyDescent="0.25">
      <c r="A88" s="23"/>
      <c r="B88" s="114" t="s">
        <v>58</v>
      </c>
      <c r="C88" s="106" t="s">
        <v>278</v>
      </c>
      <c r="D88" s="198">
        <v>20</v>
      </c>
      <c r="E88" s="106">
        <v>33</v>
      </c>
      <c r="F88" s="6">
        <f t="shared" ref="F88:F89" si="2">+D88*E88</f>
        <v>660</v>
      </c>
      <c r="G88" s="214"/>
      <c r="H88" s="360">
        <v>420</v>
      </c>
      <c r="I88" s="88"/>
      <c r="J88" s="88">
        <v>480</v>
      </c>
      <c r="K88" s="15"/>
      <c r="L88" s="105"/>
      <c r="M88" s="4"/>
    </row>
    <row r="89" spans="1:15" s="2" customFormat="1" x14ac:dyDescent="0.25">
      <c r="A89" s="23"/>
      <c r="B89" s="114" t="s">
        <v>56</v>
      </c>
      <c r="C89" s="106" t="s">
        <v>263</v>
      </c>
      <c r="D89" s="198">
        <v>35</v>
      </c>
      <c r="E89" s="106">
        <v>80</v>
      </c>
      <c r="F89" s="6">
        <f t="shared" si="2"/>
        <v>2800</v>
      </c>
      <c r="G89" s="214"/>
      <c r="H89" s="360">
        <v>2800</v>
      </c>
      <c r="I89" s="88"/>
      <c r="J89" s="88">
        <v>0</v>
      </c>
      <c r="K89" s="15"/>
      <c r="L89" s="105"/>
      <c r="M89" s="4"/>
    </row>
    <row r="90" spans="1:15" s="2" customFormat="1" x14ac:dyDescent="0.25">
      <c r="A90" s="23"/>
      <c r="B90" s="114" t="s">
        <v>57</v>
      </c>
      <c r="C90" s="106" t="s">
        <v>284</v>
      </c>
      <c r="D90" s="198">
        <v>50</v>
      </c>
      <c r="E90" s="106">
        <v>40</v>
      </c>
      <c r="F90" s="6">
        <f>(D90*E90)+500</f>
        <v>2500</v>
      </c>
      <c r="G90" s="214"/>
      <c r="H90" s="360">
        <v>2379.8000000000002</v>
      </c>
      <c r="I90" s="88"/>
      <c r="J90" s="88">
        <v>2436</v>
      </c>
      <c r="K90" s="15"/>
      <c r="L90" s="105"/>
      <c r="M90" s="4"/>
    </row>
    <row r="91" spans="1:15" s="2" customFormat="1" ht="16.5" customHeight="1" x14ac:dyDescent="0.25">
      <c r="A91" s="23"/>
      <c r="B91" s="114" t="s">
        <v>60</v>
      </c>
      <c r="C91" s="106"/>
      <c r="D91" s="198"/>
      <c r="E91" s="106"/>
      <c r="F91" s="6">
        <v>0</v>
      </c>
      <c r="G91" s="214"/>
      <c r="H91" s="360"/>
      <c r="I91" s="88"/>
      <c r="J91" s="88">
        <v>723.6</v>
      </c>
      <c r="K91" s="15"/>
      <c r="L91" s="105"/>
      <c r="M91" s="4"/>
    </row>
    <row r="92" spans="1:15" s="2" customFormat="1" x14ac:dyDescent="0.25">
      <c r="A92" s="23"/>
      <c r="B92" s="122" t="s">
        <v>61</v>
      </c>
      <c r="C92" s="106"/>
      <c r="D92" s="201"/>
      <c r="E92" s="11"/>
      <c r="F92" s="9">
        <v>300</v>
      </c>
      <c r="G92" s="214">
        <f>SUM(F87:F92)</f>
        <v>8120</v>
      </c>
      <c r="H92" s="360"/>
      <c r="I92" s="88"/>
      <c r="J92" s="88"/>
      <c r="K92" s="15"/>
      <c r="L92" s="105"/>
      <c r="M92" s="4"/>
    </row>
    <row r="93" spans="1:15" s="2" customFormat="1" ht="15" customHeight="1" x14ac:dyDescent="0.25">
      <c r="A93" s="23"/>
      <c r="B93" s="114"/>
      <c r="C93" s="106"/>
      <c r="D93" s="198"/>
      <c r="E93" s="106"/>
      <c r="F93" s="228"/>
      <c r="G93" s="214"/>
      <c r="H93" s="360"/>
      <c r="I93" s="88"/>
      <c r="J93" s="88"/>
      <c r="K93" s="15"/>
      <c r="L93" s="105"/>
      <c r="M93" s="4"/>
    </row>
    <row r="94" spans="1:15" s="2" customFormat="1" x14ac:dyDescent="0.25">
      <c r="A94" s="23" t="s">
        <v>255</v>
      </c>
      <c r="B94" s="118" t="s">
        <v>39</v>
      </c>
      <c r="C94" s="106" t="s">
        <v>141</v>
      </c>
      <c r="D94" s="198"/>
      <c r="E94" s="106"/>
      <c r="F94" s="6">
        <v>0</v>
      </c>
      <c r="G94" s="214"/>
      <c r="H94" s="360"/>
      <c r="I94" s="88"/>
      <c r="J94" s="88">
        <v>150</v>
      </c>
      <c r="K94" s="15" t="s">
        <v>285</v>
      </c>
      <c r="L94" s="105"/>
      <c r="M94" s="4"/>
    </row>
    <row r="95" spans="1:15" s="2" customFormat="1" x14ac:dyDescent="0.25">
      <c r="A95" s="23"/>
      <c r="B95" s="118"/>
      <c r="C95" s="106" t="s">
        <v>143</v>
      </c>
      <c r="D95" s="198"/>
      <c r="E95" s="106"/>
      <c r="F95" s="9">
        <v>4500</v>
      </c>
      <c r="G95" s="214">
        <f>SUM(F94:F95)</f>
        <v>4500</v>
      </c>
      <c r="H95" s="360">
        <v>4500</v>
      </c>
      <c r="I95" s="88"/>
      <c r="J95" s="88">
        <v>3000</v>
      </c>
      <c r="K95" s="15" t="s">
        <v>212</v>
      </c>
      <c r="L95" s="105"/>
      <c r="M95" s="4"/>
      <c r="N95" s="4"/>
      <c r="O95" s="4"/>
    </row>
    <row r="96" spans="1:15" s="2" customFormat="1" x14ac:dyDescent="0.25">
      <c r="A96" s="23"/>
      <c r="B96" s="118"/>
      <c r="C96" s="106"/>
      <c r="D96" s="198"/>
      <c r="E96" s="106"/>
      <c r="F96" s="10"/>
      <c r="G96" s="214"/>
      <c r="H96" s="360"/>
      <c r="I96" s="88"/>
      <c r="J96" s="88"/>
      <c r="K96" s="15"/>
      <c r="L96" s="105"/>
      <c r="M96" s="4"/>
      <c r="N96" s="4"/>
      <c r="O96" s="4"/>
    </row>
    <row r="97" spans="1:15" s="2" customFormat="1" x14ac:dyDescent="0.25">
      <c r="A97" s="22"/>
      <c r="B97" s="114"/>
      <c r="C97" s="106"/>
      <c r="D97" s="198"/>
      <c r="E97" s="106"/>
      <c r="F97" s="6"/>
      <c r="G97" s="214"/>
      <c r="H97" s="360"/>
      <c r="I97" s="88"/>
      <c r="J97" s="88"/>
      <c r="K97" s="15"/>
      <c r="L97" s="105"/>
      <c r="M97" s="4"/>
      <c r="N97" s="4"/>
      <c r="O97" s="4"/>
    </row>
    <row r="98" spans="1:15" s="2" customFormat="1" x14ac:dyDescent="0.25">
      <c r="A98" s="23" t="s">
        <v>256</v>
      </c>
      <c r="B98" s="118" t="s">
        <v>41</v>
      </c>
      <c r="C98" s="106" t="s">
        <v>286</v>
      </c>
      <c r="D98" s="198"/>
      <c r="E98" s="106"/>
      <c r="F98" s="6">
        <v>2475</v>
      </c>
      <c r="G98" s="214"/>
      <c r="H98" s="360">
        <v>2238</v>
      </c>
      <c r="I98" s="88"/>
      <c r="J98" s="88">
        <v>940</v>
      </c>
      <c r="K98" s="15" t="s">
        <v>181</v>
      </c>
      <c r="L98" s="105"/>
      <c r="M98" s="4"/>
      <c r="N98" s="4"/>
      <c r="O98" s="4"/>
    </row>
    <row r="99" spans="1:15" s="2" customFormat="1" x14ac:dyDescent="0.25">
      <c r="A99" s="22"/>
      <c r="B99" s="118"/>
      <c r="C99" s="106" t="s">
        <v>42</v>
      </c>
      <c r="D99" s="198"/>
      <c r="E99" s="106"/>
      <c r="F99" s="6">
        <v>300</v>
      </c>
      <c r="G99" s="214"/>
      <c r="H99" s="360">
        <v>300</v>
      </c>
      <c r="I99" s="88"/>
      <c r="J99" s="88">
        <v>200</v>
      </c>
      <c r="K99" s="15" t="s">
        <v>150</v>
      </c>
      <c r="L99" s="105"/>
      <c r="M99" s="4"/>
      <c r="N99" s="4"/>
      <c r="O99" s="4"/>
    </row>
    <row r="100" spans="1:15" s="2" customFormat="1" x14ac:dyDescent="0.25">
      <c r="A100" s="22"/>
      <c r="B100" s="118"/>
      <c r="C100" s="106" t="s">
        <v>287</v>
      </c>
      <c r="D100" s="198"/>
      <c r="E100" s="15"/>
      <c r="F100" s="9">
        <v>1400</v>
      </c>
      <c r="G100" s="214">
        <f>SUM(F98:F100)</f>
        <v>4175</v>
      </c>
      <c r="H100" s="360">
        <v>2720</v>
      </c>
      <c r="I100" s="88"/>
      <c r="J100" s="88">
        <v>200</v>
      </c>
      <c r="K100" s="15" t="s">
        <v>151</v>
      </c>
      <c r="L100" s="105"/>
      <c r="M100" s="123"/>
      <c r="N100" s="4"/>
      <c r="O100" s="4"/>
    </row>
    <row r="101" spans="1:15" s="2" customFormat="1" x14ac:dyDescent="0.25">
      <c r="A101" s="22"/>
      <c r="B101" s="118"/>
      <c r="C101" s="106"/>
      <c r="D101" s="197"/>
      <c r="E101" s="110"/>
      <c r="F101" s="10"/>
      <c r="G101" s="214"/>
      <c r="H101" s="360"/>
      <c r="I101" s="88"/>
      <c r="J101" s="88">
        <v>1800</v>
      </c>
      <c r="K101" s="15" t="s">
        <v>149</v>
      </c>
      <c r="L101" s="105"/>
      <c r="M101" s="4"/>
      <c r="N101" s="4"/>
      <c r="O101" s="4"/>
    </row>
    <row r="102" spans="1:15" s="2" customFormat="1" x14ac:dyDescent="0.25">
      <c r="A102" s="22"/>
      <c r="B102" s="118"/>
      <c r="C102" s="106"/>
      <c r="D102" s="198"/>
      <c r="E102" s="106"/>
      <c r="F102" s="6"/>
      <c r="G102" s="214"/>
      <c r="H102" s="360"/>
      <c r="I102" s="88"/>
      <c r="J102" s="6"/>
      <c r="K102" s="15"/>
      <c r="L102" s="105"/>
      <c r="M102" s="4"/>
      <c r="N102" s="4"/>
      <c r="O102" s="4"/>
    </row>
    <row r="103" spans="1:15" s="2" customFormat="1" x14ac:dyDescent="0.25">
      <c r="A103" s="22"/>
      <c r="B103" s="115"/>
      <c r="C103" s="106"/>
      <c r="D103" s="198"/>
      <c r="E103" s="106"/>
      <c r="F103" s="6"/>
      <c r="G103" s="214"/>
      <c r="H103" s="360"/>
      <c r="I103" s="88"/>
      <c r="J103" s="16"/>
      <c r="K103" s="15"/>
      <c r="L103" s="105"/>
      <c r="M103" s="4"/>
      <c r="N103" s="4"/>
      <c r="O103" s="4"/>
    </row>
    <row r="104" spans="1:15" s="2" customFormat="1" x14ac:dyDescent="0.25">
      <c r="A104" s="23" t="s">
        <v>257</v>
      </c>
      <c r="B104" s="118" t="s">
        <v>43</v>
      </c>
      <c r="C104" s="106" t="s">
        <v>197</v>
      </c>
      <c r="D104" s="198"/>
      <c r="E104" s="106"/>
      <c r="F104" s="6"/>
      <c r="G104" s="214">
        <v>0</v>
      </c>
      <c r="H104" s="360">
        <v>0</v>
      </c>
      <c r="I104" s="88"/>
      <c r="J104" s="6">
        <v>1000</v>
      </c>
      <c r="K104" s="15" t="s">
        <v>198</v>
      </c>
      <c r="L104" s="105"/>
      <c r="M104" s="4"/>
      <c r="N104" s="4"/>
      <c r="O104" s="4"/>
    </row>
    <row r="105" spans="1:15" s="2" customFormat="1" x14ac:dyDescent="0.25">
      <c r="A105" s="22"/>
      <c r="B105" s="106"/>
      <c r="C105" s="106"/>
      <c r="D105" s="198"/>
      <c r="E105" s="106"/>
      <c r="F105" s="6"/>
      <c r="G105" s="214"/>
      <c r="H105" s="360"/>
      <c r="I105" s="88"/>
      <c r="J105" s="6"/>
      <c r="K105" s="101"/>
      <c r="L105" s="105"/>
      <c r="M105" s="4"/>
      <c r="N105" s="4"/>
      <c r="O105" s="4"/>
    </row>
    <row r="106" spans="1:15" s="2" customFormat="1" x14ac:dyDescent="0.25">
      <c r="A106" s="23" t="s">
        <v>258</v>
      </c>
      <c r="B106" s="115" t="s">
        <v>44</v>
      </c>
      <c r="C106" s="106" t="s">
        <v>190</v>
      </c>
      <c r="D106" s="198"/>
      <c r="E106" s="106"/>
      <c r="F106" s="6"/>
      <c r="G106" s="214">
        <v>0</v>
      </c>
      <c r="H106" s="360">
        <v>0</v>
      </c>
      <c r="I106" s="88"/>
      <c r="J106" s="6">
        <v>1500</v>
      </c>
      <c r="K106" s="15" t="s">
        <v>211</v>
      </c>
      <c r="L106" s="119"/>
      <c r="M106" s="120"/>
    </row>
    <row r="107" spans="1:15" s="2" customFormat="1" x14ac:dyDescent="0.25">
      <c r="A107" s="23"/>
      <c r="B107" s="115"/>
      <c r="C107" s="121" t="s">
        <v>158</v>
      </c>
      <c r="D107" s="198"/>
      <c r="E107" s="106"/>
      <c r="F107" s="6"/>
      <c r="G107" s="214"/>
      <c r="H107" s="360"/>
      <c r="I107" s="88"/>
      <c r="J107" s="6">
        <v>430</v>
      </c>
      <c r="K107" s="15"/>
      <c r="L107" s="119"/>
      <c r="M107" s="120"/>
    </row>
    <row r="108" spans="1:15" s="2" customFormat="1" x14ac:dyDescent="0.25">
      <c r="A108" s="23"/>
      <c r="B108" s="115"/>
      <c r="C108" s="121" t="s">
        <v>159</v>
      </c>
      <c r="D108" s="198"/>
      <c r="E108" s="106"/>
      <c r="F108" s="6"/>
      <c r="G108" s="214"/>
      <c r="H108" s="360"/>
      <c r="I108" s="88"/>
      <c r="J108" s="6">
        <v>360</v>
      </c>
      <c r="K108" s="15"/>
      <c r="L108" s="119"/>
      <c r="M108" s="120"/>
    </row>
    <row r="109" spans="1:15" s="2" customFormat="1" x14ac:dyDescent="0.25">
      <c r="A109" s="23"/>
      <c r="B109" s="115"/>
      <c r="C109" s="121" t="s">
        <v>160</v>
      </c>
      <c r="D109" s="198"/>
      <c r="E109" s="106"/>
      <c r="F109" s="6"/>
      <c r="G109" s="214"/>
      <c r="H109" s="360"/>
      <c r="I109" s="88"/>
      <c r="J109" s="6">
        <v>540</v>
      </c>
      <c r="K109" s="15"/>
      <c r="L109" s="119"/>
      <c r="M109" s="120"/>
    </row>
    <row r="110" spans="1:15" s="2" customFormat="1" x14ac:dyDescent="0.25">
      <c r="A110" s="23"/>
      <c r="B110" s="115"/>
      <c r="C110" s="121" t="s">
        <v>161</v>
      </c>
      <c r="D110" s="198"/>
      <c r="E110" s="106"/>
      <c r="F110" s="6"/>
      <c r="G110" s="214"/>
      <c r="H110" s="360"/>
      <c r="I110" s="88"/>
      <c r="J110" s="88">
        <v>30</v>
      </c>
      <c r="K110" s="15"/>
      <c r="L110" s="119"/>
      <c r="M110" s="120"/>
    </row>
    <row r="111" spans="1:15" s="2" customFormat="1" x14ac:dyDescent="0.25">
      <c r="A111" s="23"/>
      <c r="B111" s="115"/>
      <c r="C111" s="121" t="s">
        <v>250</v>
      </c>
      <c r="D111" s="198"/>
      <c r="E111" s="106"/>
      <c r="F111" s="6"/>
      <c r="G111" s="214"/>
      <c r="H111" s="360"/>
      <c r="I111" s="88"/>
      <c r="J111" s="88">
        <v>900</v>
      </c>
      <c r="K111" s="15"/>
      <c r="L111" s="119"/>
      <c r="M111" s="120"/>
    </row>
    <row r="112" spans="1:15" s="2" customFormat="1" x14ac:dyDescent="0.25">
      <c r="A112" s="23"/>
      <c r="B112" s="115"/>
      <c r="C112" s="121" t="s">
        <v>163</v>
      </c>
      <c r="D112" s="198"/>
      <c r="E112" s="106"/>
      <c r="F112" s="6"/>
      <c r="G112" s="214"/>
      <c r="H112" s="360"/>
      <c r="I112" s="88"/>
      <c r="J112" s="88">
        <v>200</v>
      </c>
      <c r="K112" s="15"/>
      <c r="L112" s="119"/>
      <c r="M112" s="120"/>
    </row>
    <row r="113" spans="1:13" s="2" customFormat="1" x14ac:dyDescent="0.25">
      <c r="A113" s="23"/>
      <c r="B113" s="115"/>
      <c r="C113" s="121" t="s">
        <v>164</v>
      </c>
      <c r="D113" s="198"/>
      <c r="E113" s="106"/>
      <c r="F113" s="6"/>
      <c r="G113" s="214"/>
      <c r="H113" s="360"/>
      <c r="I113" s="88"/>
      <c r="J113" s="88">
        <v>226.7</v>
      </c>
      <c r="K113" s="15"/>
      <c r="L113" s="119"/>
      <c r="M113" s="120"/>
    </row>
    <row r="114" spans="1:13" s="2" customFormat="1" x14ac:dyDescent="0.25">
      <c r="A114" s="23"/>
      <c r="B114" s="115"/>
      <c r="C114" s="121" t="s">
        <v>165</v>
      </c>
      <c r="D114" s="198"/>
      <c r="E114" s="106"/>
      <c r="F114" s="6"/>
      <c r="G114" s="214"/>
      <c r="H114" s="360">
        <v>40</v>
      </c>
      <c r="I114" s="88"/>
      <c r="J114" s="88">
        <v>28</v>
      </c>
      <c r="K114" s="15"/>
      <c r="L114" s="119"/>
      <c r="M114" s="120"/>
    </row>
    <row r="115" spans="1:13" s="2" customFormat="1" x14ac:dyDescent="0.25">
      <c r="A115" s="23"/>
      <c r="B115" s="115"/>
      <c r="C115" s="121"/>
      <c r="D115" s="198"/>
      <c r="E115" s="106"/>
      <c r="F115" s="6"/>
      <c r="G115" s="214"/>
      <c r="H115" s="360"/>
      <c r="I115" s="88"/>
      <c r="J115" s="88"/>
      <c r="K115" s="15"/>
      <c r="L115" s="119"/>
      <c r="M115" s="120"/>
    </row>
    <row r="116" spans="1:13" s="2" customFormat="1" x14ac:dyDescent="0.25">
      <c r="A116" s="23"/>
      <c r="B116" s="115"/>
      <c r="C116" s="121"/>
      <c r="D116" s="198"/>
      <c r="E116" s="106"/>
      <c r="F116" s="6"/>
      <c r="G116" s="214"/>
      <c r="H116" s="360"/>
      <c r="I116" s="88"/>
      <c r="J116" s="88"/>
      <c r="K116" s="15"/>
      <c r="L116" s="119"/>
      <c r="M116" s="120"/>
    </row>
    <row r="117" spans="1:13" s="2" customFormat="1" x14ac:dyDescent="0.25">
      <c r="A117" s="23"/>
      <c r="B117" s="115"/>
      <c r="C117" s="121"/>
      <c r="D117" s="198"/>
      <c r="E117" s="106"/>
      <c r="F117" s="6"/>
      <c r="G117" s="214"/>
      <c r="H117" s="360"/>
      <c r="I117" s="88"/>
      <c r="J117" s="88"/>
      <c r="K117" s="15"/>
      <c r="L117" s="119"/>
      <c r="M117" s="120"/>
    </row>
    <row r="118" spans="1:13" s="2" customFormat="1" x14ac:dyDescent="0.25">
      <c r="A118" s="23" t="s">
        <v>259</v>
      </c>
      <c r="B118" s="115" t="s">
        <v>199</v>
      </c>
      <c r="C118" s="106" t="s">
        <v>200</v>
      </c>
      <c r="D118" s="198"/>
      <c r="E118" s="106"/>
      <c r="F118" s="6"/>
      <c r="G118" s="214">
        <v>12728</v>
      </c>
      <c r="H118" s="360">
        <v>13668</v>
      </c>
      <c r="I118" s="88"/>
      <c r="J118" s="88">
        <v>5859.8</v>
      </c>
      <c r="K118" s="15" t="s">
        <v>189</v>
      </c>
      <c r="L118" s="119"/>
      <c r="M118" s="120"/>
    </row>
    <row r="119" spans="1:13" s="2" customFormat="1" x14ac:dyDescent="0.25">
      <c r="A119" s="23"/>
      <c r="B119" s="115"/>
      <c r="C119" s="106"/>
      <c r="D119" s="198"/>
      <c r="E119" s="106"/>
      <c r="F119" s="6"/>
      <c r="G119" s="214"/>
      <c r="H119" s="360"/>
      <c r="I119" s="88"/>
      <c r="J119" s="88"/>
      <c r="K119" s="15"/>
      <c r="L119" s="119"/>
      <c r="M119" s="120"/>
    </row>
    <row r="120" spans="1:13" s="2" customFormat="1" x14ac:dyDescent="0.25">
      <c r="A120" s="23" t="s">
        <v>260</v>
      </c>
      <c r="B120" s="115" t="s">
        <v>62</v>
      </c>
      <c r="C120" s="106" t="s">
        <v>201</v>
      </c>
      <c r="D120" s="198"/>
      <c r="E120" s="106"/>
      <c r="F120" s="6"/>
      <c r="G120" s="214">
        <v>500</v>
      </c>
      <c r="H120" s="360"/>
      <c r="I120" s="88"/>
      <c r="J120" s="125">
        <v>63.5</v>
      </c>
      <c r="K120" s="126" t="s">
        <v>191</v>
      </c>
      <c r="L120" s="119"/>
      <c r="M120" s="120"/>
    </row>
    <row r="121" spans="1:13" s="2" customFormat="1" x14ac:dyDescent="0.25">
      <c r="A121" s="23"/>
      <c r="B121" s="106"/>
      <c r="C121" s="106" t="s">
        <v>313</v>
      </c>
      <c r="D121" s="198"/>
      <c r="E121" s="106"/>
      <c r="F121" s="6"/>
      <c r="G121" s="214"/>
      <c r="H121" s="360">
        <v>112</v>
      </c>
      <c r="I121" s="88"/>
      <c r="J121" s="125">
        <v>1650</v>
      </c>
      <c r="K121" s="126" t="s">
        <v>192</v>
      </c>
      <c r="L121" s="119"/>
      <c r="M121" s="120"/>
    </row>
    <row r="122" spans="1:13" s="2" customFormat="1" x14ac:dyDescent="0.25">
      <c r="A122" s="100"/>
      <c r="B122" s="11"/>
      <c r="C122" s="11" t="s">
        <v>314</v>
      </c>
      <c r="D122" s="198"/>
      <c r="E122" s="106"/>
      <c r="F122" s="6"/>
      <c r="G122" s="214"/>
      <c r="H122" s="360">
        <v>150</v>
      </c>
      <c r="I122" s="88"/>
      <c r="J122" s="88">
        <v>234</v>
      </c>
      <c r="K122" s="101" t="s">
        <v>193</v>
      </c>
      <c r="L122" s="119"/>
      <c r="M122" s="120"/>
    </row>
    <row r="123" spans="1:13" s="2" customFormat="1" x14ac:dyDescent="0.25">
      <c r="A123" s="100"/>
      <c r="B123" s="11"/>
      <c r="C123" s="11" t="s">
        <v>319</v>
      </c>
      <c r="D123" s="201"/>
      <c r="E123" s="11"/>
      <c r="F123" s="12"/>
      <c r="G123" s="368"/>
      <c r="H123" s="365">
        <v>129</v>
      </c>
      <c r="I123" s="107"/>
      <c r="J123" s="107"/>
      <c r="K123" s="101"/>
      <c r="L123" s="119"/>
      <c r="M123" s="120"/>
    </row>
    <row r="124" spans="1:13" s="2" customFormat="1" x14ac:dyDescent="0.25">
      <c r="A124" s="100"/>
      <c r="B124" s="11"/>
      <c r="C124" s="11" t="s">
        <v>320</v>
      </c>
      <c r="D124" s="201"/>
      <c r="E124" s="11"/>
      <c r="F124" s="12"/>
      <c r="G124" s="368"/>
      <c r="H124" s="365">
        <v>200</v>
      </c>
      <c r="I124" s="107"/>
      <c r="J124" s="107"/>
      <c r="K124" s="101"/>
      <c r="L124" s="119"/>
      <c r="M124" s="120"/>
    </row>
    <row r="125" spans="1:13" s="2" customFormat="1" x14ac:dyDescent="0.25">
      <c r="A125" s="28"/>
      <c r="B125" s="11"/>
      <c r="C125" s="11"/>
      <c r="D125" s="202"/>
      <c r="E125" s="103"/>
      <c r="F125" s="9"/>
      <c r="G125" s="219"/>
      <c r="H125" s="366"/>
      <c r="I125" s="9"/>
      <c r="J125" s="9">
        <v>46.6</v>
      </c>
      <c r="K125" s="13" t="s">
        <v>194</v>
      </c>
      <c r="L125" s="119"/>
      <c r="M125" s="120"/>
    </row>
    <row r="126" spans="1:13" s="2" customFormat="1" x14ac:dyDescent="0.25">
      <c r="A126" s="378"/>
      <c r="B126" s="379"/>
      <c r="C126" s="380" t="s">
        <v>0</v>
      </c>
      <c r="D126" s="381"/>
      <c r="E126" s="382"/>
      <c r="F126" s="383"/>
      <c r="G126" s="384">
        <f>F27+G27+F40+G40+F45+G45+G84+G92+G95+G100+G104+G106+G118+G120</f>
        <v>124928.94</v>
      </c>
      <c r="H126" s="384">
        <f>SUM(H7:H124)</f>
        <v>114755.59999999999</v>
      </c>
      <c r="I126" s="384">
        <f>SUM(I5:I125)</f>
        <v>12200</v>
      </c>
      <c r="J126" s="384">
        <f>SUM(J7:J125)</f>
        <v>102543.20000000001</v>
      </c>
      <c r="K126" s="385"/>
      <c r="L126" s="119"/>
      <c r="M126" s="120"/>
    </row>
    <row r="127" spans="1:13" ht="15.75" thickBot="1" x14ac:dyDescent="0.3">
      <c r="A127" s="260"/>
      <c r="B127" s="261"/>
      <c r="C127" s="261"/>
      <c r="D127" s="262"/>
      <c r="E127" s="261"/>
      <c r="F127" s="263"/>
      <c r="G127" s="264">
        <f>+G126-I126</f>
        <v>112728.94</v>
      </c>
      <c r="H127" s="264">
        <f>H126-I53-I54-I55</f>
        <v>105895.59999999999</v>
      </c>
      <c r="I127" s="263"/>
      <c r="J127" s="263"/>
      <c r="K127" s="265"/>
    </row>
    <row r="128" spans="1:13" ht="15.75" thickTop="1" x14ac:dyDescent="0.25">
      <c r="A128" s="26"/>
      <c r="B128" s="2"/>
      <c r="C128" s="2"/>
      <c r="E128" s="2"/>
      <c r="F128" s="3"/>
      <c r="I128" s="3"/>
      <c r="J128" s="3"/>
      <c r="K128" s="27"/>
    </row>
    <row r="129" spans="1:11" ht="16.5" hidden="1" thickBot="1" x14ac:dyDescent="0.3">
      <c r="A129" s="26"/>
      <c r="B129" s="74" t="s">
        <v>265</v>
      </c>
      <c r="C129" s="75"/>
      <c r="D129" s="203"/>
      <c r="E129" s="93"/>
      <c r="F129" s="83" t="s">
        <v>182</v>
      </c>
      <c r="I129" s="3"/>
      <c r="J129" s="3"/>
      <c r="K129" s="2"/>
    </row>
    <row r="130" spans="1:11" ht="15.75" hidden="1" x14ac:dyDescent="0.25">
      <c r="A130" s="26"/>
      <c r="B130" s="68" t="s">
        <v>176</v>
      </c>
      <c r="C130" s="67" t="s">
        <v>177</v>
      </c>
      <c r="D130" s="204"/>
      <c r="E130" s="94"/>
      <c r="F130" s="80">
        <v>3200</v>
      </c>
      <c r="I130" s="3"/>
      <c r="J130" s="3"/>
      <c r="K130" s="2"/>
    </row>
    <row r="131" spans="1:11" ht="15.75" hidden="1" x14ac:dyDescent="0.25">
      <c r="A131" s="26"/>
      <c r="B131" s="72" t="s">
        <v>116</v>
      </c>
      <c r="C131" s="73" t="s">
        <v>117</v>
      </c>
      <c r="D131" s="205"/>
      <c r="E131" s="95"/>
      <c r="F131" s="81">
        <v>565</v>
      </c>
      <c r="I131" s="3"/>
      <c r="J131" s="3"/>
      <c r="K131" s="2"/>
    </row>
    <row r="132" spans="1:11" ht="15.75" hidden="1" x14ac:dyDescent="0.25">
      <c r="A132" s="26"/>
      <c r="B132" s="68" t="s">
        <v>118</v>
      </c>
      <c r="C132" s="66" t="s">
        <v>77</v>
      </c>
      <c r="D132" s="206"/>
      <c r="E132" s="96"/>
      <c r="F132" s="80">
        <v>260</v>
      </c>
      <c r="I132" s="3"/>
      <c r="J132" s="3"/>
      <c r="K132" s="2"/>
    </row>
    <row r="133" spans="1:11" ht="15.75" hidden="1" x14ac:dyDescent="0.25">
      <c r="A133" s="26"/>
      <c r="B133" s="68" t="s">
        <v>119</v>
      </c>
      <c r="C133" s="66" t="s">
        <v>77</v>
      </c>
      <c r="D133" s="206"/>
      <c r="E133" s="96"/>
      <c r="F133" s="80">
        <v>260</v>
      </c>
      <c r="I133" s="3"/>
      <c r="J133" s="3"/>
      <c r="K133" s="2"/>
    </row>
    <row r="134" spans="1:11" ht="15.75" hidden="1" x14ac:dyDescent="0.25">
      <c r="A134" s="26"/>
      <c r="B134" s="68" t="s">
        <v>120</v>
      </c>
      <c r="C134" s="66" t="s">
        <v>121</v>
      </c>
      <c r="D134" s="206"/>
      <c r="E134" s="96"/>
      <c r="F134" s="80">
        <v>260</v>
      </c>
      <c r="I134" s="3"/>
      <c r="J134" s="3"/>
      <c r="K134" s="2"/>
    </row>
    <row r="135" spans="1:11" ht="15.75" hidden="1" x14ac:dyDescent="0.25">
      <c r="A135" s="26"/>
      <c r="B135" s="77" t="s">
        <v>178</v>
      </c>
      <c r="C135" s="78" t="s">
        <v>181</v>
      </c>
      <c r="D135" s="207"/>
      <c r="E135" s="97"/>
      <c r="F135" s="82">
        <v>150</v>
      </c>
      <c r="I135" s="3"/>
      <c r="J135" s="3"/>
      <c r="K135" s="2"/>
    </row>
    <row r="136" spans="1:11" ht="15.75" hidden="1" x14ac:dyDescent="0.25">
      <c r="A136" s="26"/>
      <c r="B136" s="77" t="s">
        <v>179</v>
      </c>
      <c r="C136" s="78" t="s">
        <v>180</v>
      </c>
      <c r="D136" s="207"/>
      <c r="E136" s="97"/>
      <c r="F136" s="79"/>
      <c r="I136" s="3"/>
      <c r="J136" s="3"/>
      <c r="K136" s="2"/>
    </row>
    <row r="137" spans="1:11" ht="15.75" hidden="1" x14ac:dyDescent="0.25">
      <c r="A137" s="26"/>
      <c r="B137" s="77"/>
      <c r="C137" s="78"/>
      <c r="D137" s="207"/>
      <c r="E137" s="97"/>
      <c r="F137" s="79"/>
      <c r="I137" s="3"/>
      <c r="J137" s="3"/>
      <c r="K137" s="2"/>
    </row>
    <row r="138" spans="1:11" ht="15.75" hidden="1" thickBot="1" x14ac:dyDescent="0.3">
      <c r="A138" s="26"/>
      <c r="B138" s="69"/>
      <c r="C138" s="70"/>
      <c r="D138" s="208"/>
      <c r="E138" s="98"/>
      <c r="F138" s="71">
        <f>SUM(F130:F135)</f>
        <v>4695</v>
      </c>
      <c r="I138" s="3"/>
      <c r="J138" s="3">
        <f>+J126+F138</f>
        <v>107238.20000000001</v>
      </c>
      <c r="K138" s="2"/>
    </row>
    <row r="139" spans="1:11" ht="15.75" thickBot="1" x14ac:dyDescent="0.3">
      <c r="A139" s="26"/>
      <c r="B139" s="2"/>
      <c r="C139" s="2"/>
      <c r="E139" s="2"/>
      <c r="F139" s="3"/>
      <c r="I139" s="3"/>
      <c r="J139" s="3"/>
      <c r="K139" s="2"/>
    </row>
    <row r="140" spans="1:11" x14ac:dyDescent="0.25">
      <c r="A140" s="26"/>
      <c r="B140" s="128" t="s">
        <v>203</v>
      </c>
      <c r="C140" s="129"/>
      <c r="D140" s="209"/>
      <c r="E140" s="129"/>
      <c r="F140" s="130">
        <v>10000</v>
      </c>
      <c r="I140" s="3"/>
      <c r="J140" s="3"/>
      <c r="K140" s="2"/>
    </row>
    <row r="141" spans="1:11" ht="15.75" thickBot="1" x14ac:dyDescent="0.3">
      <c r="A141" s="26"/>
      <c r="B141" s="189" t="s">
        <v>241</v>
      </c>
      <c r="C141" s="4"/>
      <c r="D141" s="196"/>
      <c r="E141" s="191">
        <v>2500</v>
      </c>
      <c r="F141" s="190"/>
      <c r="H141" s="108" t="s">
        <v>321</v>
      </c>
      <c r="I141" s="372">
        <f>H127+E150</f>
        <v>112417.59999999999</v>
      </c>
      <c r="J141" s="3"/>
      <c r="K141" s="2"/>
    </row>
    <row r="142" spans="1:11" ht="15.75" thickTop="1" x14ac:dyDescent="0.25">
      <c r="A142" s="26"/>
      <c r="B142" s="189" t="s">
        <v>178</v>
      </c>
      <c r="C142" s="4"/>
      <c r="D142" s="196"/>
      <c r="E142" s="191">
        <v>722</v>
      </c>
      <c r="F142" s="190"/>
      <c r="I142" s="3"/>
      <c r="J142" s="3"/>
      <c r="K142" s="2"/>
    </row>
    <row r="143" spans="1:11" x14ac:dyDescent="0.25">
      <c r="A143" s="26"/>
      <c r="B143" s="189" t="s">
        <v>242</v>
      </c>
      <c r="C143" s="4"/>
      <c r="D143" s="196"/>
      <c r="E143" s="191">
        <v>1000</v>
      </c>
      <c r="F143" s="190"/>
      <c r="I143" s="3"/>
      <c r="J143" s="3"/>
      <c r="K143" s="2"/>
    </row>
    <row r="144" spans="1:11" x14ac:dyDescent="0.25">
      <c r="A144" s="26"/>
      <c r="B144" s="189" t="s">
        <v>281</v>
      </c>
      <c r="C144" s="4"/>
      <c r="D144" s="196"/>
      <c r="E144" s="191">
        <v>250</v>
      </c>
      <c r="F144" s="131"/>
      <c r="I144" s="416"/>
      <c r="J144" s="3"/>
      <c r="K144" s="2"/>
    </row>
    <row r="145" spans="1:11" x14ac:dyDescent="0.25">
      <c r="A145" s="26"/>
      <c r="B145" s="189" t="s">
        <v>280</v>
      </c>
      <c r="C145" s="4"/>
      <c r="D145" s="196"/>
      <c r="E145" s="191">
        <v>1250</v>
      </c>
      <c r="F145" s="131"/>
      <c r="I145" s="3"/>
      <c r="J145" s="3"/>
      <c r="K145" s="2"/>
    </row>
    <row r="146" spans="1:11" x14ac:dyDescent="0.25">
      <c r="A146" s="26"/>
      <c r="B146" s="189" t="s">
        <v>316</v>
      </c>
      <c r="C146" s="4"/>
      <c r="D146" s="196"/>
      <c r="E146" s="191">
        <v>200</v>
      </c>
      <c r="F146" s="131"/>
      <c r="I146" s="3"/>
      <c r="J146" s="3"/>
      <c r="K146" s="2"/>
    </row>
    <row r="147" spans="1:11" x14ac:dyDescent="0.25">
      <c r="A147" s="26"/>
      <c r="B147" s="189" t="s">
        <v>315</v>
      </c>
      <c r="C147" s="4"/>
      <c r="D147" s="196"/>
      <c r="E147" s="191">
        <v>600</v>
      </c>
      <c r="F147" s="131"/>
      <c r="I147" s="3"/>
      <c r="J147" s="3"/>
      <c r="K147" s="2"/>
    </row>
    <row r="148" spans="1:11" x14ac:dyDescent="0.25">
      <c r="A148" s="26"/>
      <c r="B148" s="189"/>
      <c r="C148" s="4"/>
      <c r="D148" s="196"/>
      <c r="E148" s="191"/>
      <c r="F148" s="131"/>
      <c r="I148" s="3"/>
      <c r="J148" s="3"/>
      <c r="K148" s="2"/>
    </row>
    <row r="149" spans="1:11" x14ac:dyDescent="0.25">
      <c r="A149" s="26"/>
      <c r="B149" s="189"/>
      <c r="C149" s="4"/>
      <c r="D149" s="196"/>
      <c r="E149" s="191"/>
      <c r="F149" s="131"/>
      <c r="I149" s="3"/>
      <c r="J149" s="3"/>
      <c r="K149" s="2"/>
    </row>
    <row r="150" spans="1:11" x14ac:dyDescent="0.25">
      <c r="A150" s="26"/>
      <c r="B150" s="189" t="s">
        <v>322</v>
      </c>
      <c r="C150" s="4"/>
      <c r="D150" s="196"/>
      <c r="E150" s="371">
        <f>SUM(E141:E149)</f>
        <v>6522</v>
      </c>
      <c r="F150" s="131"/>
      <c r="I150" s="3"/>
      <c r="J150" s="3"/>
      <c r="K150" s="2"/>
    </row>
    <row r="151" spans="1:11" ht="15.75" thickBot="1" x14ac:dyDescent="0.3">
      <c r="A151" s="26"/>
      <c r="B151" s="132"/>
      <c r="C151" s="133"/>
      <c r="D151" s="210"/>
      <c r="E151" s="192"/>
      <c r="F151" s="134"/>
      <c r="I151" s="3"/>
      <c r="J151" s="3"/>
      <c r="K151" s="2"/>
    </row>
    <row r="152" spans="1:11" x14ac:dyDescent="0.25">
      <c r="A152" s="26"/>
      <c r="B152" s="4"/>
      <c r="C152" s="4"/>
      <c r="D152" s="196"/>
      <c r="E152" s="123"/>
      <c r="F152" s="123"/>
      <c r="I152" s="3"/>
      <c r="J152" s="3"/>
      <c r="K152" s="2"/>
    </row>
    <row r="153" spans="1:11" x14ac:dyDescent="0.25">
      <c r="A153" s="26"/>
      <c r="B153" s="4"/>
      <c r="C153" s="4"/>
      <c r="D153" s="196"/>
      <c r="E153" s="124"/>
      <c r="F153" s="123"/>
      <c r="I153" s="3"/>
      <c r="J153" s="3"/>
      <c r="K153" s="2"/>
    </row>
    <row r="154" spans="1:11" x14ac:dyDescent="0.25">
      <c r="A154" s="26"/>
      <c r="B154" s="127"/>
      <c r="C154" s="5"/>
      <c r="D154" s="196"/>
      <c r="E154" s="124"/>
      <c r="F154" s="123"/>
      <c r="I154" s="3"/>
      <c r="J154" s="3"/>
      <c r="K154" s="2"/>
    </row>
    <row r="155" spans="1:11" x14ac:dyDescent="0.25">
      <c r="A155" s="26"/>
      <c r="B155" s="4"/>
      <c r="C155" s="4"/>
      <c r="D155" s="196"/>
      <c r="E155" s="4"/>
      <c r="F155" s="123"/>
      <c r="I155" s="3"/>
      <c r="J155" s="3"/>
      <c r="K155" s="2"/>
    </row>
    <row r="156" spans="1:11" x14ac:dyDescent="0.25">
      <c r="A156" s="26"/>
      <c r="B156" s="4"/>
      <c r="C156" s="4"/>
      <c r="D156" s="196"/>
      <c r="E156" s="4"/>
      <c r="F156" s="123"/>
      <c r="I156" s="3"/>
      <c r="J156" s="3"/>
      <c r="K156" s="2"/>
    </row>
    <row r="157" spans="1:11" x14ac:dyDescent="0.25">
      <c r="A157" s="26"/>
      <c r="B157" s="4"/>
      <c r="C157" s="4"/>
      <c r="D157" s="196"/>
      <c r="E157" s="4"/>
      <c r="F157" s="123"/>
      <c r="I157" s="3"/>
      <c r="J157" s="3"/>
      <c r="K157" s="2"/>
    </row>
    <row r="158" spans="1:11" x14ac:dyDescent="0.25">
      <c r="A158" s="26"/>
      <c r="B158" s="4"/>
      <c r="C158" s="4"/>
      <c r="D158" s="196"/>
      <c r="E158" s="4"/>
      <c r="F158" s="123"/>
      <c r="I158" s="3"/>
      <c r="J158" s="3"/>
      <c r="K158" s="2"/>
    </row>
    <row r="159" spans="1:11" x14ac:dyDescent="0.25">
      <c r="A159" s="26"/>
      <c r="B159" s="4"/>
      <c r="C159" s="4"/>
      <c r="D159" s="196"/>
      <c r="E159" s="4"/>
      <c r="F159" s="123"/>
      <c r="I159" s="3"/>
      <c r="J159" s="3"/>
      <c r="K159" s="2"/>
    </row>
    <row r="160" spans="1:11" x14ac:dyDescent="0.25">
      <c r="A160" s="26"/>
      <c r="B160" s="2"/>
      <c r="C160" s="2"/>
      <c r="E160" s="2"/>
      <c r="F160" s="3"/>
      <c r="I160" s="3"/>
      <c r="J160" s="3"/>
      <c r="K160" s="2"/>
    </row>
    <row r="161" spans="1:11" x14ac:dyDescent="0.25">
      <c r="A161" s="26"/>
      <c r="B161" s="2"/>
      <c r="C161" s="2"/>
      <c r="E161" s="2"/>
      <c r="F161" s="3"/>
      <c r="I161" s="3"/>
      <c r="J161" s="3"/>
      <c r="K161" s="2"/>
    </row>
    <row r="162" spans="1:11" x14ac:dyDescent="0.25">
      <c r="A162" s="26"/>
      <c r="B162" s="2"/>
      <c r="C162" s="2"/>
      <c r="E162" s="2"/>
      <c r="F162" s="3"/>
      <c r="I162" s="3"/>
      <c r="J162" s="3"/>
      <c r="K162" s="2"/>
    </row>
    <row r="163" spans="1:11" x14ac:dyDescent="0.25">
      <c r="A163" s="26"/>
      <c r="B163" s="2"/>
      <c r="C163" s="2"/>
      <c r="E163" s="2"/>
      <c r="F163" s="3"/>
      <c r="I163" s="3"/>
      <c r="J163" s="3"/>
      <c r="K163" s="2"/>
    </row>
    <row r="164" spans="1:11" x14ac:dyDescent="0.25">
      <c r="A164" s="26"/>
      <c r="B164" s="2"/>
      <c r="C164" s="2"/>
      <c r="E164" s="2"/>
      <c r="F164" s="3"/>
      <c r="I164" s="3"/>
      <c r="J164" s="3"/>
      <c r="K164" s="2"/>
    </row>
    <row r="165" spans="1:11" x14ac:dyDescent="0.25">
      <c r="A165" s="26"/>
      <c r="B165" s="2"/>
      <c r="C165" s="2"/>
      <c r="E165" s="2"/>
      <c r="F165" s="3"/>
      <c r="I165" s="3"/>
      <c r="J165" s="3"/>
      <c r="K165" s="2"/>
    </row>
    <row r="166" spans="1:11" x14ac:dyDescent="0.25">
      <c r="B166" s="2"/>
      <c r="C166" s="2"/>
      <c r="E166" s="2"/>
      <c r="F166" s="3"/>
      <c r="I166" s="3"/>
      <c r="J166" s="3"/>
      <c r="K166" s="2"/>
    </row>
    <row r="167" spans="1:11" x14ac:dyDescent="0.25">
      <c r="B167" s="2"/>
      <c r="C167" s="2"/>
      <c r="E167" s="2"/>
      <c r="F167" s="3"/>
      <c r="I167" s="3"/>
      <c r="J167" s="3"/>
      <c r="K167" s="2"/>
    </row>
    <row r="168" spans="1:11" x14ac:dyDescent="0.25">
      <c r="B168" s="2"/>
      <c r="C168" s="2"/>
      <c r="E168" s="2"/>
      <c r="F168" s="3"/>
      <c r="I168" s="3"/>
      <c r="J168" s="3"/>
      <c r="K168" s="2"/>
    </row>
    <row r="169" spans="1:11" x14ac:dyDescent="0.25">
      <c r="B169" s="2"/>
      <c r="C169" s="2"/>
      <c r="E169" s="2"/>
      <c r="F169" s="3"/>
      <c r="I169" s="3"/>
      <c r="J169" s="3"/>
      <c r="K169" s="2"/>
    </row>
    <row r="170" spans="1:11" x14ac:dyDescent="0.25">
      <c r="B170" s="2"/>
      <c r="C170" s="2"/>
      <c r="E170" s="2"/>
      <c r="F170" s="3"/>
      <c r="I170" s="3"/>
      <c r="J170" s="3"/>
      <c r="K170" s="2"/>
    </row>
    <row r="171" spans="1:11" x14ac:dyDescent="0.25">
      <c r="B171" s="2"/>
      <c r="C171" s="2"/>
      <c r="E171" s="2"/>
      <c r="F171" s="3"/>
      <c r="I171" s="3"/>
      <c r="J171" s="3"/>
      <c r="K171" s="2"/>
    </row>
    <row r="172" spans="1:11" x14ac:dyDescent="0.25">
      <c r="B172" s="2"/>
      <c r="C172" s="2"/>
      <c r="E172" s="2"/>
      <c r="F172" s="3"/>
      <c r="I172" s="3"/>
      <c r="J172" s="3"/>
      <c r="K172" s="2"/>
    </row>
    <row r="173" spans="1:11" x14ac:dyDescent="0.25">
      <c r="B173" s="2"/>
      <c r="C173" s="2"/>
      <c r="E173" s="2"/>
      <c r="F173" s="3"/>
      <c r="I173" s="3"/>
      <c r="J173" s="3"/>
      <c r="K173" s="2"/>
    </row>
    <row r="174" spans="1:11" x14ac:dyDescent="0.25">
      <c r="B174" s="2"/>
      <c r="C174" s="2"/>
      <c r="E174" s="2"/>
      <c r="F174" s="3"/>
      <c r="I174" s="3"/>
      <c r="J174" s="3"/>
      <c r="K174" s="2"/>
    </row>
    <row r="175" spans="1:11" x14ac:dyDescent="0.25">
      <c r="B175" s="2"/>
      <c r="C175" s="2"/>
      <c r="E175" s="2"/>
      <c r="F175" s="3"/>
      <c r="I175" s="3"/>
      <c r="J175" s="3"/>
      <c r="K175" s="2"/>
    </row>
    <row r="176" spans="1:11" x14ac:dyDescent="0.25">
      <c r="B176" s="2"/>
      <c r="C176" s="2"/>
      <c r="E176" s="2"/>
      <c r="F176" s="3"/>
      <c r="I176" s="3"/>
      <c r="J176" s="3"/>
      <c r="K176" s="2"/>
    </row>
    <row r="177" spans="2:11" x14ac:dyDescent="0.25">
      <c r="B177" s="2"/>
      <c r="C177" s="2"/>
      <c r="E177" s="2"/>
      <c r="F177" s="3"/>
      <c r="I177" s="3"/>
      <c r="J177" s="3"/>
      <c r="K177" s="2"/>
    </row>
    <row r="178" spans="2:11" x14ac:dyDescent="0.25">
      <c r="B178" s="2"/>
      <c r="C178" s="2"/>
      <c r="E178" s="2"/>
      <c r="F178" s="3"/>
      <c r="I178" s="3"/>
      <c r="J178" s="3"/>
      <c r="K178" s="2"/>
    </row>
    <row r="179" spans="2:11" x14ac:dyDescent="0.25">
      <c r="B179" s="2"/>
      <c r="C179" s="2"/>
      <c r="E179" s="2"/>
      <c r="F179" s="3"/>
      <c r="I179" s="3"/>
      <c r="J179" s="3"/>
      <c r="K179" s="2"/>
    </row>
    <row r="180" spans="2:11" x14ac:dyDescent="0.25">
      <c r="B180" s="2"/>
      <c r="C180" s="2"/>
      <c r="E180" s="2"/>
      <c r="F180" s="3"/>
      <c r="I180" s="3"/>
      <c r="J180" s="3"/>
      <c r="K180" s="2"/>
    </row>
    <row r="181" spans="2:11" x14ac:dyDescent="0.25">
      <c r="B181" s="2"/>
      <c r="C181" s="2"/>
      <c r="E181" s="2"/>
      <c r="F181" s="3"/>
      <c r="I181" s="3"/>
      <c r="J181" s="3"/>
      <c r="K181" s="2"/>
    </row>
    <row r="182" spans="2:11" x14ac:dyDescent="0.25">
      <c r="B182" s="2"/>
      <c r="C182" s="2"/>
      <c r="E182" s="2"/>
      <c r="F182" s="3"/>
      <c r="I182" s="3"/>
      <c r="J182" s="3"/>
      <c r="K182" s="2"/>
    </row>
    <row r="183" spans="2:11" x14ac:dyDescent="0.25">
      <c r="B183" s="2"/>
      <c r="C183" s="2"/>
      <c r="E183" s="2"/>
      <c r="F183" s="3"/>
      <c r="I183" s="3"/>
      <c r="J183" s="3"/>
      <c r="K183" s="2"/>
    </row>
    <row r="184" spans="2:11" x14ac:dyDescent="0.25">
      <c r="B184" s="2"/>
      <c r="C184" s="2"/>
      <c r="E184" s="2"/>
      <c r="F184" s="3"/>
      <c r="I184" s="3"/>
      <c r="J184" s="3"/>
      <c r="K184" s="2"/>
    </row>
    <row r="185" spans="2:11" x14ac:dyDescent="0.25">
      <c r="B185" s="2"/>
      <c r="C185" s="2"/>
      <c r="E185" s="2"/>
      <c r="F185" s="3"/>
      <c r="I185" s="3"/>
      <c r="J185" s="3"/>
      <c r="K185" s="2"/>
    </row>
    <row r="186" spans="2:11" x14ac:dyDescent="0.25">
      <c r="B186" s="2"/>
      <c r="C186" s="2"/>
      <c r="E186" s="2"/>
      <c r="F186" s="3"/>
      <c r="I186" s="3"/>
      <c r="J186" s="3"/>
      <c r="K186" s="2"/>
    </row>
    <row r="187" spans="2:11" x14ac:dyDescent="0.25">
      <c r="B187" s="2"/>
      <c r="C187" s="2"/>
      <c r="E187" s="2"/>
      <c r="F187" s="3"/>
      <c r="I187" s="3"/>
      <c r="J187" s="3"/>
      <c r="K187" s="2"/>
    </row>
    <row r="188" spans="2:11" x14ac:dyDescent="0.25">
      <c r="B188" s="2"/>
      <c r="C188" s="2"/>
      <c r="E188" s="2"/>
      <c r="F188" s="3"/>
      <c r="I188" s="3"/>
      <c r="J188" s="3"/>
      <c r="K188" s="2"/>
    </row>
    <row r="189" spans="2:11" x14ac:dyDescent="0.25">
      <c r="B189" s="2"/>
      <c r="C189" s="2"/>
      <c r="E189" s="2"/>
      <c r="F189" s="3"/>
      <c r="I189" s="3"/>
      <c r="J189" s="3"/>
      <c r="K189" s="2"/>
    </row>
    <row r="190" spans="2:11" x14ac:dyDescent="0.25">
      <c r="B190" s="2"/>
      <c r="C190" s="2"/>
      <c r="E190" s="2"/>
      <c r="F190" s="3"/>
      <c r="I190" s="3"/>
      <c r="J190" s="3"/>
      <c r="K190" s="2"/>
    </row>
    <row r="191" spans="2:11" x14ac:dyDescent="0.25">
      <c r="B191" s="2"/>
      <c r="C191" s="2"/>
      <c r="E191" s="2"/>
      <c r="F191" s="3"/>
      <c r="I191" s="3"/>
      <c r="J191" s="3"/>
      <c r="K191" s="2"/>
    </row>
    <row r="192" spans="2:11" x14ac:dyDescent="0.25">
      <c r="B192" s="2"/>
      <c r="C192" s="2"/>
      <c r="E192" s="2"/>
      <c r="F192" s="3"/>
      <c r="I192" s="3"/>
      <c r="J192" s="3"/>
      <c r="K192" s="2"/>
    </row>
    <row r="193" spans="2:11" x14ac:dyDescent="0.25">
      <c r="B193" s="2"/>
      <c r="C193" s="2"/>
      <c r="E193" s="2"/>
      <c r="F193" s="3"/>
      <c r="I193" s="3"/>
      <c r="J193" s="3"/>
      <c r="K193" s="2"/>
    </row>
    <row r="194" spans="2:11" x14ac:dyDescent="0.25">
      <c r="B194" s="2"/>
      <c r="C194" s="2"/>
      <c r="E194" s="2"/>
      <c r="F194" s="3"/>
      <c r="I194" s="3"/>
      <c r="J194" s="3"/>
      <c r="K194" s="2"/>
    </row>
    <row r="195" spans="2:11" x14ac:dyDescent="0.25">
      <c r="B195" s="2"/>
      <c r="C195" s="2"/>
      <c r="E195" s="2"/>
      <c r="F195" s="3"/>
      <c r="I195" s="3"/>
      <c r="J195" s="3"/>
      <c r="K195" s="2"/>
    </row>
    <row r="196" spans="2:11" x14ac:dyDescent="0.25">
      <c r="B196" s="2"/>
      <c r="C196" s="2"/>
      <c r="E196" s="2"/>
      <c r="F196" s="3"/>
      <c r="I196" s="3"/>
      <c r="J196" s="3"/>
      <c r="K196" s="2"/>
    </row>
    <row r="197" spans="2:11" x14ac:dyDescent="0.25">
      <c r="B197" s="2"/>
      <c r="C197" s="2"/>
      <c r="E197" s="2"/>
      <c r="F197" s="3"/>
      <c r="I197" s="3"/>
      <c r="J197" s="3"/>
      <c r="K197" s="2"/>
    </row>
    <row r="198" spans="2:11" x14ac:dyDescent="0.25">
      <c r="B198" s="2"/>
      <c r="C198" s="2"/>
      <c r="E198" s="2"/>
      <c r="F198" s="3"/>
      <c r="I198" s="3"/>
      <c r="J198" s="3"/>
      <c r="K198" s="2"/>
    </row>
    <row r="199" spans="2:11" x14ac:dyDescent="0.25">
      <c r="B199" s="2"/>
      <c r="C199" s="2"/>
      <c r="E199" s="2"/>
      <c r="F199" s="3"/>
      <c r="I199" s="3"/>
      <c r="J199" s="3"/>
      <c r="K199" s="2"/>
    </row>
    <row r="200" spans="2:11" x14ac:dyDescent="0.25">
      <c r="B200" s="2"/>
      <c r="C200" s="2"/>
      <c r="E200" s="2"/>
      <c r="F200" s="3"/>
      <c r="I200" s="3"/>
      <c r="J200" s="3"/>
      <c r="K200" s="2"/>
    </row>
    <row r="201" spans="2:11" x14ac:dyDescent="0.25">
      <c r="B201" s="2"/>
      <c r="C201" s="2"/>
      <c r="E201" s="2"/>
      <c r="F201" s="3"/>
      <c r="I201" s="3"/>
      <c r="J201" s="3"/>
      <c r="K201" s="2"/>
    </row>
    <row r="202" spans="2:11" x14ac:dyDescent="0.25">
      <c r="B202" s="2"/>
      <c r="C202" s="2"/>
      <c r="E202" s="2"/>
      <c r="F202" s="3"/>
      <c r="I202" s="3"/>
      <c r="J202" s="3"/>
      <c r="K202" s="2"/>
    </row>
    <row r="203" spans="2:11" x14ac:dyDescent="0.25">
      <c r="B203" s="2"/>
      <c r="C203" s="2"/>
      <c r="E203" s="2"/>
      <c r="F203" s="3"/>
      <c r="I203" s="3"/>
      <c r="J203" s="3"/>
      <c r="K203" s="2"/>
    </row>
    <row r="204" spans="2:11" x14ac:dyDescent="0.25">
      <c r="B204" s="2"/>
      <c r="C204" s="2"/>
      <c r="E204" s="2"/>
      <c r="F204" s="3"/>
      <c r="I204" s="3"/>
      <c r="J204" s="3"/>
      <c r="K204" s="2"/>
    </row>
    <row r="205" spans="2:11" x14ac:dyDescent="0.25">
      <c r="B205" s="2"/>
      <c r="C205" s="2"/>
      <c r="E205" s="2"/>
      <c r="F205" s="3"/>
      <c r="I205" s="3"/>
      <c r="J205" s="3"/>
      <c r="K205" s="2"/>
    </row>
    <row r="206" spans="2:11" x14ac:dyDescent="0.25">
      <c r="B206" s="2"/>
      <c r="C206" s="2"/>
      <c r="E206" s="2"/>
      <c r="F206" s="3"/>
      <c r="I206" s="3"/>
      <c r="J206" s="3"/>
      <c r="K206" s="2"/>
    </row>
    <row r="207" spans="2:11" x14ac:dyDescent="0.25">
      <c r="B207" s="2"/>
      <c r="C207" s="2"/>
      <c r="E207" s="2"/>
      <c r="F207" s="3"/>
      <c r="I207" s="3"/>
      <c r="J207" s="3"/>
      <c r="K207" s="2"/>
    </row>
    <row r="208" spans="2:11" x14ac:dyDescent="0.25">
      <c r="B208" s="2"/>
      <c r="C208" s="2"/>
      <c r="E208" s="2"/>
      <c r="F208" s="3"/>
      <c r="I208" s="3"/>
      <c r="J208" s="3"/>
      <c r="K208" s="2"/>
    </row>
    <row r="209" spans="2:11" x14ac:dyDescent="0.25">
      <c r="B209" s="2"/>
      <c r="C209" s="2"/>
      <c r="E209" s="2"/>
      <c r="F209" s="3"/>
      <c r="I209" s="3"/>
      <c r="J209" s="3"/>
      <c r="K209" s="2"/>
    </row>
    <row r="210" spans="2:11" x14ac:dyDescent="0.25">
      <c r="B210" s="2"/>
      <c r="C210" s="2"/>
      <c r="E210" s="2"/>
      <c r="F210" s="3"/>
      <c r="I210" s="3"/>
      <c r="J210" s="3"/>
      <c r="K210" s="2"/>
    </row>
    <row r="211" spans="2:11" x14ac:dyDescent="0.25">
      <c r="B211" s="2"/>
      <c r="C211" s="2"/>
      <c r="E211" s="2"/>
      <c r="F211" s="3"/>
      <c r="I211" s="3"/>
      <c r="J211" s="3"/>
      <c r="K211" s="2"/>
    </row>
    <row r="212" spans="2:11" x14ac:dyDescent="0.25">
      <c r="B212" s="2"/>
      <c r="C212" s="2"/>
      <c r="E212" s="2"/>
      <c r="F212" s="3"/>
      <c r="I212" s="3"/>
      <c r="J212" s="3"/>
      <c r="K212" s="2"/>
    </row>
    <row r="213" spans="2:11" x14ac:dyDescent="0.25">
      <c r="B213" s="2"/>
      <c r="C213" s="2"/>
      <c r="E213" s="2"/>
      <c r="F213" s="3"/>
      <c r="I213" s="3"/>
      <c r="J213" s="3"/>
      <c r="K213" s="2"/>
    </row>
    <row r="214" spans="2:11" x14ac:dyDescent="0.25">
      <c r="B214" s="2"/>
      <c r="C214" s="2"/>
      <c r="E214" s="2"/>
      <c r="F214" s="3"/>
      <c r="I214" s="3"/>
      <c r="J214" s="3"/>
      <c r="K214" s="2"/>
    </row>
    <row r="215" spans="2:11" x14ac:dyDescent="0.25">
      <c r="B215" s="2"/>
      <c r="C215" s="2"/>
      <c r="E215" s="2"/>
      <c r="F215" s="3"/>
      <c r="I215" s="3"/>
      <c r="J215" s="3"/>
      <c r="K215" s="2"/>
    </row>
    <row r="216" spans="2:11" x14ac:dyDescent="0.25">
      <c r="B216" s="2"/>
      <c r="C216" s="2"/>
      <c r="E216" s="2"/>
      <c r="F216" s="3"/>
      <c r="I216" s="3"/>
      <c r="J216" s="3"/>
      <c r="K216" s="2"/>
    </row>
    <row r="217" spans="2:11" x14ac:dyDescent="0.25">
      <c r="B217" s="2"/>
      <c r="C217" s="2"/>
      <c r="E217" s="2"/>
      <c r="F217" s="3"/>
      <c r="I217" s="3"/>
      <c r="J217" s="3"/>
      <c r="K217" s="2"/>
    </row>
    <row r="218" spans="2:11" x14ac:dyDescent="0.25">
      <c r="B218" s="2"/>
      <c r="C218" s="2"/>
      <c r="E218" s="2"/>
      <c r="F218" s="3"/>
      <c r="I218" s="3"/>
      <c r="J218" s="3"/>
      <c r="K218" s="2"/>
    </row>
    <row r="219" spans="2:11" x14ac:dyDescent="0.25">
      <c r="B219" s="2"/>
      <c r="C219" s="2"/>
      <c r="E219" s="2"/>
      <c r="F219" s="3"/>
      <c r="I219" s="3"/>
      <c r="J219" s="3"/>
      <c r="K219" s="2"/>
    </row>
    <row r="220" spans="2:11" x14ac:dyDescent="0.25">
      <c r="B220" s="2"/>
      <c r="C220" s="2"/>
      <c r="E220" s="2"/>
      <c r="F220" s="3"/>
      <c r="I220" s="3"/>
      <c r="J220" s="3"/>
      <c r="K220" s="2"/>
    </row>
    <row r="221" spans="2:11" x14ac:dyDescent="0.25">
      <c r="B221" s="2"/>
      <c r="C221" s="2"/>
      <c r="E221" s="2"/>
      <c r="F221" s="3"/>
      <c r="I221" s="3"/>
      <c r="J221" s="3"/>
      <c r="K221" s="2"/>
    </row>
    <row r="222" spans="2:11" x14ac:dyDescent="0.25">
      <c r="B222" s="2"/>
      <c r="C222" s="2"/>
      <c r="E222" s="2"/>
      <c r="F222" s="3"/>
      <c r="I222" s="3"/>
      <c r="J222" s="3"/>
      <c r="K222" s="2"/>
    </row>
    <row r="223" spans="2:11" x14ac:dyDescent="0.25">
      <c r="B223" s="2"/>
      <c r="C223" s="2"/>
      <c r="E223" s="2"/>
      <c r="F223" s="3"/>
      <c r="I223" s="3"/>
      <c r="J223" s="3"/>
      <c r="K223" s="2"/>
    </row>
    <row r="224" spans="2:11" x14ac:dyDescent="0.25">
      <c r="B224" s="2"/>
      <c r="C224" s="2"/>
      <c r="E224" s="2"/>
      <c r="F224" s="3"/>
      <c r="I224" s="3"/>
      <c r="J224" s="3"/>
      <c r="K224" s="2"/>
    </row>
    <row r="225" spans="2:11" x14ac:dyDescent="0.25">
      <c r="B225" s="2"/>
      <c r="C225" s="2"/>
      <c r="E225" s="2"/>
      <c r="F225" s="3"/>
      <c r="I225" s="3"/>
      <c r="J225" s="3"/>
      <c r="K225" s="2"/>
    </row>
    <row r="226" spans="2:11" x14ac:dyDescent="0.25">
      <c r="B226" s="2"/>
      <c r="C226" s="2"/>
      <c r="E226" s="2"/>
      <c r="F226" s="3"/>
      <c r="I226" s="3"/>
      <c r="J226" s="3"/>
      <c r="K226" s="2"/>
    </row>
    <row r="227" spans="2:11" x14ac:dyDescent="0.25">
      <c r="B227" s="2"/>
      <c r="C227" s="2"/>
      <c r="E227" s="2"/>
      <c r="F227" s="3"/>
      <c r="I227" s="3"/>
      <c r="J227" s="3"/>
      <c r="K227" s="2"/>
    </row>
    <row r="228" spans="2:11" x14ac:dyDescent="0.25">
      <c r="B228" s="2"/>
      <c r="C228" s="2"/>
      <c r="E228" s="2"/>
      <c r="F228" s="3"/>
      <c r="I228" s="3"/>
      <c r="J228" s="3"/>
      <c r="K228" s="2"/>
    </row>
    <row r="229" spans="2:11" x14ac:dyDescent="0.25">
      <c r="B229" s="2"/>
      <c r="C229" s="2"/>
      <c r="E229" s="2"/>
      <c r="F229" s="3"/>
      <c r="I229" s="3"/>
      <c r="J229" s="3"/>
      <c r="K229" s="2"/>
    </row>
    <row r="230" spans="2:11" x14ac:dyDescent="0.25">
      <c r="B230" s="2"/>
      <c r="C230" s="2"/>
      <c r="E230" s="2"/>
      <c r="F230" s="3"/>
      <c r="I230" s="3"/>
      <c r="J230" s="3"/>
      <c r="K230" s="2"/>
    </row>
    <row r="231" spans="2:11" x14ac:dyDescent="0.25">
      <c r="B231" s="2"/>
      <c r="C231" s="2"/>
      <c r="E231" s="2"/>
      <c r="F231" s="3"/>
      <c r="I231" s="3"/>
      <c r="J231" s="3"/>
      <c r="K231" s="2"/>
    </row>
    <row r="232" spans="2:11" x14ac:dyDescent="0.25">
      <c r="B232" s="2"/>
      <c r="C232" s="2"/>
      <c r="E232" s="2"/>
      <c r="F232" s="3"/>
      <c r="I232" s="3"/>
      <c r="J232" s="3"/>
      <c r="K232" s="2"/>
    </row>
    <row r="233" spans="2:11" x14ac:dyDescent="0.25">
      <c r="B233" s="2"/>
      <c r="C233" s="2"/>
      <c r="E233" s="2"/>
      <c r="F233" s="3"/>
      <c r="I233" s="3"/>
      <c r="J233" s="3"/>
      <c r="K233" s="2"/>
    </row>
    <row r="234" spans="2:11" x14ac:dyDescent="0.25">
      <c r="B234" s="2"/>
      <c r="C234" s="2"/>
      <c r="E234" s="2"/>
      <c r="F234" s="3"/>
      <c r="I234" s="3"/>
      <c r="J234" s="3"/>
      <c r="K234" s="2"/>
    </row>
    <row r="235" spans="2:11" x14ac:dyDescent="0.25">
      <c r="B235" s="2"/>
      <c r="C235" s="2"/>
      <c r="E235" s="2"/>
      <c r="F235" s="3"/>
      <c r="I235" s="3"/>
      <c r="J235" s="3"/>
      <c r="K235" s="2"/>
    </row>
    <row r="236" spans="2:11" x14ac:dyDescent="0.25">
      <c r="B236" s="2"/>
      <c r="C236" s="2"/>
      <c r="E236" s="2"/>
      <c r="F236" s="3"/>
      <c r="I236" s="3"/>
      <c r="J236" s="3"/>
      <c r="K236" s="2"/>
    </row>
    <row r="237" spans="2:11" x14ac:dyDescent="0.25">
      <c r="B237" s="2"/>
      <c r="C237" s="2"/>
      <c r="E237" s="2"/>
      <c r="F237" s="3"/>
      <c r="I237" s="3"/>
      <c r="J237" s="3"/>
      <c r="K237" s="2"/>
    </row>
    <row r="238" spans="2:11" x14ac:dyDescent="0.25">
      <c r="B238" s="2"/>
      <c r="C238" s="2"/>
      <c r="E238" s="2"/>
      <c r="F238" s="3"/>
      <c r="I238" s="3"/>
      <c r="J238" s="3"/>
      <c r="K238" s="2"/>
    </row>
    <row r="239" spans="2:11" x14ac:dyDescent="0.25">
      <c r="B239" s="2"/>
      <c r="C239" s="2"/>
      <c r="E239" s="2"/>
      <c r="F239" s="3"/>
      <c r="I239" s="3"/>
      <c r="J239" s="3"/>
      <c r="K239" s="2"/>
    </row>
    <row r="240" spans="2:11" x14ac:dyDescent="0.25">
      <c r="B240" s="2"/>
      <c r="C240" s="2"/>
      <c r="E240" s="2"/>
      <c r="F240" s="3"/>
      <c r="I240" s="3"/>
      <c r="J240" s="3"/>
      <c r="K240" s="2"/>
    </row>
    <row r="241" spans="2:11" x14ac:dyDescent="0.25">
      <c r="B241" s="2"/>
      <c r="C241" s="2"/>
      <c r="E241" s="2"/>
      <c r="F241" s="3"/>
      <c r="I241" s="3"/>
      <c r="J241" s="3"/>
      <c r="K241" s="2"/>
    </row>
    <row r="242" spans="2:11" x14ac:dyDescent="0.25">
      <c r="B242" s="2"/>
      <c r="C242" s="2"/>
      <c r="E242" s="2"/>
      <c r="F242" s="3"/>
      <c r="I242" s="3"/>
      <c r="J242" s="3"/>
      <c r="K242" s="2"/>
    </row>
    <row r="243" spans="2:11" x14ac:dyDescent="0.25">
      <c r="B243" s="2"/>
      <c r="C243" s="2"/>
      <c r="E243" s="2"/>
      <c r="F243" s="3"/>
      <c r="I243" s="3"/>
      <c r="J243" s="3"/>
      <c r="K243" s="2"/>
    </row>
    <row r="244" spans="2:11" x14ac:dyDescent="0.25">
      <c r="B244" s="2"/>
      <c r="C244" s="2"/>
      <c r="E244" s="2"/>
      <c r="F244" s="3"/>
      <c r="I244" s="3"/>
      <c r="J244" s="3"/>
      <c r="K244" s="2"/>
    </row>
    <row r="245" spans="2:11" x14ac:dyDescent="0.25">
      <c r="B245" s="2"/>
      <c r="C245" s="2"/>
      <c r="E245" s="2"/>
      <c r="F245" s="3"/>
      <c r="I245" s="3"/>
      <c r="J245" s="3"/>
      <c r="K245" s="2"/>
    </row>
    <row r="246" spans="2:11" x14ac:dyDescent="0.25">
      <c r="B246" s="2"/>
      <c r="C246" s="2"/>
      <c r="E246" s="2"/>
      <c r="F246" s="3"/>
      <c r="I246" s="3"/>
      <c r="J246" s="3"/>
      <c r="K246" s="2"/>
    </row>
    <row r="247" spans="2:11" x14ac:dyDescent="0.25">
      <c r="B247" s="2"/>
      <c r="C247" s="2"/>
      <c r="E247" s="2"/>
      <c r="F247" s="3"/>
      <c r="I247" s="3"/>
      <c r="J247" s="3"/>
      <c r="K247" s="2"/>
    </row>
    <row r="248" spans="2:11" x14ac:dyDescent="0.25">
      <c r="B248" s="2"/>
      <c r="C248" s="2"/>
      <c r="E248" s="2"/>
      <c r="F248" s="3"/>
      <c r="I248" s="3"/>
      <c r="J248" s="3"/>
      <c r="K248" s="2"/>
    </row>
    <row r="249" spans="2:11" x14ac:dyDescent="0.25">
      <c r="B249" s="2"/>
      <c r="C249" s="2"/>
      <c r="E249" s="2"/>
      <c r="F249" s="3"/>
      <c r="I249" s="3"/>
      <c r="J249" s="3"/>
      <c r="K249" s="2"/>
    </row>
    <row r="250" spans="2:11" x14ac:dyDescent="0.25">
      <c r="B250" s="2"/>
      <c r="C250" s="2"/>
      <c r="E250" s="2"/>
      <c r="F250" s="3"/>
      <c r="I250" s="3"/>
      <c r="J250" s="3"/>
      <c r="K250" s="2"/>
    </row>
    <row r="251" spans="2:11" x14ac:dyDescent="0.25">
      <c r="B251" s="2"/>
      <c r="C251" s="2"/>
      <c r="E251" s="2"/>
      <c r="F251" s="3"/>
      <c r="I251" s="3"/>
      <c r="J251" s="3"/>
      <c r="K251" s="2"/>
    </row>
    <row r="252" spans="2:11" x14ac:dyDescent="0.25">
      <c r="B252" s="2"/>
      <c r="C252" s="2"/>
      <c r="E252" s="2"/>
      <c r="F252" s="3"/>
      <c r="I252" s="3"/>
      <c r="J252" s="3"/>
      <c r="K252" s="2"/>
    </row>
    <row r="253" spans="2:11" x14ac:dyDescent="0.25">
      <c r="B253" s="2"/>
      <c r="C253" s="2"/>
      <c r="E253" s="2"/>
      <c r="F253" s="3"/>
      <c r="I253" s="3"/>
      <c r="J253" s="3"/>
      <c r="K253" s="2"/>
    </row>
    <row r="254" spans="2:11" x14ac:dyDescent="0.25">
      <c r="B254" s="2"/>
      <c r="C254" s="2"/>
      <c r="E254" s="2"/>
      <c r="F254" s="3"/>
      <c r="I254" s="3"/>
      <c r="J254" s="3"/>
      <c r="K254" s="2"/>
    </row>
    <row r="255" spans="2:11" x14ac:dyDescent="0.25">
      <c r="B255" s="2"/>
      <c r="C255" s="2"/>
      <c r="E255" s="2"/>
      <c r="F255" s="3"/>
      <c r="I255" s="3"/>
      <c r="J255" s="3"/>
      <c r="K255" s="2"/>
    </row>
    <row r="256" spans="2:11" x14ac:dyDescent="0.25">
      <c r="B256" s="2"/>
      <c r="C256" s="2"/>
      <c r="E256" s="2"/>
      <c r="F256" s="3"/>
      <c r="I256" s="3"/>
      <c r="J256" s="3"/>
      <c r="K256" s="2"/>
    </row>
    <row r="257" spans="2:11" x14ac:dyDescent="0.25">
      <c r="B257" s="2"/>
      <c r="C257" s="2"/>
      <c r="E257" s="2"/>
      <c r="F257" s="3"/>
      <c r="I257" s="3"/>
      <c r="J257" s="3"/>
      <c r="K257" s="2"/>
    </row>
    <row r="258" spans="2:11" x14ac:dyDescent="0.25">
      <c r="B258" s="2"/>
      <c r="C258" s="2"/>
      <c r="E258" s="2"/>
      <c r="F258" s="3"/>
      <c r="I258" s="3"/>
      <c r="J258" s="3"/>
      <c r="K258" s="2"/>
    </row>
    <row r="259" spans="2:11" x14ac:dyDescent="0.25">
      <c r="B259" s="2"/>
      <c r="C259" s="2"/>
      <c r="E259" s="2"/>
      <c r="F259" s="3"/>
      <c r="I259" s="3"/>
      <c r="J259" s="3"/>
      <c r="K259" s="2"/>
    </row>
    <row r="260" spans="2:11" x14ac:dyDescent="0.25">
      <c r="B260" s="2"/>
      <c r="C260" s="2"/>
      <c r="E260" s="2"/>
      <c r="F260" s="3"/>
      <c r="I260" s="3"/>
      <c r="J260" s="3"/>
      <c r="K260" s="2"/>
    </row>
    <row r="261" spans="2:11" x14ac:dyDescent="0.25">
      <c r="B261" s="2"/>
      <c r="C261" s="2"/>
      <c r="E261" s="2"/>
      <c r="F261" s="3"/>
      <c r="I261" s="3"/>
      <c r="J261" s="3"/>
      <c r="K261" s="2"/>
    </row>
    <row r="262" spans="2:11" x14ac:dyDescent="0.25">
      <c r="B262" s="2"/>
      <c r="C262" s="2"/>
      <c r="E262" s="2"/>
      <c r="F262" s="3"/>
      <c r="I262" s="3"/>
      <c r="J262" s="3"/>
      <c r="K262" s="2"/>
    </row>
    <row r="263" spans="2:11" x14ac:dyDescent="0.25">
      <c r="B263" s="2"/>
      <c r="C263" s="2"/>
      <c r="E263" s="2"/>
      <c r="F263" s="3"/>
      <c r="I263" s="3"/>
      <c r="J263" s="3"/>
      <c r="K263" s="2"/>
    </row>
    <row r="264" spans="2:11" x14ac:dyDescent="0.25">
      <c r="B264" s="2"/>
      <c r="C264" s="2"/>
      <c r="E264" s="2"/>
      <c r="F264" s="3"/>
      <c r="I264" s="3"/>
      <c r="J264" s="3"/>
      <c r="K264" s="2"/>
    </row>
    <row r="265" spans="2:11" x14ac:dyDescent="0.25">
      <c r="B265" s="2"/>
      <c r="C265" s="2"/>
      <c r="E265" s="2"/>
      <c r="F265" s="3"/>
      <c r="I265" s="3"/>
      <c r="J265" s="3"/>
      <c r="K265" s="2"/>
    </row>
    <row r="266" spans="2:11" x14ac:dyDescent="0.25">
      <c r="B266" s="2"/>
      <c r="C266" s="2"/>
      <c r="E266" s="2"/>
      <c r="F266" s="3"/>
      <c r="I266" s="3"/>
      <c r="J266" s="3"/>
      <c r="K266" s="2"/>
    </row>
    <row r="267" spans="2:11" x14ac:dyDescent="0.25">
      <c r="B267" s="2"/>
      <c r="C267" s="2"/>
      <c r="E267" s="2"/>
      <c r="F267" s="3"/>
      <c r="I267" s="3"/>
      <c r="J267" s="3"/>
      <c r="K267" s="2"/>
    </row>
    <row r="268" spans="2:11" x14ac:dyDescent="0.25">
      <c r="B268" s="2"/>
      <c r="C268" s="2"/>
      <c r="E268" s="2"/>
      <c r="F268" s="3"/>
      <c r="I268" s="3"/>
      <c r="J268" s="3"/>
      <c r="K268" s="2"/>
    </row>
    <row r="269" spans="2:11" x14ac:dyDescent="0.25">
      <c r="B269" s="2"/>
      <c r="C269" s="2"/>
      <c r="E269" s="2"/>
      <c r="F269" s="3"/>
      <c r="I269" s="3"/>
      <c r="J269" s="3"/>
      <c r="K269" s="2"/>
    </row>
    <row r="270" spans="2:11" x14ac:dyDescent="0.25">
      <c r="B270" s="2"/>
      <c r="C270" s="2"/>
      <c r="E270" s="2"/>
      <c r="F270" s="3"/>
      <c r="I270" s="3"/>
      <c r="J270" s="3"/>
      <c r="K270" s="2"/>
    </row>
    <row r="271" spans="2:11" x14ac:dyDescent="0.25">
      <c r="B271" s="2"/>
      <c r="C271" s="2"/>
      <c r="E271" s="2"/>
      <c r="F271" s="3"/>
      <c r="I271" s="3"/>
      <c r="J271" s="3"/>
      <c r="K271" s="2"/>
    </row>
    <row r="272" spans="2:11" x14ac:dyDescent="0.25">
      <c r="B272" s="2"/>
      <c r="C272" s="2"/>
      <c r="E272" s="2"/>
      <c r="F272" s="3"/>
      <c r="I272" s="3"/>
      <c r="J272" s="3"/>
      <c r="K272" s="2"/>
    </row>
    <row r="273" spans="2:11" x14ac:dyDescent="0.25">
      <c r="B273" s="2"/>
      <c r="C273" s="2"/>
      <c r="E273" s="2"/>
      <c r="F273" s="3"/>
      <c r="I273" s="3"/>
      <c r="J273" s="3"/>
      <c r="K273" s="2"/>
    </row>
    <row r="274" spans="2:11" x14ac:dyDescent="0.25">
      <c r="B274" s="2"/>
      <c r="C274" s="2"/>
      <c r="E274" s="2"/>
      <c r="F274" s="3"/>
      <c r="I274" s="3"/>
      <c r="J274" s="3"/>
      <c r="K274" s="2"/>
    </row>
    <row r="275" spans="2:11" x14ac:dyDescent="0.25">
      <c r="B275" s="2"/>
      <c r="C275" s="2"/>
      <c r="E275" s="2"/>
      <c r="F275" s="3"/>
      <c r="I275" s="3"/>
      <c r="J275" s="3"/>
      <c r="K275" s="2"/>
    </row>
    <row r="276" spans="2:11" x14ac:dyDescent="0.25">
      <c r="B276" s="2"/>
      <c r="C276" s="2"/>
      <c r="E276" s="2"/>
      <c r="F276" s="3"/>
      <c r="I276" s="3"/>
      <c r="J276" s="3"/>
      <c r="K276" s="2"/>
    </row>
    <row r="277" spans="2:11" x14ac:dyDescent="0.25">
      <c r="B277" s="2"/>
      <c r="C277" s="2"/>
      <c r="E277" s="2"/>
      <c r="F277" s="3"/>
      <c r="I277" s="3"/>
      <c r="J277" s="3"/>
      <c r="K277" s="2"/>
    </row>
    <row r="278" spans="2:11" x14ac:dyDescent="0.25">
      <c r="B278" s="2"/>
      <c r="C278" s="2"/>
      <c r="E278" s="2"/>
      <c r="F278" s="3"/>
      <c r="I278" s="3"/>
      <c r="J278" s="3"/>
      <c r="K278" s="2"/>
    </row>
    <row r="279" spans="2:11" x14ac:dyDescent="0.25">
      <c r="B279" s="2"/>
      <c r="C279" s="2"/>
      <c r="E279" s="2"/>
      <c r="F279" s="3"/>
      <c r="I279" s="3"/>
      <c r="J279" s="3"/>
      <c r="K279" s="2"/>
    </row>
    <row r="280" spans="2:11" x14ac:dyDescent="0.25">
      <c r="B280" s="2"/>
      <c r="C280" s="2"/>
      <c r="E280" s="2"/>
      <c r="F280" s="3"/>
      <c r="I280" s="3"/>
      <c r="J280" s="3"/>
      <c r="K280" s="2"/>
    </row>
    <row r="281" spans="2:11" x14ac:dyDescent="0.25">
      <c r="B281" s="2"/>
      <c r="C281" s="2"/>
      <c r="E281" s="2"/>
      <c r="F281" s="3"/>
      <c r="I281" s="3"/>
      <c r="J281" s="3"/>
      <c r="K281" s="2"/>
    </row>
    <row r="282" spans="2:11" x14ac:dyDescent="0.25">
      <c r="B282" s="2"/>
      <c r="C282" s="2"/>
      <c r="E282" s="2"/>
      <c r="F282" s="3"/>
      <c r="I282" s="3"/>
      <c r="J282" s="3"/>
      <c r="K282" s="2"/>
    </row>
    <row r="283" spans="2:11" x14ac:dyDescent="0.25">
      <c r="B283" s="2"/>
      <c r="C283" s="2"/>
      <c r="E283" s="2"/>
      <c r="F283" s="3"/>
      <c r="I283" s="3"/>
      <c r="J283" s="3"/>
      <c r="K283" s="2"/>
    </row>
    <row r="284" spans="2:11" x14ac:dyDescent="0.25">
      <c r="B284" s="2"/>
      <c r="C284" s="2"/>
      <c r="E284" s="2"/>
      <c r="F284" s="3"/>
      <c r="I284" s="3"/>
      <c r="J284" s="3"/>
      <c r="K284" s="2"/>
    </row>
    <row r="285" spans="2:11" x14ac:dyDescent="0.25">
      <c r="B285" s="2"/>
      <c r="C285" s="2"/>
      <c r="E285" s="2"/>
      <c r="F285" s="3"/>
      <c r="I285" s="3"/>
      <c r="J285" s="3"/>
      <c r="K285" s="2"/>
    </row>
    <row r="286" spans="2:11" x14ac:dyDescent="0.25">
      <c r="B286" s="2"/>
      <c r="C286" s="2"/>
      <c r="E286" s="2"/>
      <c r="F286" s="3"/>
      <c r="I286" s="3"/>
      <c r="J286" s="3"/>
      <c r="K286" s="2"/>
    </row>
    <row r="287" spans="2:11" x14ac:dyDescent="0.25">
      <c r="B287" s="2"/>
      <c r="C287" s="2"/>
      <c r="E287" s="2"/>
      <c r="F287" s="3"/>
      <c r="I287" s="3"/>
      <c r="J287" s="3"/>
      <c r="K287" s="2"/>
    </row>
    <row r="288" spans="2:11" x14ac:dyDescent="0.25">
      <c r="B288" s="2"/>
      <c r="C288" s="2"/>
      <c r="E288" s="2"/>
      <c r="F288" s="3"/>
      <c r="I288" s="3"/>
      <c r="J288" s="3"/>
      <c r="K288" s="2"/>
    </row>
    <row r="289" spans="2:11" x14ac:dyDescent="0.25">
      <c r="B289" s="2"/>
      <c r="C289" s="2"/>
      <c r="E289" s="2"/>
      <c r="F289" s="3"/>
      <c r="I289" s="3"/>
      <c r="J289" s="3"/>
      <c r="K289" s="2"/>
    </row>
    <row r="290" spans="2:11" x14ac:dyDescent="0.25">
      <c r="B290" s="2"/>
      <c r="C290" s="2"/>
      <c r="E290" s="2"/>
      <c r="F290" s="3"/>
      <c r="I290" s="3"/>
      <c r="J290" s="3"/>
      <c r="K290" s="2"/>
    </row>
    <row r="291" spans="2:11" x14ac:dyDescent="0.25">
      <c r="B291" s="2"/>
      <c r="C291" s="2"/>
      <c r="E291" s="2"/>
      <c r="F291" s="3"/>
      <c r="I291" s="3"/>
      <c r="J291" s="3"/>
      <c r="K291" s="2"/>
    </row>
    <row r="292" spans="2:11" x14ac:dyDescent="0.25">
      <c r="B292" s="2"/>
      <c r="C292" s="2"/>
      <c r="E292" s="2"/>
      <c r="F292" s="3"/>
      <c r="I292" s="3"/>
      <c r="J292" s="3"/>
      <c r="K292" s="2"/>
    </row>
    <row r="293" spans="2:11" x14ac:dyDescent="0.25">
      <c r="B293" s="2"/>
      <c r="C293" s="2"/>
      <c r="E293" s="2"/>
      <c r="F293" s="3"/>
      <c r="I293" s="3"/>
      <c r="J293" s="3"/>
      <c r="K293" s="2"/>
    </row>
    <row r="294" spans="2:11" x14ac:dyDescent="0.25">
      <c r="B294" s="2"/>
      <c r="C294" s="2"/>
      <c r="E294" s="2"/>
      <c r="F294" s="3"/>
      <c r="I294" s="3"/>
      <c r="J294" s="3"/>
      <c r="K294" s="2"/>
    </row>
    <row r="295" spans="2:11" x14ac:dyDescent="0.25">
      <c r="B295" s="2"/>
      <c r="C295" s="2"/>
      <c r="E295" s="2"/>
      <c r="F295" s="3"/>
      <c r="I295" s="3"/>
      <c r="J295" s="3"/>
      <c r="K295" s="2"/>
    </row>
    <row r="296" spans="2:11" x14ac:dyDescent="0.25">
      <c r="B296" s="2"/>
      <c r="C296" s="2"/>
      <c r="E296" s="2"/>
      <c r="F296" s="3"/>
      <c r="I296" s="3"/>
      <c r="J296" s="3"/>
      <c r="K296" s="2"/>
    </row>
  </sheetData>
  <mergeCells count="2">
    <mergeCell ref="B4:C4"/>
    <mergeCell ref="F4:G4"/>
  </mergeCells>
  <hyperlinks>
    <hyperlink ref="K51" r:id="rId1" display="http://fingertec.com/"/>
  </hyperlinks>
  <pageMargins left="0.70866141732283472" right="0.70866141732283472" top="0.23622047244094491" bottom="0.23622047244094491" header="0.31496062992125984" footer="0.31496062992125984"/>
  <pageSetup paperSize="8" scale="70" orientation="landscape" horizontalDpi="300" verticalDpi="300" r:id="rId2"/>
  <headerFooter>
    <oddFooter>&amp;RUpdated as of &amp;D&amp;T</oddFooter>
  </headerFooter>
  <rowBreaks count="1" manualBreakCount="1">
    <brk id="78" max="10" man="1"/>
  </rowBreaks>
  <colBreaks count="1" manualBreakCount="1">
    <brk id="11" max="1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34"/>
  <sheetViews>
    <sheetView view="pageBreakPreview" zoomScale="60" zoomScaleNormal="85" workbookViewId="0">
      <selection activeCell="A73" sqref="A73"/>
    </sheetView>
  </sheetViews>
  <sheetFormatPr defaultRowHeight="15.75" x14ac:dyDescent="0.25"/>
  <cols>
    <col min="1" max="1" width="56.7109375" style="30" customWidth="1"/>
    <col min="2" max="2" width="41.42578125" style="30" customWidth="1"/>
    <col min="3" max="3" width="18.28515625" style="31" customWidth="1"/>
    <col min="4" max="4" width="14" style="30" bestFit="1" customWidth="1"/>
    <col min="5" max="256" width="9.140625" style="30"/>
    <col min="257" max="257" width="56.7109375" style="30" customWidth="1"/>
    <col min="258" max="258" width="41.42578125" style="30" customWidth="1"/>
    <col min="259" max="259" width="17.140625" style="30" customWidth="1"/>
    <col min="260" max="512" width="9.140625" style="30"/>
    <col min="513" max="513" width="56.7109375" style="30" customWidth="1"/>
    <col min="514" max="514" width="41.42578125" style="30" customWidth="1"/>
    <col min="515" max="515" width="17.140625" style="30" customWidth="1"/>
    <col min="516" max="768" width="9.140625" style="30"/>
    <col min="769" max="769" width="56.7109375" style="30" customWidth="1"/>
    <col min="770" max="770" width="41.42578125" style="30" customWidth="1"/>
    <col min="771" max="771" width="17.140625" style="30" customWidth="1"/>
    <col min="772" max="1024" width="9.140625" style="30"/>
    <col min="1025" max="1025" width="56.7109375" style="30" customWidth="1"/>
    <col min="1026" max="1026" width="41.42578125" style="30" customWidth="1"/>
    <col min="1027" max="1027" width="17.140625" style="30" customWidth="1"/>
    <col min="1028" max="1280" width="9.140625" style="30"/>
    <col min="1281" max="1281" width="56.7109375" style="30" customWidth="1"/>
    <col min="1282" max="1282" width="41.42578125" style="30" customWidth="1"/>
    <col min="1283" max="1283" width="17.140625" style="30" customWidth="1"/>
    <col min="1284" max="1536" width="9.140625" style="30"/>
    <col min="1537" max="1537" width="56.7109375" style="30" customWidth="1"/>
    <col min="1538" max="1538" width="41.42578125" style="30" customWidth="1"/>
    <col min="1539" max="1539" width="17.140625" style="30" customWidth="1"/>
    <col min="1540" max="1792" width="9.140625" style="30"/>
    <col min="1793" max="1793" width="56.7109375" style="30" customWidth="1"/>
    <col min="1794" max="1794" width="41.42578125" style="30" customWidth="1"/>
    <col min="1795" max="1795" width="17.140625" style="30" customWidth="1"/>
    <col min="1796" max="2048" width="9.140625" style="30"/>
    <col min="2049" max="2049" width="56.7109375" style="30" customWidth="1"/>
    <col min="2050" max="2050" width="41.42578125" style="30" customWidth="1"/>
    <col min="2051" max="2051" width="17.140625" style="30" customWidth="1"/>
    <col min="2052" max="2304" width="9.140625" style="30"/>
    <col min="2305" max="2305" width="56.7109375" style="30" customWidth="1"/>
    <col min="2306" max="2306" width="41.42578125" style="30" customWidth="1"/>
    <col min="2307" max="2307" width="17.140625" style="30" customWidth="1"/>
    <col min="2308" max="2560" width="9.140625" style="30"/>
    <col min="2561" max="2561" width="56.7109375" style="30" customWidth="1"/>
    <col min="2562" max="2562" width="41.42578125" style="30" customWidth="1"/>
    <col min="2563" max="2563" width="17.140625" style="30" customWidth="1"/>
    <col min="2564" max="2816" width="9.140625" style="30"/>
    <col min="2817" max="2817" width="56.7109375" style="30" customWidth="1"/>
    <col min="2818" max="2818" width="41.42578125" style="30" customWidth="1"/>
    <col min="2819" max="2819" width="17.140625" style="30" customWidth="1"/>
    <col min="2820" max="3072" width="9.140625" style="30"/>
    <col min="3073" max="3073" width="56.7109375" style="30" customWidth="1"/>
    <col min="3074" max="3074" width="41.42578125" style="30" customWidth="1"/>
    <col min="3075" max="3075" width="17.140625" style="30" customWidth="1"/>
    <col min="3076" max="3328" width="9.140625" style="30"/>
    <col min="3329" max="3329" width="56.7109375" style="30" customWidth="1"/>
    <col min="3330" max="3330" width="41.42578125" style="30" customWidth="1"/>
    <col min="3331" max="3331" width="17.140625" style="30" customWidth="1"/>
    <col min="3332" max="3584" width="9.140625" style="30"/>
    <col min="3585" max="3585" width="56.7109375" style="30" customWidth="1"/>
    <col min="3586" max="3586" width="41.42578125" style="30" customWidth="1"/>
    <col min="3587" max="3587" width="17.140625" style="30" customWidth="1"/>
    <col min="3588" max="3840" width="9.140625" style="30"/>
    <col min="3841" max="3841" width="56.7109375" style="30" customWidth="1"/>
    <col min="3842" max="3842" width="41.42578125" style="30" customWidth="1"/>
    <col min="3843" max="3843" width="17.140625" style="30" customWidth="1"/>
    <col min="3844" max="4096" width="9.140625" style="30"/>
    <col min="4097" max="4097" width="56.7109375" style="30" customWidth="1"/>
    <col min="4098" max="4098" width="41.42578125" style="30" customWidth="1"/>
    <col min="4099" max="4099" width="17.140625" style="30" customWidth="1"/>
    <col min="4100" max="4352" width="9.140625" style="30"/>
    <col min="4353" max="4353" width="56.7109375" style="30" customWidth="1"/>
    <col min="4354" max="4354" width="41.42578125" style="30" customWidth="1"/>
    <col min="4355" max="4355" width="17.140625" style="30" customWidth="1"/>
    <col min="4356" max="4608" width="9.140625" style="30"/>
    <col min="4609" max="4609" width="56.7109375" style="30" customWidth="1"/>
    <col min="4610" max="4610" width="41.42578125" style="30" customWidth="1"/>
    <col min="4611" max="4611" width="17.140625" style="30" customWidth="1"/>
    <col min="4612" max="4864" width="9.140625" style="30"/>
    <col min="4865" max="4865" width="56.7109375" style="30" customWidth="1"/>
    <col min="4866" max="4866" width="41.42578125" style="30" customWidth="1"/>
    <col min="4867" max="4867" width="17.140625" style="30" customWidth="1"/>
    <col min="4868" max="5120" width="9.140625" style="30"/>
    <col min="5121" max="5121" width="56.7109375" style="30" customWidth="1"/>
    <col min="5122" max="5122" width="41.42578125" style="30" customWidth="1"/>
    <col min="5123" max="5123" width="17.140625" style="30" customWidth="1"/>
    <col min="5124" max="5376" width="9.140625" style="30"/>
    <col min="5377" max="5377" width="56.7109375" style="30" customWidth="1"/>
    <col min="5378" max="5378" width="41.42578125" style="30" customWidth="1"/>
    <col min="5379" max="5379" width="17.140625" style="30" customWidth="1"/>
    <col min="5380" max="5632" width="9.140625" style="30"/>
    <col min="5633" max="5633" width="56.7109375" style="30" customWidth="1"/>
    <col min="5634" max="5634" width="41.42578125" style="30" customWidth="1"/>
    <col min="5635" max="5635" width="17.140625" style="30" customWidth="1"/>
    <col min="5636" max="5888" width="9.140625" style="30"/>
    <col min="5889" max="5889" width="56.7109375" style="30" customWidth="1"/>
    <col min="5890" max="5890" width="41.42578125" style="30" customWidth="1"/>
    <col min="5891" max="5891" width="17.140625" style="30" customWidth="1"/>
    <col min="5892" max="6144" width="9.140625" style="30"/>
    <col min="6145" max="6145" width="56.7109375" style="30" customWidth="1"/>
    <col min="6146" max="6146" width="41.42578125" style="30" customWidth="1"/>
    <col min="6147" max="6147" width="17.140625" style="30" customWidth="1"/>
    <col min="6148" max="6400" width="9.140625" style="30"/>
    <col min="6401" max="6401" width="56.7109375" style="30" customWidth="1"/>
    <col min="6402" max="6402" width="41.42578125" style="30" customWidth="1"/>
    <col min="6403" max="6403" width="17.140625" style="30" customWidth="1"/>
    <col min="6404" max="6656" width="9.140625" style="30"/>
    <col min="6657" max="6657" width="56.7109375" style="30" customWidth="1"/>
    <col min="6658" max="6658" width="41.42578125" style="30" customWidth="1"/>
    <col min="6659" max="6659" width="17.140625" style="30" customWidth="1"/>
    <col min="6660" max="6912" width="9.140625" style="30"/>
    <col min="6913" max="6913" width="56.7109375" style="30" customWidth="1"/>
    <col min="6914" max="6914" width="41.42578125" style="30" customWidth="1"/>
    <col min="6915" max="6915" width="17.140625" style="30" customWidth="1"/>
    <col min="6916" max="7168" width="9.140625" style="30"/>
    <col min="7169" max="7169" width="56.7109375" style="30" customWidth="1"/>
    <col min="7170" max="7170" width="41.42578125" style="30" customWidth="1"/>
    <col min="7171" max="7171" width="17.140625" style="30" customWidth="1"/>
    <col min="7172" max="7424" width="9.140625" style="30"/>
    <col min="7425" max="7425" width="56.7109375" style="30" customWidth="1"/>
    <col min="7426" max="7426" width="41.42578125" style="30" customWidth="1"/>
    <col min="7427" max="7427" width="17.140625" style="30" customWidth="1"/>
    <col min="7428" max="7680" width="9.140625" style="30"/>
    <col min="7681" max="7681" width="56.7109375" style="30" customWidth="1"/>
    <col min="7682" max="7682" width="41.42578125" style="30" customWidth="1"/>
    <col min="7683" max="7683" width="17.140625" style="30" customWidth="1"/>
    <col min="7684" max="7936" width="9.140625" style="30"/>
    <col min="7937" max="7937" width="56.7109375" style="30" customWidth="1"/>
    <col min="7938" max="7938" width="41.42578125" style="30" customWidth="1"/>
    <col min="7939" max="7939" width="17.140625" style="30" customWidth="1"/>
    <col min="7940" max="8192" width="9.140625" style="30"/>
    <col min="8193" max="8193" width="56.7109375" style="30" customWidth="1"/>
    <col min="8194" max="8194" width="41.42578125" style="30" customWidth="1"/>
    <col min="8195" max="8195" width="17.140625" style="30" customWidth="1"/>
    <col min="8196" max="8448" width="9.140625" style="30"/>
    <col min="8449" max="8449" width="56.7109375" style="30" customWidth="1"/>
    <col min="8450" max="8450" width="41.42578125" style="30" customWidth="1"/>
    <col min="8451" max="8451" width="17.140625" style="30" customWidth="1"/>
    <col min="8452" max="8704" width="9.140625" style="30"/>
    <col min="8705" max="8705" width="56.7109375" style="30" customWidth="1"/>
    <col min="8706" max="8706" width="41.42578125" style="30" customWidth="1"/>
    <col min="8707" max="8707" width="17.140625" style="30" customWidth="1"/>
    <col min="8708" max="8960" width="9.140625" style="30"/>
    <col min="8961" max="8961" width="56.7109375" style="30" customWidth="1"/>
    <col min="8962" max="8962" width="41.42578125" style="30" customWidth="1"/>
    <col min="8963" max="8963" width="17.140625" style="30" customWidth="1"/>
    <col min="8964" max="9216" width="9.140625" style="30"/>
    <col min="9217" max="9217" width="56.7109375" style="30" customWidth="1"/>
    <col min="9218" max="9218" width="41.42578125" style="30" customWidth="1"/>
    <col min="9219" max="9219" width="17.140625" style="30" customWidth="1"/>
    <col min="9220" max="9472" width="9.140625" style="30"/>
    <col min="9473" max="9473" width="56.7109375" style="30" customWidth="1"/>
    <col min="9474" max="9474" width="41.42578125" style="30" customWidth="1"/>
    <col min="9475" max="9475" width="17.140625" style="30" customWidth="1"/>
    <col min="9476" max="9728" width="9.140625" style="30"/>
    <col min="9729" max="9729" width="56.7109375" style="30" customWidth="1"/>
    <col min="9730" max="9730" width="41.42578125" style="30" customWidth="1"/>
    <col min="9731" max="9731" width="17.140625" style="30" customWidth="1"/>
    <col min="9732" max="9984" width="9.140625" style="30"/>
    <col min="9985" max="9985" width="56.7109375" style="30" customWidth="1"/>
    <col min="9986" max="9986" width="41.42578125" style="30" customWidth="1"/>
    <col min="9987" max="9987" width="17.140625" style="30" customWidth="1"/>
    <col min="9988" max="10240" width="9.140625" style="30"/>
    <col min="10241" max="10241" width="56.7109375" style="30" customWidth="1"/>
    <col min="10242" max="10242" width="41.42578125" style="30" customWidth="1"/>
    <col min="10243" max="10243" width="17.140625" style="30" customWidth="1"/>
    <col min="10244" max="10496" width="9.140625" style="30"/>
    <col min="10497" max="10497" width="56.7109375" style="30" customWidth="1"/>
    <col min="10498" max="10498" width="41.42578125" style="30" customWidth="1"/>
    <col min="10499" max="10499" width="17.140625" style="30" customWidth="1"/>
    <col min="10500" max="10752" width="9.140625" style="30"/>
    <col min="10753" max="10753" width="56.7109375" style="30" customWidth="1"/>
    <col min="10754" max="10754" width="41.42578125" style="30" customWidth="1"/>
    <col min="10755" max="10755" width="17.140625" style="30" customWidth="1"/>
    <col min="10756" max="11008" width="9.140625" style="30"/>
    <col min="11009" max="11009" width="56.7109375" style="30" customWidth="1"/>
    <col min="11010" max="11010" width="41.42578125" style="30" customWidth="1"/>
    <col min="11011" max="11011" width="17.140625" style="30" customWidth="1"/>
    <col min="11012" max="11264" width="9.140625" style="30"/>
    <col min="11265" max="11265" width="56.7109375" style="30" customWidth="1"/>
    <col min="11266" max="11266" width="41.42578125" style="30" customWidth="1"/>
    <col min="11267" max="11267" width="17.140625" style="30" customWidth="1"/>
    <col min="11268" max="11520" width="9.140625" style="30"/>
    <col min="11521" max="11521" width="56.7109375" style="30" customWidth="1"/>
    <col min="11522" max="11522" width="41.42578125" style="30" customWidth="1"/>
    <col min="11523" max="11523" width="17.140625" style="30" customWidth="1"/>
    <col min="11524" max="11776" width="9.140625" style="30"/>
    <col min="11777" max="11777" width="56.7109375" style="30" customWidth="1"/>
    <col min="11778" max="11778" width="41.42578125" style="30" customWidth="1"/>
    <col min="11779" max="11779" width="17.140625" style="30" customWidth="1"/>
    <col min="11780" max="12032" width="9.140625" style="30"/>
    <col min="12033" max="12033" width="56.7109375" style="30" customWidth="1"/>
    <col min="12034" max="12034" width="41.42578125" style="30" customWidth="1"/>
    <col min="12035" max="12035" width="17.140625" style="30" customWidth="1"/>
    <col min="12036" max="12288" width="9.140625" style="30"/>
    <col min="12289" max="12289" width="56.7109375" style="30" customWidth="1"/>
    <col min="12290" max="12290" width="41.42578125" style="30" customWidth="1"/>
    <col min="12291" max="12291" width="17.140625" style="30" customWidth="1"/>
    <col min="12292" max="12544" width="9.140625" style="30"/>
    <col min="12545" max="12545" width="56.7109375" style="30" customWidth="1"/>
    <col min="12546" max="12546" width="41.42578125" style="30" customWidth="1"/>
    <col min="12547" max="12547" width="17.140625" style="30" customWidth="1"/>
    <col min="12548" max="12800" width="9.140625" style="30"/>
    <col min="12801" max="12801" width="56.7109375" style="30" customWidth="1"/>
    <col min="12802" max="12802" width="41.42578125" style="30" customWidth="1"/>
    <col min="12803" max="12803" width="17.140625" style="30" customWidth="1"/>
    <col min="12804" max="13056" width="9.140625" style="30"/>
    <col min="13057" max="13057" width="56.7109375" style="30" customWidth="1"/>
    <col min="13058" max="13058" width="41.42578125" style="30" customWidth="1"/>
    <col min="13059" max="13059" width="17.140625" style="30" customWidth="1"/>
    <col min="13060" max="13312" width="9.140625" style="30"/>
    <col min="13313" max="13313" width="56.7109375" style="30" customWidth="1"/>
    <col min="13314" max="13314" width="41.42578125" style="30" customWidth="1"/>
    <col min="13315" max="13315" width="17.140625" style="30" customWidth="1"/>
    <col min="13316" max="13568" width="9.140625" style="30"/>
    <col min="13569" max="13569" width="56.7109375" style="30" customWidth="1"/>
    <col min="13570" max="13570" width="41.42578125" style="30" customWidth="1"/>
    <col min="13571" max="13571" width="17.140625" style="30" customWidth="1"/>
    <col min="13572" max="13824" width="9.140625" style="30"/>
    <col min="13825" max="13825" width="56.7109375" style="30" customWidth="1"/>
    <col min="13826" max="13826" width="41.42578125" style="30" customWidth="1"/>
    <col min="13827" max="13827" width="17.140625" style="30" customWidth="1"/>
    <col min="13828" max="14080" width="9.140625" style="30"/>
    <col min="14081" max="14081" width="56.7109375" style="30" customWidth="1"/>
    <col min="14082" max="14082" width="41.42578125" style="30" customWidth="1"/>
    <col min="14083" max="14083" width="17.140625" style="30" customWidth="1"/>
    <col min="14084" max="14336" width="9.140625" style="30"/>
    <col min="14337" max="14337" width="56.7109375" style="30" customWidth="1"/>
    <col min="14338" max="14338" width="41.42578125" style="30" customWidth="1"/>
    <col min="14339" max="14339" width="17.140625" style="30" customWidth="1"/>
    <col min="14340" max="14592" width="9.140625" style="30"/>
    <col min="14593" max="14593" width="56.7109375" style="30" customWidth="1"/>
    <col min="14594" max="14594" width="41.42578125" style="30" customWidth="1"/>
    <col min="14595" max="14595" width="17.140625" style="30" customWidth="1"/>
    <col min="14596" max="14848" width="9.140625" style="30"/>
    <col min="14849" max="14849" width="56.7109375" style="30" customWidth="1"/>
    <col min="14850" max="14850" width="41.42578125" style="30" customWidth="1"/>
    <col min="14851" max="14851" width="17.140625" style="30" customWidth="1"/>
    <col min="14852" max="15104" width="9.140625" style="30"/>
    <col min="15105" max="15105" width="56.7109375" style="30" customWidth="1"/>
    <col min="15106" max="15106" width="41.42578125" style="30" customWidth="1"/>
    <col min="15107" max="15107" width="17.140625" style="30" customWidth="1"/>
    <col min="15108" max="15360" width="9.140625" style="30"/>
    <col min="15361" max="15361" width="56.7109375" style="30" customWidth="1"/>
    <col min="15362" max="15362" width="41.42578125" style="30" customWidth="1"/>
    <col min="15363" max="15363" width="17.140625" style="30" customWidth="1"/>
    <col min="15364" max="15616" width="9.140625" style="30"/>
    <col min="15617" max="15617" width="56.7109375" style="30" customWidth="1"/>
    <col min="15618" max="15618" width="41.42578125" style="30" customWidth="1"/>
    <col min="15619" max="15619" width="17.140625" style="30" customWidth="1"/>
    <col min="15620" max="15872" width="9.140625" style="30"/>
    <col min="15873" max="15873" width="56.7109375" style="30" customWidth="1"/>
    <col min="15874" max="15874" width="41.42578125" style="30" customWidth="1"/>
    <col min="15875" max="15875" width="17.140625" style="30" customWidth="1"/>
    <col min="15876" max="16128" width="9.140625" style="30"/>
    <col min="16129" max="16129" width="56.7109375" style="30" customWidth="1"/>
    <col min="16130" max="16130" width="41.42578125" style="30" customWidth="1"/>
    <col min="16131" max="16131" width="17.140625" style="30" customWidth="1"/>
    <col min="16132" max="16384" width="9.140625" style="30"/>
  </cols>
  <sheetData>
    <row r="1" spans="1:3" x14ac:dyDescent="0.25">
      <c r="A1" s="29" t="s">
        <v>64</v>
      </c>
    </row>
    <row r="2" spans="1:3" x14ac:dyDescent="0.25">
      <c r="A2" s="30" t="s">
        <v>65</v>
      </c>
    </row>
    <row r="3" spans="1:3" x14ac:dyDescent="0.25">
      <c r="C3" s="32"/>
    </row>
    <row r="4" spans="1:3" s="34" customFormat="1" ht="31.5" x14ac:dyDescent="0.25">
      <c r="A4" s="390" t="s">
        <v>45</v>
      </c>
      <c r="B4" s="391"/>
      <c r="C4" s="33" t="s">
        <v>66</v>
      </c>
    </row>
    <row r="5" spans="1:3" x14ac:dyDescent="0.25">
      <c r="A5" s="35" t="s">
        <v>34</v>
      </c>
      <c r="B5" s="36" t="s">
        <v>67</v>
      </c>
      <c r="C5" s="37">
        <v>13200</v>
      </c>
    </row>
    <row r="6" spans="1:3" x14ac:dyDescent="0.25">
      <c r="A6" s="35"/>
      <c r="B6" s="38" t="s">
        <v>68</v>
      </c>
      <c r="C6" s="39">
        <v>3500</v>
      </c>
    </row>
    <row r="7" spans="1:3" x14ac:dyDescent="0.25">
      <c r="A7" s="40"/>
      <c r="B7" s="38" t="s">
        <v>69</v>
      </c>
      <c r="C7" s="39">
        <v>3200</v>
      </c>
    </row>
    <row r="8" spans="1:3" x14ac:dyDescent="0.25">
      <c r="A8" s="40"/>
      <c r="B8" s="38" t="s">
        <v>70</v>
      </c>
      <c r="C8" s="39">
        <v>500</v>
      </c>
    </row>
    <row r="9" spans="1:3" x14ac:dyDescent="0.25">
      <c r="A9" s="41"/>
      <c r="B9" s="42"/>
      <c r="C9" s="43">
        <f>SUM(C5:C8)</f>
        <v>20400</v>
      </c>
    </row>
    <row r="10" spans="1:3" x14ac:dyDescent="0.25">
      <c r="A10" s="41"/>
      <c r="B10" s="42"/>
      <c r="C10" s="44"/>
    </row>
    <row r="11" spans="1:3" x14ac:dyDescent="0.25">
      <c r="A11" s="41" t="s">
        <v>35</v>
      </c>
      <c r="B11" s="42" t="s">
        <v>36</v>
      </c>
      <c r="C11" s="44">
        <v>9000</v>
      </c>
    </row>
    <row r="12" spans="1:3" x14ac:dyDescent="0.25">
      <c r="A12" s="41"/>
      <c r="B12" s="42"/>
      <c r="C12" s="44"/>
    </row>
    <row r="13" spans="1:3" x14ac:dyDescent="0.25">
      <c r="A13" s="41" t="s">
        <v>32</v>
      </c>
      <c r="B13" s="42"/>
      <c r="C13" s="44"/>
    </row>
    <row r="14" spans="1:3" x14ac:dyDescent="0.25">
      <c r="A14" s="41" t="s">
        <v>71</v>
      </c>
      <c r="B14" s="42"/>
      <c r="C14" s="44"/>
    </row>
    <row r="15" spans="1:3" x14ac:dyDescent="0.25">
      <c r="A15" s="45" t="s">
        <v>72</v>
      </c>
      <c r="B15" s="42" t="s">
        <v>73</v>
      </c>
      <c r="C15" s="44">
        <v>3860</v>
      </c>
    </row>
    <row r="16" spans="1:3" x14ac:dyDescent="0.25">
      <c r="A16" s="45" t="s">
        <v>74</v>
      </c>
      <c r="B16" s="42" t="s">
        <v>75</v>
      </c>
      <c r="C16" s="44">
        <v>3510</v>
      </c>
    </row>
    <row r="17" spans="1:4" x14ac:dyDescent="0.25">
      <c r="A17" s="45" t="s">
        <v>76</v>
      </c>
      <c r="B17" s="42" t="s">
        <v>77</v>
      </c>
      <c r="C17" s="44">
        <v>250</v>
      </c>
    </row>
    <row r="18" spans="1:4" x14ac:dyDescent="0.25">
      <c r="A18" s="45" t="s">
        <v>78</v>
      </c>
      <c r="B18" s="42" t="s">
        <v>75</v>
      </c>
      <c r="C18" s="44">
        <v>4410</v>
      </c>
    </row>
    <row r="19" spans="1:4" x14ac:dyDescent="0.25">
      <c r="A19" s="45" t="s">
        <v>79</v>
      </c>
      <c r="B19" s="42" t="s">
        <v>77</v>
      </c>
      <c r="C19" s="44">
        <v>260</v>
      </c>
    </row>
    <row r="20" spans="1:4" x14ac:dyDescent="0.25">
      <c r="A20" s="45" t="s">
        <v>80</v>
      </c>
      <c r="B20" s="42" t="s">
        <v>81</v>
      </c>
      <c r="C20" s="44">
        <v>2360</v>
      </c>
    </row>
    <row r="21" spans="1:4" x14ac:dyDescent="0.25">
      <c r="A21" s="45" t="s">
        <v>82</v>
      </c>
      <c r="B21" s="42" t="s">
        <v>83</v>
      </c>
      <c r="C21" s="44">
        <v>1557</v>
      </c>
    </row>
    <row r="22" spans="1:4" x14ac:dyDescent="0.25">
      <c r="A22" s="45" t="s">
        <v>84</v>
      </c>
      <c r="B22" s="42" t="s">
        <v>77</v>
      </c>
      <c r="C22" s="44">
        <v>520</v>
      </c>
    </row>
    <row r="23" spans="1:4" x14ac:dyDescent="0.25">
      <c r="A23" s="45" t="s">
        <v>85</v>
      </c>
      <c r="B23" s="42" t="s">
        <v>86</v>
      </c>
      <c r="C23" s="44">
        <v>4800</v>
      </c>
    </row>
    <row r="24" spans="1:4" x14ac:dyDescent="0.25">
      <c r="A24" s="45" t="s">
        <v>85</v>
      </c>
      <c r="B24" s="42" t="s">
        <v>77</v>
      </c>
      <c r="C24" s="44">
        <v>130</v>
      </c>
    </row>
    <row r="25" spans="1:4" x14ac:dyDescent="0.25">
      <c r="A25" s="45" t="s">
        <v>87</v>
      </c>
      <c r="B25" s="42" t="s">
        <v>88</v>
      </c>
      <c r="C25" s="44">
        <f>1945+1935</f>
        <v>3880</v>
      </c>
    </row>
    <row r="26" spans="1:4" x14ac:dyDescent="0.25">
      <c r="A26" s="45" t="s">
        <v>89</v>
      </c>
      <c r="B26" s="42" t="s">
        <v>88</v>
      </c>
      <c r="C26" s="44">
        <f>1945+1935</f>
        <v>3880</v>
      </c>
    </row>
    <row r="27" spans="1:4" x14ac:dyDescent="0.25">
      <c r="A27" s="45" t="s">
        <v>90</v>
      </c>
      <c r="B27" s="42" t="s">
        <v>91</v>
      </c>
      <c r="C27" s="44">
        <v>0</v>
      </c>
    </row>
    <row r="28" spans="1:4" x14ac:dyDescent="0.25">
      <c r="A28" s="45" t="s">
        <v>92</v>
      </c>
      <c r="B28" s="42" t="s">
        <v>93</v>
      </c>
      <c r="C28" s="44">
        <v>250</v>
      </c>
    </row>
    <row r="29" spans="1:4" x14ac:dyDescent="0.25">
      <c r="A29" s="45" t="s">
        <v>94</v>
      </c>
      <c r="B29" s="42" t="s">
        <v>95</v>
      </c>
      <c r="C29" s="44">
        <v>250</v>
      </c>
    </row>
    <row r="30" spans="1:4" x14ac:dyDescent="0.25">
      <c r="A30" s="45" t="s">
        <v>96</v>
      </c>
      <c r="B30" s="42" t="s">
        <v>77</v>
      </c>
      <c r="C30" s="44">
        <v>300</v>
      </c>
    </row>
    <row r="31" spans="1:4" x14ac:dyDescent="0.25">
      <c r="A31" s="45" t="s">
        <v>97</v>
      </c>
      <c r="B31" s="42" t="s">
        <v>98</v>
      </c>
      <c r="C31" s="44">
        <v>896</v>
      </c>
    </row>
    <row r="32" spans="1:4" x14ac:dyDescent="0.25">
      <c r="A32" s="45" t="s">
        <v>99</v>
      </c>
      <c r="B32" s="42" t="s">
        <v>100</v>
      </c>
      <c r="C32" s="44">
        <v>390</v>
      </c>
      <c r="D32" s="84">
        <f>SUM(C15:C32)</f>
        <v>31503</v>
      </c>
    </row>
    <row r="33" spans="1:4" x14ac:dyDescent="0.25">
      <c r="A33" s="41"/>
      <c r="B33" s="42"/>
      <c r="C33" s="44"/>
    </row>
    <row r="34" spans="1:4" x14ac:dyDescent="0.25">
      <c r="A34" s="41" t="s">
        <v>101</v>
      </c>
      <c r="B34" s="42"/>
      <c r="C34" s="44"/>
    </row>
    <row r="35" spans="1:4" x14ac:dyDescent="0.25">
      <c r="A35" s="45" t="s">
        <v>102</v>
      </c>
      <c r="B35" s="42" t="s">
        <v>103</v>
      </c>
      <c r="C35" s="44">
        <v>250</v>
      </c>
    </row>
    <row r="36" spans="1:4" x14ac:dyDescent="0.25">
      <c r="A36" s="45" t="s">
        <v>104</v>
      </c>
      <c r="B36" s="42" t="s">
        <v>103</v>
      </c>
      <c r="C36" s="44">
        <v>250</v>
      </c>
    </row>
    <row r="37" spans="1:4" x14ac:dyDescent="0.25">
      <c r="A37" s="45" t="s">
        <v>105</v>
      </c>
      <c r="B37" s="42" t="s">
        <v>106</v>
      </c>
      <c r="C37" s="44">
        <v>130</v>
      </c>
    </row>
    <row r="38" spans="1:4" x14ac:dyDescent="0.25">
      <c r="A38" s="45" t="s">
        <v>107</v>
      </c>
      <c r="B38" s="42" t="s">
        <v>108</v>
      </c>
      <c r="C38" s="44">
        <v>630</v>
      </c>
    </row>
    <row r="39" spans="1:4" x14ac:dyDescent="0.25">
      <c r="A39" s="45" t="s">
        <v>107</v>
      </c>
      <c r="B39" s="42" t="s">
        <v>109</v>
      </c>
      <c r="C39" s="44">
        <v>-630</v>
      </c>
    </row>
    <row r="40" spans="1:4" x14ac:dyDescent="0.25">
      <c r="A40" s="45" t="s">
        <v>110</v>
      </c>
      <c r="B40" s="42" t="s">
        <v>111</v>
      </c>
      <c r="C40" s="44">
        <v>260</v>
      </c>
    </row>
    <row r="41" spans="1:4" x14ac:dyDescent="0.25">
      <c r="A41" s="45" t="s">
        <v>112</v>
      </c>
      <c r="B41" s="42" t="s">
        <v>111</v>
      </c>
      <c r="C41" s="44">
        <v>260</v>
      </c>
    </row>
    <row r="42" spans="1:4" x14ac:dyDescent="0.25">
      <c r="A42" s="45" t="s">
        <v>113</v>
      </c>
      <c r="B42" s="42" t="s">
        <v>111</v>
      </c>
      <c r="C42" s="44">
        <v>260</v>
      </c>
    </row>
    <row r="43" spans="1:4" x14ac:dyDescent="0.25">
      <c r="A43" s="45" t="s">
        <v>114</v>
      </c>
      <c r="B43" s="42" t="s">
        <v>111</v>
      </c>
      <c r="C43" s="44">
        <v>260</v>
      </c>
      <c r="D43" s="84">
        <f>SUM(C35:C43)</f>
        <v>1670</v>
      </c>
    </row>
    <row r="44" spans="1:4" x14ac:dyDescent="0.25">
      <c r="A44" s="41"/>
      <c r="B44" s="42"/>
      <c r="C44" s="44"/>
    </row>
    <row r="45" spans="1:4" x14ac:dyDescent="0.25">
      <c r="A45" s="41" t="s">
        <v>115</v>
      </c>
      <c r="B45" s="42"/>
      <c r="C45" s="44"/>
    </row>
    <row r="46" spans="1:4" x14ac:dyDescent="0.25">
      <c r="A46" s="45" t="s">
        <v>116</v>
      </c>
      <c r="B46" s="42" t="s">
        <v>117</v>
      </c>
      <c r="C46" s="44">
        <v>565</v>
      </c>
    </row>
    <row r="47" spans="1:4" x14ac:dyDescent="0.25">
      <c r="A47" s="45" t="s">
        <v>118</v>
      </c>
      <c r="B47" s="42" t="s">
        <v>77</v>
      </c>
      <c r="C47" s="44">
        <v>260</v>
      </c>
    </row>
    <row r="48" spans="1:4" x14ac:dyDescent="0.25">
      <c r="A48" s="45" t="s">
        <v>119</v>
      </c>
      <c r="B48" s="42" t="s">
        <v>77</v>
      </c>
      <c r="C48" s="44">
        <v>260</v>
      </c>
    </row>
    <row r="49" spans="1:4" x14ac:dyDescent="0.25">
      <c r="A49" s="45" t="s">
        <v>120</v>
      </c>
      <c r="B49" s="42" t="s">
        <v>121</v>
      </c>
      <c r="C49" s="44">
        <v>260</v>
      </c>
      <c r="D49" s="84">
        <f>SUM(C46:C49)</f>
        <v>1345</v>
      </c>
    </row>
    <row r="50" spans="1:4" x14ac:dyDescent="0.25">
      <c r="A50" s="45"/>
      <c r="B50" s="42"/>
      <c r="C50" s="44"/>
    </row>
    <row r="51" spans="1:4" x14ac:dyDescent="0.25">
      <c r="A51" s="41" t="s">
        <v>36</v>
      </c>
      <c r="B51" s="42"/>
      <c r="C51" s="44"/>
    </row>
    <row r="52" spans="1:4" x14ac:dyDescent="0.25">
      <c r="A52" s="45" t="s">
        <v>122</v>
      </c>
      <c r="B52" s="42" t="s">
        <v>123</v>
      </c>
      <c r="C52" s="44">
        <v>457</v>
      </c>
    </row>
    <row r="53" spans="1:4" x14ac:dyDescent="0.25">
      <c r="A53" s="45"/>
      <c r="B53" s="42" t="s">
        <v>124</v>
      </c>
      <c r="C53" s="44">
        <v>260</v>
      </c>
    </row>
    <row r="54" spans="1:4" x14ac:dyDescent="0.25">
      <c r="A54" s="41"/>
      <c r="B54" s="42" t="s">
        <v>125</v>
      </c>
      <c r="C54" s="44">
        <v>365</v>
      </c>
    </row>
    <row r="55" spans="1:4" x14ac:dyDescent="0.25">
      <c r="A55" s="41"/>
      <c r="B55" s="42"/>
      <c r="C55" s="44"/>
    </row>
    <row r="56" spans="1:4" x14ac:dyDescent="0.25">
      <c r="A56" s="41"/>
      <c r="B56" s="42"/>
      <c r="C56" s="43">
        <f>SUM(C15:C55)</f>
        <v>35600</v>
      </c>
    </row>
    <row r="57" spans="1:4" x14ac:dyDescent="0.25">
      <c r="A57" s="41"/>
      <c r="B57" s="42"/>
      <c r="C57" s="44"/>
    </row>
    <row r="58" spans="1:4" x14ac:dyDescent="0.25">
      <c r="A58" s="41" t="s">
        <v>38</v>
      </c>
      <c r="B58" s="42"/>
      <c r="C58" s="44"/>
    </row>
    <row r="59" spans="1:4" ht="31.5" x14ac:dyDescent="0.25">
      <c r="A59" s="45" t="s">
        <v>126</v>
      </c>
      <c r="B59" s="46" t="s">
        <v>127</v>
      </c>
      <c r="C59" s="44">
        <v>1580</v>
      </c>
    </row>
    <row r="60" spans="1:4" x14ac:dyDescent="0.25">
      <c r="A60" s="45" t="s">
        <v>128</v>
      </c>
      <c r="B60" s="46"/>
      <c r="C60" s="44">
        <v>480</v>
      </c>
    </row>
    <row r="61" spans="1:4" x14ac:dyDescent="0.25">
      <c r="A61" s="45" t="s">
        <v>56</v>
      </c>
      <c r="B61" s="42" t="s">
        <v>129</v>
      </c>
      <c r="C61" s="44">
        <v>0</v>
      </c>
    </row>
    <row r="62" spans="1:4" x14ac:dyDescent="0.25">
      <c r="A62" s="45" t="s">
        <v>130</v>
      </c>
      <c r="B62" s="42" t="s">
        <v>131</v>
      </c>
      <c r="C62" s="44">
        <v>2436</v>
      </c>
    </row>
    <row r="63" spans="1:4" x14ac:dyDescent="0.25">
      <c r="A63" s="45" t="s">
        <v>132</v>
      </c>
      <c r="B63" s="42"/>
      <c r="C63" s="44">
        <v>630.79999999999995</v>
      </c>
    </row>
    <row r="64" spans="1:4" x14ac:dyDescent="0.25">
      <c r="A64" s="45" t="s">
        <v>133</v>
      </c>
      <c r="B64" s="42"/>
      <c r="C64" s="44">
        <v>69</v>
      </c>
    </row>
    <row r="65" spans="1:3" x14ac:dyDescent="0.25">
      <c r="A65" s="45" t="s">
        <v>134</v>
      </c>
      <c r="B65" s="42"/>
      <c r="C65" s="44">
        <v>23.8</v>
      </c>
    </row>
    <row r="66" spans="1:3" ht="31.5" x14ac:dyDescent="0.25">
      <c r="A66" s="45" t="s">
        <v>135</v>
      </c>
      <c r="B66" s="46" t="s">
        <v>136</v>
      </c>
      <c r="C66" s="44">
        <v>5859.8</v>
      </c>
    </row>
    <row r="67" spans="1:3" x14ac:dyDescent="0.25">
      <c r="A67" s="45" t="s">
        <v>137</v>
      </c>
      <c r="B67" s="42"/>
      <c r="C67" s="39">
        <v>1650</v>
      </c>
    </row>
    <row r="68" spans="1:3" x14ac:dyDescent="0.25">
      <c r="A68" s="45" t="s">
        <v>138</v>
      </c>
      <c r="B68" s="42"/>
      <c r="C68" s="39">
        <v>234</v>
      </c>
    </row>
    <row r="69" spans="1:3" x14ac:dyDescent="0.25">
      <c r="A69" s="47" t="s">
        <v>139</v>
      </c>
      <c r="B69" s="38"/>
      <c r="C69" s="39">
        <v>0</v>
      </c>
    </row>
    <row r="70" spans="1:3" x14ac:dyDescent="0.25">
      <c r="A70" s="48" t="s">
        <v>140</v>
      </c>
      <c r="B70" s="49"/>
      <c r="C70" s="50">
        <v>46.6</v>
      </c>
    </row>
    <row r="71" spans="1:3" x14ac:dyDescent="0.25">
      <c r="A71" s="45"/>
      <c r="B71" s="42"/>
      <c r="C71" s="51">
        <f>SUM(C59:C70)</f>
        <v>13010.000000000002</v>
      </c>
    </row>
    <row r="72" spans="1:3" x14ac:dyDescent="0.25">
      <c r="A72" s="41"/>
      <c r="B72" s="42"/>
      <c r="C72" s="44"/>
    </row>
    <row r="73" spans="1:3" x14ac:dyDescent="0.25">
      <c r="A73" s="41" t="s">
        <v>39</v>
      </c>
      <c r="B73" s="42"/>
      <c r="C73" s="44"/>
    </row>
    <row r="74" spans="1:3" x14ac:dyDescent="0.25">
      <c r="A74" s="45" t="s">
        <v>141</v>
      </c>
      <c r="B74" s="42" t="s">
        <v>142</v>
      </c>
      <c r="C74" s="44">
        <v>150</v>
      </c>
    </row>
    <row r="75" spans="1:3" ht="31.5" x14ac:dyDescent="0.25">
      <c r="A75" s="45" t="s">
        <v>143</v>
      </c>
      <c r="B75" s="46" t="s">
        <v>144</v>
      </c>
      <c r="C75" s="44">
        <v>3000</v>
      </c>
    </row>
    <row r="76" spans="1:3" x14ac:dyDescent="0.25">
      <c r="A76" s="45"/>
      <c r="B76" s="42"/>
      <c r="C76" s="43">
        <f>SUM(C74:C75)</f>
        <v>3150</v>
      </c>
    </row>
    <row r="77" spans="1:3" x14ac:dyDescent="0.25">
      <c r="A77" s="40"/>
      <c r="B77" s="38"/>
      <c r="C77" s="39"/>
    </row>
    <row r="78" spans="1:3" x14ac:dyDescent="0.25">
      <c r="A78" s="40" t="s">
        <v>40</v>
      </c>
      <c r="B78" s="38" t="s">
        <v>145</v>
      </c>
      <c r="C78" s="52">
        <v>0</v>
      </c>
    </row>
    <row r="79" spans="1:3" x14ac:dyDescent="0.25">
      <c r="A79" s="40"/>
      <c r="B79" s="38" t="s">
        <v>146</v>
      </c>
      <c r="C79" s="44">
        <f>56*206</f>
        <v>11536</v>
      </c>
    </row>
    <row r="80" spans="1:3" x14ac:dyDescent="0.25">
      <c r="A80" s="41"/>
      <c r="B80" s="42" t="s">
        <v>147</v>
      </c>
      <c r="C80" s="44">
        <f>4120+618</f>
        <v>4738</v>
      </c>
    </row>
    <row r="81" spans="1:3" x14ac:dyDescent="0.25">
      <c r="A81" s="47"/>
      <c r="B81" s="38" t="s">
        <v>148</v>
      </c>
      <c r="C81" s="39">
        <v>824</v>
      </c>
    </row>
    <row r="82" spans="1:3" x14ac:dyDescent="0.25">
      <c r="A82" s="48"/>
      <c r="B82" s="49"/>
      <c r="C82" s="50">
        <v>412</v>
      </c>
    </row>
    <row r="83" spans="1:3" x14ac:dyDescent="0.25">
      <c r="A83" s="45"/>
      <c r="B83" s="42"/>
      <c r="C83" s="43">
        <f>SUM(C78:C82)</f>
        <v>17510</v>
      </c>
    </row>
    <row r="84" spans="1:3" x14ac:dyDescent="0.25">
      <c r="A84" s="45"/>
      <c r="B84" s="42"/>
      <c r="C84" s="44"/>
    </row>
    <row r="85" spans="1:3" x14ac:dyDescent="0.25">
      <c r="A85" s="40" t="s">
        <v>41</v>
      </c>
      <c r="B85" s="38" t="s">
        <v>149</v>
      </c>
      <c r="C85" s="44">
        <v>1800</v>
      </c>
    </row>
    <row r="86" spans="1:3" x14ac:dyDescent="0.25">
      <c r="A86" s="40"/>
      <c r="B86" s="38" t="s">
        <v>150</v>
      </c>
      <c r="C86" s="44">
        <v>200</v>
      </c>
    </row>
    <row r="87" spans="1:3" x14ac:dyDescent="0.25">
      <c r="A87" s="47"/>
      <c r="B87" s="38" t="s">
        <v>151</v>
      </c>
      <c r="C87" s="44">
        <v>200</v>
      </c>
    </row>
    <row r="88" spans="1:3" x14ac:dyDescent="0.25">
      <c r="A88" s="47"/>
      <c r="B88" s="38" t="s">
        <v>152</v>
      </c>
      <c r="C88" s="44">
        <v>855</v>
      </c>
    </row>
    <row r="89" spans="1:3" x14ac:dyDescent="0.25">
      <c r="A89" s="47"/>
      <c r="B89" s="38" t="s">
        <v>153</v>
      </c>
      <c r="C89" s="50">
        <v>85</v>
      </c>
    </row>
    <row r="90" spans="1:3" x14ac:dyDescent="0.25">
      <c r="A90" s="47"/>
      <c r="B90" s="38"/>
      <c r="C90" s="43">
        <f>SUM(C85:C89)</f>
        <v>3140</v>
      </c>
    </row>
    <row r="91" spans="1:3" x14ac:dyDescent="0.25">
      <c r="B91" s="38"/>
      <c r="C91" s="50"/>
    </row>
    <row r="92" spans="1:3" x14ac:dyDescent="0.25">
      <c r="A92" s="40" t="s">
        <v>43</v>
      </c>
      <c r="B92" s="38" t="s">
        <v>154</v>
      </c>
      <c r="C92" s="44">
        <v>450</v>
      </c>
    </row>
    <row r="93" spans="1:3" x14ac:dyDescent="0.25">
      <c r="A93" s="45"/>
      <c r="B93" s="42" t="s">
        <v>155</v>
      </c>
      <c r="C93" s="44">
        <v>550</v>
      </c>
    </row>
    <row r="94" spans="1:3" x14ac:dyDescent="0.25">
      <c r="A94" s="45"/>
      <c r="B94" s="42"/>
      <c r="C94" s="43">
        <f>SUM(C92:C93)</f>
        <v>1000</v>
      </c>
    </row>
    <row r="95" spans="1:3" x14ac:dyDescent="0.25">
      <c r="A95" s="47"/>
      <c r="B95" s="38"/>
      <c r="C95" s="39"/>
    </row>
    <row r="96" spans="1:3" x14ac:dyDescent="0.25">
      <c r="A96" s="41" t="s">
        <v>156</v>
      </c>
      <c r="B96" s="42"/>
      <c r="C96" s="44">
        <v>10000</v>
      </c>
    </row>
    <row r="97" spans="1:3" x14ac:dyDescent="0.25">
      <c r="A97" s="45"/>
      <c r="B97" s="42"/>
      <c r="C97" s="44"/>
    </row>
    <row r="98" spans="1:3" x14ac:dyDescent="0.25">
      <c r="A98" s="41" t="s">
        <v>44</v>
      </c>
      <c r="B98" s="53" t="s">
        <v>157</v>
      </c>
      <c r="C98" s="44">
        <v>1500</v>
      </c>
    </row>
    <row r="99" spans="1:3" x14ac:dyDescent="0.25">
      <c r="A99" s="41"/>
      <c r="B99" s="54" t="s">
        <v>158</v>
      </c>
      <c r="C99" s="44">
        <v>430</v>
      </c>
    </row>
    <row r="100" spans="1:3" x14ac:dyDescent="0.25">
      <c r="A100" s="41"/>
      <c r="B100" s="54" t="s">
        <v>159</v>
      </c>
      <c r="C100" s="44">
        <v>360</v>
      </c>
    </row>
    <row r="101" spans="1:3" x14ac:dyDescent="0.25">
      <c r="A101" s="41"/>
      <c r="B101" s="54" t="s">
        <v>160</v>
      </c>
      <c r="C101" s="44">
        <v>540</v>
      </c>
    </row>
    <row r="102" spans="1:3" x14ac:dyDescent="0.25">
      <c r="A102" s="41"/>
      <c r="B102" s="54" t="s">
        <v>161</v>
      </c>
      <c r="C102" s="44">
        <v>30</v>
      </c>
    </row>
    <row r="103" spans="1:3" x14ac:dyDescent="0.25">
      <c r="A103" s="41"/>
      <c r="B103" s="54" t="s">
        <v>162</v>
      </c>
      <c r="C103" s="44">
        <v>900</v>
      </c>
    </row>
    <row r="104" spans="1:3" x14ac:dyDescent="0.25">
      <c r="A104" s="41"/>
      <c r="B104" s="54" t="s">
        <v>163</v>
      </c>
      <c r="C104" s="39">
        <v>200</v>
      </c>
    </row>
    <row r="105" spans="1:3" x14ac:dyDescent="0.25">
      <c r="A105" s="41"/>
      <c r="B105" s="54" t="s">
        <v>164</v>
      </c>
      <c r="C105" s="39">
        <v>226.7</v>
      </c>
    </row>
    <row r="106" spans="1:3" x14ac:dyDescent="0.25">
      <c r="A106" s="41"/>
      <c r="B106" s="54" t="s">
        <v>165</v>
      </c>
      <c r="C106" s="39">
        <v>28</v>
      </c>
    </row>
    <row r="107" spans="1:3" x14ac:dyDescent="0.25">
      <c r="A107" s="45"/>
      <c r="B107" s="54" t="s">
        <v>166</v>
      </c>
      <c r="C107" s="39">
        <v>0</v>
      </c>
    </row>
    <row r="108" spans="1:3" x14ac:dyDescent="0.25">
      <c r="A108" s="45"/>
      <c r="B108" s="54" t="s">
        <v>167</v>
      </c>
      <c r="C108" s="55">
        <v>0</v>
      </c>
    </row>
    <row r="109" spans="1:3" x14ac:dyDescent="0.25">
      <c r="A109" s="45"/>
      <c r="B109" s="54"/>
      <c r="C109" s="43">
        <f>SUM(C98:C108)</f>
        <v>4214.7</v>
      </c>
    </row>
    <row r="110" spans="1:3" x14ac:dyDescent="0.25">
      <c r="A110" s="47"/>
      <c r="B110" s="53"/>
      <c r="C110" s="56"/>
    </row>
    <row r="111" spans="1:3" x14ac:dyDescent="0.25">
      <c r="A111" s="40" t="s">
        <v>168</v>
      </c>
      <c r="B111" s="53" t="s">
        <v>169</v>
      </c>
      <c r="C111" s="39">
        <v>9.5</v>
      </c>
    </row>
    <row r="112" spans="1:3" x14ac:dyDescent="0.25">
      <c r="A112" s="47"/>
      <c r="B112" s="53" t="s">
        <v>170</v>
      </c>
      <c r="C112" s="44">
        <v>54</v>
      </c>
    </row>
    <row r="113" spans="1:3" x14ac:dyDescent="0.25">
      <c r="A113" s="47"/>
      <c r="B113" s="53"/>
      <c r="C113" s="43">
        <f>SUM(C111:C112)</f>
        <v>63.5</v>
      </c>
    </row>
    <row r="114" spans="1:3" x14ac:dyDescent="0.25">
      <c r="A114" s="47"/>
      <c r="B114" s="53"/>
      <c r="C114" s="56"/>
    </row>
    <row r="115" spans="1:3" x14ac:dyDescent="0.25">
      <c r="A115" s="57"/>
      <c r="B115" s="58"/>
      <c r="C115" s="55"/>
    </row>
    <row r="116" spans="1:3" s="62" customFormat="1" ht="19.5" customHeight="1" thickBot="1" x14ac:dyDescent="0.3">
      <c r="A116" s="59" t="s">
        <v>171</v>
      </c>
      <c r="B116" s="60"/>
      <c r="C116" s="61">
        <f>C9+C11+C56+C71+C76+C83+C94+C96+C109+C90+C113</f>
        <v>117088.2</v>
      </c>
    </row>
    <row r="117" spans="1:3" x14ac:dyDescent="0.25">
      <c r="C117" s="32"/>
    </row>
    <row r="118" spans="1:3" x14ac:dyDescent="0.25">
      <c r="B118" s="29" t="s">
        <v>172</v>
      </c>
      <c r="C118" s="63" t="s">
        <v>173</v>
      </c>
    </row>
    <row r="119" spans="1:3" x14ac:dyDescent="0.25">
      <c r="B119" s="30" t="s">
        <v>34</v>
      </c>
      <c r="C119" s="32">
        <f>C9</f>
        <v>20400</v>
      </c>
    </row>
    <row r="120" spans="1:3" x14ac:dyDescent="0.25">
      <c r="B120" s="30" t="s">
        <v>35</v>
      </c>
      <c r="C120" s="32">
        <f>C11</f>
        <v>9000</v>
      </c>
    </row>
    <row r="121" spans="1:3" x14ac:dyDescent="0.25">
      <c r="B121" s="30" t="s">
        <v>32</v>
      </c>
      <c r="C121" s="32">
        <f>C56</f>
        <v>35600</v>
      </c>
    </row>
    <row r="122" spans="1:3" x14ac:dyDescent="0.25">
      <c r="B122" s="30" t="s">
        <v>38</v>
      </c>
      <c r="C122" s="32">
        <f>C71</f>
        <v>13010.000000000002</v>
      </c>
    </row>
    <row r="123" spans="1:3" x14ac:dyDescent="0.25">
      <c r="B123" s="30" t="s">
        <v>39</v>
      </c>
      <c r="C123" s="32">
        <f>C76</f>
        <v>3150</v>
      </c>
    </row>
    <row r="124" spans="1:3" x14ac:dyDescent="0.25">
      <c r="B124" s="30" t="s">
        <v>40</v>
      </c>
      <c r="C124" s="32">
        <f>C83</f>
        <v>17510</v>
      </c>
    </row>
    <row r="125" spans="1:3" x14ac:dyDescent="0.25">
      <c r="B125" s="30" t="s">
        <v>41</v>
      </c>
      <c r="C125" s="32">
        <f>C90</f>
        <v>3140</v>
      </c>
    </row>
    <row r="126" spans="1:3" ht="15" customHeight="1" x14ac:dyDescent="0.25">
      <c r="B126" s="30" t="s">
        <v>43</v>
      </c>
      <c r="C126" s="32">
        <f>C94</f>
        <v>1000</v>
      </c>
    </row>
    <row r="127" spans="1:3" x14ac:dyDescent="0.25">
      <c r="B127" s="30" t="s">
        <v>156</v>
      </c>
      <c r="C127" s="32">
        <f>C96</f>
        <v>10000</v>
      </c>
    </row>
    <row r="128" spans="1:3" x14ac:dyDescent="0.25">
      <c r="B128" s="30" t="s">
        <v>44</v>
      </c>
      <c r="C128" s="32">
        <f>C109</f>
        <v>4214.7</v>
      </c>
    </row>
    <row r="129" spans="2:3" x14ac:dyDescent="0.25">
      <c r="B129" s="30" t="s">
        <v>168</v>
      </c>
      <c r="C129" s="32">
        <f>C113</f>
        <v>63.5</v>
      </c>
    </row>
    <row r="130" spans="2:3" ht="16.5" thickBot="1" x14ac:dyDescent="0.3">
      <c r="C130" s="64">
        <f>SUM(C119:C129)</f>
        <v>117088.2</v>
      </c>
    </row>
    <row r="131" spans="2:3" ht="16.5" thickTop="1" x14ac:dyDescent="0.25">
      <c r="C131" s="32"/>
    </row>
    <row r="132" spans="2:3" x14ac:dyDescent="0.25">
      <c r="B132" s="30" t="s">
        <v>174</v>
      </c>
      <c r="C132" s="31">
        <v>120000</v>
      </c>
    </row>
    <row r="134" spans="2:3" x14ac:dyDescent="0.25">
      <c r="B134" s="30" t="s">
        <v>175</v>
      </c>
      <c r="C134" s="65">
        <f>C132-C130</f>
        <v>2911.8000000000029</v>
      </c>
    </row>
  </sheetData>
  <mergeCells count="1">
    <mergeCell ref="A4:B4"/>
  </mergeCells>
  <printOptions horizontalCentered="1"/>
  <pageMargins left="0.118110236220472" right="0.118110236220472" top="0.15748031496063" bottom="0.15748031496063" header="0.31496062992126" footer="0.31496062992126"/>
  <pageSetup paperSize="9" scale="68" orientation="portrait" r:id="rId1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3"/>
  <sheetViews>
    <sheetView workbookViewId="0">
      <selection activeCell="B29" sqref="B29"/>
    </sheetView>
  </sheetViews>
  <sheetFormatPr defaultRowHeight="15" x14ac:dyDescent="0.25"/>
  <cols>
    <col min="1" max="1" width="25.5703125" bestFit="1" customWidth="1"/>
    <col min="2" max="2" width="34.5703125" bestFit="1" customWidth="1"/>
    <col min="3" max="3" width="17.85546875" customWidth="1"/>
  </cols>
  <sheetData>
    <row r="1" spans="1:3" ht="16.5" thickBot="1" x14ac:dyDescent="0.3">
      <c r="A1" s="74" t="s">
        <v>115</v>
      </c>
      <c r="B1" s="75"/>
      <c r="C1" s="83" t="s">
        <v>182</v>
      </c>
    </row>
    <row r="2" spans="1:3" ht="15.75" x14ac:dyDescent="0.25">
      <c r="A2" s="68" t="s">
        <v>176</v>
      </c>
      <c r="B2" s="67" t="s">
        <v>177</v>
      </c>
      <c r="C2" s="80">
        <v>3200</v>
      </c>
    </row>
    <row r="3" spans="1:3" ht="15.75" x14ac:dyDescent="0.25">
      <c r="A3" s="72" t="s">
        <v>116</v>
      </c>
      <c r="B3" s="73" t="s">
        <v>117</v>
      </c>
      <c r="C3" s="81">
        <v>565</v>
      </c>
    </row>
    <row r="4" spans="1:3" ht="15.75" x14ac:dyDescent="0.25">
      <c r="A4" s="68" t="s">
        <v>118</v>
      </c>
      <c r="B4" s="66" t="s">
        <v>77</v>
      </c>
      <c r="C4" s="80">
        <v>260</v>
      </c>
    </row>
    <row r="5" spans="1:3" ht="15.75" x14ac:dyDescent="0.25">
      <c r="A5" s="68" t="s">
        <v>119</v>
      </c>
      <c r="B5" s="66" t="s">
        <v>77</v>
      </c>
      <c r="C5" s="80">
        <v>260</v>
      </c>
    </row>
    <row r="6" spans="1:3" ht="15.75" x14ac:dyDescent="0.25">
      <c r="A6" s="68" t="s">
        <v>120</v>
      </c>
      <c r="B6" s="66" t="s">
        <v>121</v>
      </c>
      <c r="C6" s="80">
        <v>260</v>
      </c>
    </row>
    <row r="7" spans="1:3" ht="15.75" x14ac:dyDescent="0.25">
      <c r="A7" s="77" t="s">
        <v>178</v>
      </c>
      <c r="B7" s="78" t="s">
        <v>181</v>
      </c>
      <c r="C7" s="82">
        <v>150</v>
      </c>
    </row>
    <row r="8" spans="1:3" ht="15.75" x14ac:dyDescent="0.25">
      <c r="A8" s="77" t="s">
        <v>179</v>
      </c>
      <c r="B8" s="78" t="s">
        <v>180</v>
      </c>
      <c r="C8" s="79"/>
    </row>
    <row r="9" spans="1:3" ht="15.75" x14ac:dyDescent="0.25">
      <c r="A9" s="77"/>
      <c r="B9" s="78"/>
      <c r="C9" s="79"/>
    </row>
    <row r="10" spans="1:3" ht="15.75" thickBot="1" x14ac:dyDescent="0.3">
      <c r="A10" s="69"/>
      <c r="B10" s="70"/>
      <c r="C10" s="71">
        <f>SUM(C2:C7)</f>
        <v>4695</v>
      </c>
    </row>
    <row r="13" spans="1:3" x14ac:dyDescent="0.25">
      <c r="A13" s="76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  <pageSetUpPr fitToPage="1"/>
  </sheetPr>
  <dimension ref="A1:P47"/>
  <sheetViews>
    <sheetView topLeftCell="A4" workbookViewId="0">
      <selection activeCell="D22" sqref="D22:H22"/>
    </sheetView>
  </sheetViews>
  <sheetFormatPr defaultRowHeight="15" x14ac:dyDescent="0.25"/>
  <cols>
    <col min="1" max="1" width="5.28515625" customWidth="1"/>
    <col min="2" max="2" width="51.7109375" customWidth="1"/>
    <col min="3" max="3" width="7.7109375" customWidth="1"/>
    <col min="4" max="4" width="7.7109375" style="140" customWidth="1"/>
    <col min="5" max="8" width="7.7109375" style="136" customWidth="1"/>
    <col min="9" max="9" width="10.28515625" style="136" bestFit="1" customWidth="1"/>
    <col min="10" max="10" width="13.28515625" style="136" hidden="1" customWidth="1"/>
    <col min="12" max="12" width="24.42578125" bestFit="1" customWidth="1"/>
    <col min="13" max="13" width="26" bestFit="1" customWidth="1"/>
    <col min="259" max="259" width="51.7109375" customWidth="1"/>
    <col min="260" max="260" width="8" customWidth="1"/>
    <col min="261" max="264" width="7" customWidth="1"/>
    <col min="265" max="265" width="8.42578125" bestFit="1" customWidth="1"/>
    <col min="266" max="266" width="0" hidden="1" customWidth="1"/>
    <col min="515" max="515" width="51.7109375" customWidth="1"/>
    <col min="516" max="516" width="8" customWidth="1"/>
    <col min="517" max="520" width="7" customWidth="1"/>
    <col min="521" max="521" width="8.42578125" bestFit="1" customWidth="1"/>
    <col min="522" max="522" width="0" hidden="1" customWidth="1"/>
    <col min="771" max="771" width="51.7109375" customWidth="1"/>
    <col min="772" max="772" width="8" customWidth="1"/>
    <col min="773" max="776" width="7" customWidth="1"/>
    <col min="777" max="777" width="8.42578125" bestFit="1" customWidth="1"/>
    <col min="778" max="778" width="0" hidden="1" customWidth="1"/>
    <col min="1027" max="1027" width="51.7109375" customWidth="1"/>
    <col min="1028" max="1028" width="8" customWidth="1"/>
    <col min="1029" max="1032" width="7" customWidth="1"/>
    <col min="1033" max="1033" width="8.42578125" bestFit="1" customWidth="1"/>
    <col min="1034" max="1034" width="0" hidden="1" customWidth="1"/>
    <col min="1283" max="1283" width="51.7109375" customWidth="1"/>
    <col min="1284" max="1284" width="8" customWidth="1"/>
    <col min="1285" max="1288" width="7" customWidth="1"/>
    <col min="1289" max="1289" width="8.42578125" bestFit="1" customWidth="1"/>
    <col min="1290" max="1290" width="0" hidden="1" customWidth="1"/>
    <col min="1539" max="1539" width="51.7109375" customWidth="1"/>
    <col min="1540" max="1540" width="8" customWidth="1"/>
    <col min="1541" max="1544" width="7" customWidth="1"/>
    <col min="1545" max="1545" width="8.42578125" bestFit="1" customWidth="1"/>
    <col min="1546" max="1546" width="0" hidden="1" customWidth="1"/>
    <col min="1795" max="1795" width="51.7109375" customWidth="1"/>
    <col min="1796" max="1796" width="8" customWidth="1"/>
    <col min="1797" max="1800" width="7" customWidth="1"/>
    <col min="1801" max="1801" width="8.42578125" bestFit="1" customWidth="1"/>
    <col min="1802" max="1802" width="0" hidden="1" customWidth="1"/>
    <col min="2051" max="2051" width="51.7109375" customWidth="1"/>
    <col min="2052" max="2052" width="8" customWidth="1"/>
    <col min="2053" max="2056" width="7" customWidth="1"/>
    <col min="2057" max="2057" width="8.42578125" bestFit="1" customWidth="1"/>
    <col min="2058" max="2058" width="0" hidden="1" customWidth="1"/>
    <col min="2307" max="2307" width="51.7109375" customWidth="1"/>
    <col min="2308" max="2308" width="8" customWidth="1"/>
    <col min="2309" max="2312" width="7" customWidth="1"/>
    <col min="2313" max="2313" width="8.42578125" bestFit="1" customWidth="1"/>
    <col min="2314" max="2314" width="0" hidden="1" customWidth="1"/>
    <col min="2563" max="2563" width="51.7109375" customWidth="1"/>
    <col min="2564" max="2564" width="8" customWidth="1"/>
    <col min="2565" max="2568" width="7" customWidth="1"/>
    <col min="2569" max="2569" width="8.42578125" bestFit="1" customWidth="1"/>
    <col min="2570" max="2570" width="0" hidden="1" customWidth="1"/>
    <col min="2819" max="2819" width="51.7109375" customWidth="1"/>
    <col min="2820" max="2820" width="8" customWidth="1"/>
    <col min="2821" max="2824" width="7" customWidth="1"/>
    <col min="2825" max="2825" width="8.42578125" bestFit="1" customWidth="1"/>
    <col min="2826" max="2826" width="0" hidden="1" customWidth="1"/>
    <col min="3075" max="3075" width="51.7109375" customWidth="1"/>
    <col min="3076" max="3076" width="8" customWidth="1"/>
    <col min="3077" max="3080" width="7" customWidth="1"/>
    <col min="3081" max="3081" width="8.42578125" bestFit="1" customWidth="1"/>
    <col min="3082" max="3082" width="0" hidden="1" customWidth="1"/>
    <col min="3331" max="3331" width="51.7109375" customWidth="1"/>
    <col min="3332" max="3332" width="8" customWidth="1"/>
    <col min="3333" max="3336" width="7" customWidth="1"/>
    <col min="3337" max="3337" width="8.42578125" bestFit="1" customWidth="1"/>
    <col min="3338" max="3338" width="0" hidden="1" customWidth="1"/>
    <col min="3587" max="3587" width="51.7109375" customWidth="1"/>
    <col min="3588" max="3588" width="8" customWidth="1"/>
    <col min="3589" max="3592" width="7" customWidth="1"/>
    <col min="3593" max="3593" width="8.42578125" bestFit="1" customWidth="1"/>
    <col min="3594" max="3594" width="0" hidden="1" customWidth="1"/>
    <col min="3843" max="3843" width="51.7109375" customWidth="1"/>
    <col min="3844" max="3844" width="8" customWidth="1"/>
    <col min="3845" max="3848" width="7" customWidth="1"/>
    <col min="3849" max="3849" width="8.42578125" bestFit="1" customWidth="1"/>
    <col min="3850" max="3850" width="0" hidden="1" customWidth="1"/>
    <col min="4099" max="4099" width="51.7109375" customWidth="1"/>
    <col min="4100" max="4100" width="8" customWidth="1"/>
    <col min="4101" max="4104" width="7" customWidth="1"/>
    <col min="4105" max="4105" width="8.42578125" bestFit="1" customWidth="1"/>
    <col min="4106" max="4106" width="0" hidden="1" customWidth="1"/>
    <col min="4355" max="4355" width="51.7109375" customWidth="1"/>
    <col min="4356" max="4356" width="8" customWidth="1"/>
    <col min="4357" max="4360" width="7" customWidth="1"/>
    <col min="4361" max="4361" width="8.42578125" bestFit="1" customWidth="1"/>
    <col min="4362" max="4362" width="0" hidden="1" customWidth="1"/>
    <col min="4611" max="4611" width="51.7109375" customWidth="1"/>
    <col min="4612" max="4612" width="8" customWidth="1"/>
    <col min="4613" max="4616" width="7" customWidth="1"/>
    <col min="4617" max="4617" width="8.42578125" bestFit="1" customWidth="1"/>
    <col min="4618" max="4618" width="0" hidden="1" customWidth="1"/>
    <col min="4867" max="4867" width="51.7109375" customWidth="1"/>
    <col min="4868" max="4868" width="8" customWidth="1"/>
    <col min="4869" max="4872" width="7" customWidth="1"/>
    <col min="4873" max="4873" width="8.42578125" bestFit="1" customWidth="1"/>
    <col min="4874" max="4874" width="0" hidden="1" customWidth="1"/>
    <col min="5123" max="5123" width="51.7109375" customWidth="1"/>
    <col min="5124" max="5124" width="8" customWidth="1"/>
    <col min="5125" max="5128" width="7" customWidth="1"/>
    <col min="5129" max="5129" width="8.42578125" bestFit="1" customWidth="1"/>
    <col min="5130" max="5130" width="0" hidden="1" customWidth="1"/>
    <col min="5379" max="5379" width="51.7109375" customWidth="1"/>
    <col min="5380" max="5380" width="8" customWidth="1"/>
    <col min="5381" max="5384" width="7" customWidth="1"/>
    <col min="5385" max="5385" width="8.42578125" bestFit="1" customWidth="1"/>
    <col min="5386" max="5386" width="0" hidden="1" customWidth="1"/>
    <col min="5635" max="5635" width="51.7109375" customWidth="1"/>
    <col min="5636" max="5636" width="8" customWidth="1"/>
    <col min="5637" max="5640" width="7" customWidth="1"/>
    <col min="5641" max="5641" width="8.42578125" bestFit="1" customWidth="1"/>
    <col min="5642" max="5642" width="0" hidden="1" customWidth="1"/>
    <col min="5891" max="5891" width="51.7109375" customWidth="1"/>
    <col min="5892" max="5892" width="8" customWidth="1"/>
    <col min="5893" max="5896" width="7" customWidth="1"/>
    <col min="5897" max="5897" width="8.42578125" bestFit="1" customWidth="1"/>
    <col min="5898" max="5898" width="0" hidden="1" customWidth="1"/>
    <col min="6147" max="6147" width="51.7109375" customWidth="1"/>
    <col min="6148" max="6148" width="8" customWidth="1"/>
    <col min="6149" max="6152" width="7" customWidth="1"/>
    <col min="6153" max="6153" width="8.42578125" bestFit="1" customWidth="1"/>
    <col min="6154" max="6154" width="0" hidden="1" customWidth="1"/>
    <col min="6403" max="6403" width="51.7109375" customWidth="1"/>
    <col min="6404" max="6404" width="8" customWidth="1"/>
    <col min="6405" max="6408" width="7" customWidth="1"/>
    <col min="6409" max="6409" width="8.42578125" bestFit="1" customWidth="1"/>
    <col min="6410" max="6410" width="0" hidden="1" customWidth="1"/>
    <col min="6659" max="6659" width="51.7109375" customWidth="1"/>
    <col min="6660" max="6660" width="8" customWidth="1"/>
    <col min="6661" max="6664" width="7" customWidth="1"/>
    <col min="6665" max="6665" width="8.42578125" bestFit="1" customWidth="1"/>
    <col min="6666" max="6666" width="0" hidden="1" customWidth="1"/>
    <col min="6915" max="6915" width="51.7109375" customWidth="1"/>
    <col min="6916" max="6916" width="8" customWidth="1"/>
    <col min="6917" max="6920" width="7" customWidth="1"/>
    <col min="6921" max="6921" width="8.42578125" bestFit="1" customWidth="1"/>
    <col min="6922" max="6922" width="0" hidden="1" customWidth="1"/>
    <col min="7171" max="7171" width="51.7109375" customWidth="1"/>
    <col min="7172" max="7172" width="8" customWidth="1"/>
    <col min="7173" max="7176" width="7" customWidth="1"/>
    <col min="7177" max="7177" width="8.42578125" bestFit="1" customWidth="1"/>
    <col min="7178" max="7178" width="0" hidden="1" customWidth="1"/>
    <col min="7427" max="7427" width="51.7109375" customWidth="1"/>
    <col min="7428" max="7428" width="8" customWidth="1"/>
    <col min="7429" max="7432" width="7" customWidth="1"/>
    <col min="7433" max="7433" width="8.42578125" bestFit="1" customWidth="1"/>
    <col min="7434" max="7434" width="0" hidden="1" customWidth="1"/>
    <col min="7683" max="7683" width="51.7109375" customWidth="1"/>
    <col min="7684" max="7684" width="8" customWidth="1"/>
    <col min="7685" max="7688" width="7" customWidth="1"/>
    <col min="7689" max="7689" width="8.42578125" bestFit="1" customWidth="1"/>
    <col min="7690" max="7690" width="0" hidden="1" customWidth="1"/>
    <col min="7939" max="7939" width="51.7109375" customWidth="1"/>
    <col min="7940" max="7940" width="8" customWidth="1"/>
    <col min="7941" max="7944" width="7" customWidth="1"/>
    <col min="7945" max="7945" width="8.42578125" bestFit="1" customWidth="1"/>
    <col min="7946" max="7946" width="0" hidden="1" customWidth="1"/>
    <col min="8195" max="8195" width="51.7109375" customWidth="1"/>
    <col min="8196" max="8196" width="8" customWidth="1"/>
    <col min="8197" max="8200" width="7" customWidth="1"/>
    <col min="8201" max="8201" width="8.42578125" bestFit="1" customWidth="1"/>
    <col min="8202" max="8202" width="0" hidden="1" customWidth="1"/>
    <col min="8451" max="8451" width="51.7109375" customWidth="1"/>
    <col min="8452" max="8452" width="8" customWidth="1"/>
    <col min="8453" max="8456" width="7" customWidth="1"/>
    <col min="8457" max="8457" width="8.42578125" bestFit="1" customWidth="1"/>
    <col min="8458" max="8458" width="0" hidden="1" customWidth="1"/>
    <col min="8707" max="8707" width="51.7109375" customWidth="1"/>
    <col min="8708" max="8708" width="8" customWidth="1"/>
    <col min="8709" max="8712" width="7" customWidth="1"/>
    <col min="8713" max="8713" width="8.42578125" bestFit="1" customWidth="1"/>
    <col min="8714" max="8714" width="0" hidden="1" customWidth="1"/>
    <col min="8963" max="8963" width="51.7109375" customWidth="1"/>
    <col min="8964" max="8964" width="8" customWidth="1"/>
    <col min="8965" max="8968" width="7" customWidth="1"/>
    <col min="8969" max="8969" width="8.42578125" bestFit="1" customWidth="1"/>
    <col min="8970" max="8970" width="0" hidden="1" customWidth="1"/>
    <col min="9219" max="9219" width="51.7109375" customWidth="1"/>
    <col min="9220" max="9220" width="8" customWidth="1"/>
    <col min="9221" max="9224" width="7" customWidth="1"/>
    <col min="9225" max="9225" width="8.42578125" bestFit="1" customWidth="1"/>
    <col min="9226" max="9226" width="0" hidden="1" customWidth="1"/>
    <col min="9475" max="9475" width="51.7109375" customWidth="1"/>
    <col min="9476" max="9476" width="8" customWidth="1"/>
    <col min="9477" max="9480" width="7" customWidth="1"/>
    <col min="9481" max="9481" width="8.42578125" bestFit="1" customWidth="1"/>
    <col min="9482" max="9482" width="0" hidden="1" customWidth="1"/>
    <col min="9731" max="9731" width="51.7109375" customWidth="1"/>
    <col min="9732" max="9732" width="8" customWidth="1"/>
    <col min="9733" max="9736" width="7" customWidth="1"/>
    <col min="9737" max="9737" width="8.42578125" bestFit="1" customWidth="1"/>
    <col min="9738" max="9738" width="0" hidden="1" customWidth="1"/>
    <col min="9987" max="9987" width="51.7109375" customWidth="1"/>
    <col min="9988" max="9988" width="8" customWidth="1"/>
    <col min="9989" max="9992" width="7" customWidth="1"/>
    <col min="9993" max="9993" width="8.42578125" bestFit="1" customWidth="1"/>
    <col min="9994" max="9994" width="0" hidden="1" customWidth="1"/>
    <col min="10243" max="10243" width="51.7109375" customWidth="1"/>
    <col min="10244" max="10244" width="8" customWidth="1"/>
    <col min="10245" max="10248" width="7" customWidth="1"/>
    <col min="10249" max="10249" width="8.42578125" bestFit="1" customWidth="1"/>
    <col min="10250" max="10250" width="0" hidden="1" customWidth="1"/>
    <col min="10499" max="10499" width="51.7109375" customWidth="1"/>
    <col min="10500" max="10500" width="8" customWidth="1"/>
    <col min="10501" max="10504" width="7" customWidth="1"/>
    <col min="10505" max="10505" width="8.42578125" bestFit="1" customWidth="1"/>
    <col min="10506" max="10506" width="0" hidden="1" customWidth="1"/>
    <col min="10755" max="10755" width="51.7109375" customWidth="1"/>
    <col min="10756" max="10756" width="8" customWidth="1"/>
    <col min="10757" max="10760" width="7" customWidth="1"/>
    <col min="10761" max="10761" width="8.42578125" bestFit="1" customWidth="1"/>
    <col min="10762" max="10762" width="0" hidden="1" customWidth="1"/>
    <col min="11011" max="11011" width="51.7109375" customWidth="1"/>
    <col min="11012" max="11012" width="8" customWidth="1"/>
    <col min="11013" max="11016" width="7" customWidth="1"/>
    <col min="11017" max="11017" width="8.42578125" bestFit="1" customWidth="1"/>
    <col min="11018" max="11018" width="0" hidden="1" customWidth="1"/>
    <col min="11267" max="11267" width="51.7109375" customWidth="1"/>
    <col min="11268" max="11268" width="8" customWidth="1"/>
    <col min="11269" max="11272" width="7" customWidth="1"/>
    <col min="11273" max="11273" width="8.42578125" bestFit="1" customWidth="1"/>
    <col min="11274" max="11274" width="0" hidden="1" customWidth="1"/>
    <col min="11523" max="11523" width="51.7109375" customWidth="1"/>
    <col min="11524" max="11524" width="8" customWidth="1"/>
    <col min="11525" max="11528" width="7" customWidth="1"/>
    <col min="11529" max="11529" width="8.42578125" bestFit="1" customWidth="1"/>
    <col min="11530" max="11530" width="0" hidden="1" customWidth="1"/>
    <col min="11779" max="11779" width="51.7109375" customWidth="1"/>
    <col min="11780" max="11780" width="8" customWidth="1"/>
    <col min="11781" max="11784" width="7" customWidth="1"/>
    <col min="11785" max="11785" width="8.42578125" bestFit="1" customWidth="1"/>
    <col min="11786" max="11786" width="0" hidden="1" customWidth="1"/>
    <col min="12035" max="12035" width="51.7109375" customWidth="1"/>
    <col min="12036" max="12036" width="8" customWidth="1"/>
    <col min="12037" max="12040" width="7" customWidth="1"/>
    <col min="12041" max="12041" width="8.42578125" bestFit="1" customWidth="1"/>
    <col min="12042" max="12042" width="0" hidden="1" customWidth="1"/>
    <col min="12291" max="12291" width="51.7109375" customWidth="1"/>
    <col min="12292" max="12292" width="8" customWidth="1"/>
    <col min="12293" max="12296" width="7" customWidth="1"/>
    <col min="12297" max="12297" width="8.42578125" bestFit="1" customWidth="1"/>
    <col min="12298" max="12298" width="0" hidden="1" customWidth="1"/>
    <col min="12547" max="12547" width="51.7109375" customWidth="1"/>
    <col min="12548" max="12548" width="8" customWidth="1"/>
    <col min="12549" max="12552" width="7" customWidth="1"/>
    <col min="12553" max="12553" width="8.42578125" bestFit="1" customWidth="1"/>
    <col min="12554" max="12554" width="0" hidden="1" customWidth="1"/>
    <col min="12803" max="12803" width="51.7109375" customWidth="1"/>
    <col min="12804" max="12804" width="8" customWidth="1"/>
    <col min="12805" max="12808" width="7" customWidth="1"/>
    <col min="12809" max="12809" width="8.42578125" bestFit="1" customWidth="1"/>
    <col min="12810" max="12810" width="0" hidden="1" customWidth="1"/>
    <col min="13059" max="13059" width="51.7109375" customWidth="1"/>
    <col min="13060" max="13060" width="8" customWidth="1"/>
    <col min="13061" max="13064" width="7" customWidth="1"/>
    <col min="13065" max="13065" width="8.42578125" bestFit="1" customWidth="1"/>
    <col min="13066" max="13066" width="0" hidden="1" customWidth="1"/>
    <col min="13315" max="13315" width="51.7109375" customWidth="1"/>
    <col min="13316" max="13316" width="8" customWidth="1"/>
    <col min="13317" max="13320" width="7" customWidth="1"/>
    <col min="13321" max="13321" width="8.42578125" bestFit="1" customWidth="1"/>
    <col min="13322" max="13322" width="0" hidden="1" customWidth="1"/>
    <col min="13571" max="13571" width="51.7109375" customWidth="1"/>
    <col min="13572" max="13572" width="8" customWidth="1"/>
    <col min="13573" max="13576" width="7" customWidth="1"/>
    <col min="13577" max="13577" width="8.42578125" bestFit="1" customWidth="1"/>
    <col min="13578" max="13578" width="0" hidden="1" customWidth="1"/>
    <col min="13827" max="13827" width="51.7109375" customWidth="1"/>
    <col min="13828" max="13828" width="8" customWidth="1"/>
    <col min="13829" max="13832" width="7" customWidth="1"/>
    <col min="13833" max="13833" width="8.42578125" bestFit="1" customWidth="1"/>
    <col min="13834" max="13834" width="0" hidden="1" customWidth="1"/>
    <col min="14083" max="14083" width="51.7109375" customWidth="1"/>
    <col min="14084" max="14084" width="8" customWidth="1"/>
    <col min="14085" max="14088" width="7" customWidth="1"/>
    <col min="14089" max="14089" width="8.42578125" bestFit="1" customWidth="1"/>
    <col min="14090" max="14090" width="0" hidden="1" customWidth="1"/>
    <col min="14339" max="14339" width="51.7109375" customWidth="1"/>
    <col min="14340" max="14340" width="8" customWidth="1"/>
    <col min="14341" max="14344" width="7" customWidth="1"/>
    <col min="14345" max="14345" width="8.42578125" bestFit="1" customWidth="1"/>
    <col min="14346" max="14346" width="0" hidden="1" customWidth="1"/>
    <col min="14595" max="14595" width="51.7109375" customWidth="1"/>
    <col min="14596" max="14596" width="8" customWidth="1"/>
    <col min="14597" max="14600" width="7" customWidth="1"/>
    <col min="14601" max="14601" width="8.42578125" bestFit="1" customWidth="1"/>
    <col min="14602" max="14602" width="0" hidden="1" customWidth="1"/>
    <col min="14851" max="14851" width="51.7109375" customWidth="1"/>
    <col min="14852" max="14852" width="8" customWidth="1"/>
    <col min="14853" max="14856" width="7" customWidth="1"/>
    <col min="14857" max="14857" width="8.42578125" bestFit="1" customWidth="1"/>
    <col min="14858" max="14858" width="0" hidden="1" customWidth="1"/>
    <col min="15107" max="15107" width="51.7109375" customWidth="1"/>
    <col min="15108" max="15108" width="8" customWidth="1"/>
    <col min="15109" max="15112" width="7" customWidth="1"/>
    <col min="15113" max="15113" width="8.42578125" bestFit="1" customWidth="1"/>
    <col min="15114" max="15114" width="0" hidden="1" customWidth="1"/>
    <col min="15363" max="15363" width="51.7109375" customWidth="1"/>
    <col min="15364" max="15364" width="8" customWidth="1"/>
    <col min="15365" max="15368" width="7" customWidth="1"/>
    <col min="15369" max="15369" width="8.42578125" bestFit="1" customWidth="1"/>
    <col min="15370" max="15370" width="0" hidden="1" customWidth="1"/>
    <col min="15619" max="15619" width="51.7109375" customWidth="1"/>
    <col min="15620" max="15620" width="8" customWidth="1"/>
    <col min="15621" max="15624" width="7" customWidth="1"/>
    <col min="15625" max="15625" width="8.42578125" bestFit="1" customWidth="1"/>
    <col min="15626" max="15626" width="0" hidden="1" customWidth="1"/>
    <col min="15875" max="15875" width="51.7109375" customWidth="1"/>
    <col min="15876" max="15876" width="8" customWidth="1"/>
    <col min="15877" max="15880" width="7" customWidth="1"/>
    <col min="15881" max="15881" width="8.42578125" bestFit="1" customWidth="1"/>
    <col min="15882" max="15882" width="0" hidden="1" customWidth="1"/>
    <col min="16131" max="16131" width="51.7109375" customWidth="1"/>
    <col min="16132" max="16132" width="8" customWidth="1"/>
    <col min="16133" max="16136" width="7" customWidth="1"/>
    <col min="16137" max="16137" width="8.42578125" bestFit="1" customWidth="1"/>
    <col min="16138" max="16138" width="0" hidden="1" customWidth="1"/>
  </cols>
  <sheetData>
    <row r="1" spans="1:16" x14ac:dyDescent="0.25">
      <c r="B1" s="135" t="s">
        <v>221</v>
      </c>
      <c r="C1" s="135"/>
    </row>
    <row r="2" spans="1:16" x14ac:dyDescent="0.25">
      <c r="B2" s="135" t="s">
        <v>214</v>
      </c>
      <c r="C2" s="135"/>
      <c r="E2" s="137"/>
    </row>
    <row r="4" spans="1:16" x14ac:dyDescent="0.25">
      <c r="A4" s="405" t="s">
        <v>223</v>
      </c>
      <c r="B4" s="394" t="s">
        <v>215</v>
      </c>
      <c r="C4" s="406" t="s">
        <v>216</v>
      </c>
      <c r="D4" s="407"/>
      <c r="E4" s="407"/>
      <c r="F4" s="407"/>
      <c r="G4" s="407"/>
      <c r="H4" s="408"/>
      <c r="I4" s="400" t="s">
        <v>217</v>
      </c>
      <c r="J4" s="136" t="s">
        <v>218</v>
      </c>
    </row>
    <row r="5" spans="1:16" x14ac:dyDescent="0.25">
      <c r="A5" s="405"/>
      <c r="B5" s="395"/>
      <c r="C5" s="238">
        <v>41605</v>
      </c>
      <c r="D5" s="141">
        <v>41606</v>
      </c>
      <c r="E5" s="141">
        <v>41607</v>
      </c>
      <c r="F5" s="141">
        <v>41608</v>
      </c>
      <c r="G5" s="141">
        <v>41609</v>
      </c>
      <c r="H5" s="141">
        <v>41610</v>
      </c>
      <c r="I5" s="400"/>
    </row>
    <row r="6" spans="1:16" x14ac:dyDescent="0.25">
      <c r="A6" s="138">
        <v>1</v>
      </c>
      <c r="B6" s="138" t="s">
        <v>2</v>
      </c>
      <c r="C6" s="138"/>
      <c r="D6" s="143">
        <v>1</v>
      </c>
      <c r="E6" s="143">
        <v>1</v>
      </c>
      <c r="F6" s="143">
        <v>1</v>
      </c>
      <c r="G6" s="143">
        <v>1</v>
      </c>
      <c r="H6" s="143">
        <v>0</v>
      </c>
      <c r="I6" s="144">
        <f>SUM(C6:H6)</f>
        <v>4</v>
      </c>
      <c r="J6" s="136">
        <v>4</v>
      </c>
    </row>
    <row r="7" spans="1:16" x14ac:dyDescent="0.25">
      <c r="A7" s="138">
        <v>2</v>
      </c>
      <c r="B7" s="138" t="s">
        <v>5</v>
      </c>
      <c r="C7" s="138"/>
      <c r="D7" s="143">
        <v>1</v>
      </c>
      <c r="E7" s="143">
        <v>1</v>
      </c>
      <c r="F7" s="143">
        <v>1</v>
      </c>
      <c r="G7" s="143">
        <v>1</v>
      </c>
      <c r="H7" s="143">
        <v>0</v>
      </c>
      <c r="I7" s="144">
        <f t="shared" ref="I7:I21" si="0">SUM(C7:H7)</f>
        <v>4</v>
      </c>
      <c r="J7" s="136">
        <v>4</v>
      </c>
    </row>
    <row r="8" spans="1:16" x14ac:dyDescent="0.25">
      <c r="A8" s="138">
        <v>3</v>
      </c>
      <c r="B8" s="138" t="s">
        <v>8</v>
      </c>
      <c r="C8" s="138"/>
      <c r="D8" s="143">
        <v>1</v>
      </c>
      <c r="E8" s="143">
        <v>1</v>
      </c>
      <c r="F8" s="143">
        <v>1</v>
      </c>
      <c r="G8" s="143">
        <v>1</v>
      </c>
      <c r="H8" s="143">
        <v>0</v>
      </c>
      <c r="I8" s="144">
        <f t="shared" si="0"/>
        <v>4</v>
      </c>
      <c r="J8" s="136">
        <v>4</v>
      </c>
    </row>
    <row r="9" spans="1:16" x14ac:dyDescent="0.25">
      <c r="A9" s="138">
        <v>4</v>
      </c>
      <c r="B9" s="138" t="s">
        <v>11</v>
      </c>
      <c r="C9" s="138"/>
      <c r="D9" s="143">
        <v>1</v>
      </c>
      <c r="E9" s="143">
        <v>1</v>
      </c>
      <c r="F9" s="143">
        <v>1</v>
      </c>
      <c r="G9" s="143">
        <v>1</v>
      </c>
      <c r="H9" s="143">
        <v>0</v>
      </c>
      <c r="I9" s="144">
        <f t="shared" si="0"/>
        <v>4</v>
      </c>
    </row>
    <row r="10" spans="1:16" x14ac:dyDescent="0.25">
      <c r="A10" s="138">
        <v>5</v>
      </c>
      <c r="B10" s="138" t="s">
        <v>13</v>
      </c>
      <c r="C10" s="138"/>
      <c r="D10" s="143">
        <v>1</v>
      </c>
      <c r="E10" s="143">
        <v>1</v>
      </c>
      <c r="F10" s="143">
        <v>1</v>
      </c>
      <c r="G10" s="143">
        <v>1</v>
      </c>
      <c r="H10" s="143">
        <v>0</v>
      </c>
      <c r="I10" s="144">
        <f t="shared" si="0"/>
        <v>4</v>
      </c>
    </row>
    <row r="11" spans="1:16" x14ac:dyDescent="0.25">
      <c r="A11" s="138">
        <v>6</v>
      </c>
      <c r="B11" s="138" t="s">
        <v>15</v>
      </c>
      <c r="C11" s="138"/>
      <c r="D11" s="143">
        <v>1</v>
      </c>
      <c r="E11" s="143">
        <v>1</v>
      </c>
      <c r="F11" s="143">
        <v>1</v>
      </c>
      <c r="G11" s="143">
        <v>1</v>
      </c>
      <c r="H11" s="143">
        <v>0</v>
      </c>
      <c r="I11" s="144">
        <f t="shared" si="0"/>
        <v>4</v>
      </c>
    </row>
    <row r="12" spans="1:16" x14ac:dyDescent="0.25">
      <c r="A12" s="138">
        <v>7</v>
      </c>
      <c r="B12" s="138" t="s">
        <v>17</v>
      </c>
      <c r="C12" s="138"/>
      <c r="D12" s="143">
        <v>1</v>
      </c>
      <c r="E12" s="143">
        <v>1</v>
      </c>
      <c r="F12" s="143">
        <v>1</v>
      </c>
      <c r="G12" s="143">
        <v>1</v>
      </c>
      <c r="H12" s="143">
        <v>0</v>
      </c>
      <c r="I12" s="144">
        <f t="shared" si="0"/>
        <v>4</v>
      </c>
    </row>
    <row r="13" spans="1:16" x14ac:dyDescent="0.25">
      <c r="A13" s="138">
        <v>8</v>
      </c>
      <c r="B13" s="138" t="s">
        <v>18</v>
      </c>
      <c r="C13" s="239">
        <v>1</v>
      </c>
      <c r="D13" s="143">
        <v>1</v>
      </c>
      <c r="E13" s="143">
        <v>1</v>
      </c>
      <c r="F13" s="143">
        <v>1</v>
      </c>
      <c r="G13" s="143">
        <v>1</v>
      </c>
      <c r="H13" s="143">
        <v>0</v>
      </c>
      <c r="I13" s="144">
        <f>SUM(C13:H13)</f>
        <v>5</v>
      </c>
    </row>
    <row r="14" spans="1:16" x14ac:dyDescent="0.25">
      <c r="A14" s="138">
        <v>9</v>
      </c>
      <c r="B14" s="138" t="s">
        <v>19</v>
      </c>
      <c r="C14" s="138"/>
      <c r="D14" s="143">
        <v>1</v>
      </c>
      <c r="E14" s="143">
        <v>1</v>
      </c>
      <c r="F14" s="143">
        <v>1</v>
      </c>
      <c r="G14" s="143">
        <v>1</v>
      </c>
      <c r="H14" s="143">
        <v>0</v>
      </c>
      <c r="I14" s="144">
        <f t="shared" si="0"/>
        <v>4</v>
      </c>
    </row>
    <row r="15" spans="1:16" x14ac:dyDescent="0.25">
      <c r="A15" s="138">
        <v>10</v>
      </c>
      <c r="B15" s="240" t="s">
        <v>20</v>
      </c>
      <c r="C15" s="240"/>
      <c r="D15" s="241">
        <v>1</v>
      </c>
      <c r="E15" s="241">
        <v>1</v>
      </c>
      <c r="F15" s="241">
        <v>1</v>
      </c>
      <c r="G15" s="241">
        <v>1</v>
      </c>
      <c r="H15" s="241">
        <v>0</v>
      </c>
      <c r="I15" s="241">
        <f t="shared" si="0"/>
        <v>4</v>
      </c>
      <c r="J15" s="242"/>
      <c r="K15" s="243" t="s">
        <v>266</v>
      </c>
      <c r="L15" s="243"/>
      <c r="M15" s="243"/>
      <c r="N15" s="243"/>
      <c r="O15" s="243"/>
      <c r="P15" s="243"/>
    </row>
    <row r="16" spans="1:16" x14ac:dyDescent="0.25">
      <c r="A16" s="138">
        <v>11</v>
      </c>
      <c r="B16" s="138" t="s">
        <v>21</v>
      </c>
      <c r="C16" s="138"/>
      <c r="D16" s="143">
        <v>1</v>
      </c>
      <c r="E16" s="143">
        <v>1</v>
      </c>
      <c r="F16" s="143">
        <v>1</v>
      </c>
      <c r="G16" s="143">
        <v>1</v>
      </c>
      <c r="H16" s="143">
        <v>0</v>
      </c>
      <c r="I16" s="144">
        <f t="shared" si="0"/>
        <v>4</v>
      </c>
    </row>
    <row r="17" spans="1:10" x14ac:dyDescent="0.25">
      <c r="A17" s="138">
        <v>12</v>
      </c>
      <c r="B17" s="138" t="s">
        <v>22</v>
      </c>
      <c r="C17" s="138"/>
      <c r="D17" s="143">
        <v>1</v>
      </c>
      <c r="E17" s="143">
        <v>1</v>
      </c>
      <c r="F17" s="143">
        <v>1</v>
      </c>
      <c r="G17" s="143">
        <v>1</v>
      </c>
      <c r="H17" s="143">
        <v>0</v>
      </c>
      <c r="I17" s="144">
        <f t="shared" si="0"/>
        <v>4</v>
      </c>
      <c r="J17" s="136">
        <v>4</v>
      </c>
    </row>
    <row r="18" spans="1:10" x14ac:dyDescent="0.25">
      <c r="A18" s="138">
        <v>13</v>
      </c>
      <c r="B18" s="138" t="s">
        <v>24</v>
      </c>
      <c r="C18" s="138"/>
      <c r="D18" s="143">
        <v>1</v>
      </c>
      <c r="E18" s="143">
        <v>1</v>
      </c>
      <c r="F18" s="143">
        <v>1</v>
      </c>
      <c r="G18" s="143">
        <v>1</v>
      </c>
      <c r="H18" s="143">
        <v>0</v>
      </c>
      <c r="I18" s="144">
        <f t="shared" si="0"/>
        <v>4</v>
      </c>
      <c r="J18" s="136">
        <v>4</v>
      </c>
    </row>
    <row r="19" spans="1:10" x14ac:dyDescent="0.25">
      <c r="A19" s="138">
        <v>14</v>
      </c>
      <c r="B19" s="244" t="s">
        <v>267</v>
      </c>
      <c r="C19" s="244"/>
      <c r="D19" s="143">
        <v>1</v>
      </c>
      <c r="E19" s="143">
        <v>1</v>
      </c>
      <c r="F19" s="143">
        <v>1</v>
      </c>
      <c r="G19" s="143">
        <v>1</v>
      </c>
      <c r="H19" s="143">
        <v>0</v>
      </c>
      <c r="I19" s="144">
        <f t="shared" si="0"/>
        <v>4</v>
      </c>
      <c r="J19" s="136">
        <v>4</v>
      </c>
    </row>
    <row r="20" spans="1:10" x14ac:dyDescent="0.25">
      <c r="A20" s="138">
        <v>15</v>
      </c>
      <c r="B20" s="138" t="s">
        <v>28</v>
      </c>
      <c r="C20" s="138"/>
      <c r="D20" s="143">
        <v>1</v>
      </c>
      <c r="E20" s="143">
        <v>1</v>
      </c>
      <c r="F20" s="143">
        <v>1</v>
      </c>
      <c r="G20" s="143">
        <v>1</v>
      </c>
      <c r="H20" s="143">
        <v>0</v>
      </c>
      <c r="I20" s="144">
        <f t="shared" si="0"/>
        <v>4</v>
      </c>
      <c r="J20" s="136">
        <v>4</v>
      </c>
    </row>
    <row r="21" spans="1:10" x14ac:dyDescent="0.25">
      <c r="A21" s="138">
        <v>16</v>
      </c>
      <c r="B21" s="138" t="s">
        <v>30</v>
      </c>
      <c r="C21" s="138"/>
      <c r="D21" s="143">
        <v>1</v>
      </c>
      <c r="E21" s="143">
        <v>1</v>
      </c>
      <c r="F21" s="143">
        <v>1</v>
      </c>
      <c r="G21" s="143">
        <v>1</v>
      </c>
      <c r="H21" s="143">
        <v>0</v>
      </c>
      <c r="I21" s="144">
        <f t="shared" si="0"/>
        <v>4</v>
      </c>
      <c r="J21" s="136">
        <v>4</v>
      </c>
    </row>
    <row r="22" spans="1:10" x14ac:dyDescent="0.25">
      <c r="A22" s="138">
        <v>17</v>
      </c>
      <c r="B22" s="138" t="s">
        <v>96</v>
      </c>
      <c r="C22" s="138"/>
      <c r="D22" s="143">
        <v>1</v>
      </c>
      <c r="E22" s="143">
        <v>1</v>
      </c>
      <c r="F22" s="143">
        <v>1</v>
      </c>
      <c r="G22" s="143">
        <v>1</v>
      </c>
      <c r="H22" s="241">
        <v>1</v>
      </c>
      <c r="I22" s="144">
        <f>SUM(C22:H22)</f>
        <v>5</v>
      </c>
      <c r="J22" s="136">
        <v>4</v>
      </c>
    </row>
    <row r="23" spans="1:10" x14ac:dyDescent="0.25">
      <c r="B23" s="138"/>
      <c r="C23" s="138"/>
      <c r="D23" s="143"/>
      <c r="E23" s="144"/>
      <c r="F23" s="144"/>
      <c r="G23" s="144"/>
      <c r="H23" s="144"/>
      <c r="I23" s="144"/>
      <c r="J23" s="136">
        <v>4</v>
      </c>
    </row>
    <row r="24" spans="1:10" ht="15.75" x14ac:dyDescent="0.25">
      <c r="B24" s="139" t="s">
        <v>171</v>
      </c>
      <c r="C24" s="245"/>
      <c r="D24" s="145"/>
      <c r="E24" s="146"/>
      <c r="F24" s="146"/>
      <c r="G24" s="146"/>
      <c r="H24" s="146"/>
      <c r="I24" s="147">
        <f>SUM(I6:I23)</f>
        <v>70</v>
      </c>
      <c r="J24" s="26">
        <f>SUM(J6:J23)</f>
        <v>40</v>
      </c>
    </row>
    <row r="25" spans="1:10" x14ac:dyDescent="0.25">
      <c r="D25" s="148"/>
      <c r="E25" s="149"/>
      <c r="F25" s="149"/>
      <c r="G25" s="149"/>
      <c r="H25" s="149"/>
      <c r="I25" s="149"/>
    </row>
    <row r="26" spans="1:10" x14ac:dyDescent="0.25">
      <c r="A26" s="392" t="s">
        <v>223</v>
      </c>
      <c r="B26" s="394" t="s">
        <v>219</v>
      </c>
      <c r="C26" s="401" t="s">
        <v>216</v>
      </c>
      <c r="D26" s="402"/>
      <c r="E26" s="402"/>
      <c r="F26" s="402"/>
      <c r="G26" s="402"/>
      <c r="H26" s="403"/>
      <c r="I26" s="404" t="s">
        <v>217</v>
      </c>
    </row>
    <row r="27" spans="1:10" x14ac:dyDescent="0.25">
      <c r="A27" s="393"/>
      <c r="B27" s="395"/>
      <c r="C27" s="238">
        <v>41605</v>
      </c>
      <c r="D27" s="246">
        <v>41606</v>
      </c>
      <c r="E27" s="246">
        <v>41607</v>
      </c>
      <c r="F27" s="246">
        <v>41608</v>
      </c>
      <c r="G27" s="246">
        <v>41609</v>
      </c>
      <c r="H27" s="246">
        <v>41610</v>
      </c>
      <c r="I27" s="404"/>
    </row>
    <row r="28" spans="1:10" x14ac:dyDescent="0.25">
      <c r="A28" s="266">
        <v>18</v>
      </c>
      <c r="B28" s="266" t="s">
        <v>50</v>
      </c>
      <c r="C28" s="266"/>
      <c r="D28" s="151">
        <v>1</v>
      </c>
      <c r="E28" s="151">
        <v>1</v>
      </c>
      <c r="F28" s="151">
        <v>1</v>
      </c>
      <c r="G28" s="151">
        <v>1</v>
      </c>
      <c r="H28" s="151">
        <v>1</v>
      </c>
      <c r="I28" s="144">
        <f>SUM(C28:H28)</f>
        <v>5</v>
      </c>
      <c r="J28" s="136">
        <v>4</v>
      </c>
    </row>
    <row r="29" spans="1:10" x14ac:dyDescent="0.25">
      <c r="A29" s="247">
        <v>19</v>
      </c>
      <c r="B29" s="247" t="s">
        <v>51</v>
      </c>
      <c r="C29" s="247"/>
      <c r="D29" s="248">
        <v>1</v>
      </c>
      <c r="E29" s="248">
        <v>1</v>
      </c>
      <c r="F29" s="248">
        <v>1</v>
      </c>
      <c r="G29" s="248">
        <v>1</v>
      </c>
      <c r="H29" s="249">
        <v>0</v>
      </c>
      <c r="I29" s="144">
        <f t="shared" ref="I29:I34" si="1">SUM(C29:H29)</f>
        <v>4</v>
      </c>
    </row>
    <row r="30" spans="1:10" x14ac:dyDescent="0.25">
      <c r="A30" s="138">
        <v>20</v>
      </c>
      <c r="B30" s="138" t="s">
        <v>52</v>
      </c>
      <c r="C30" s="138"/>
      <c r="D30" s="151">
        <v>1</v>
      </c>
      <c r="E30" s="151">
        <v>1</v>
      </c>
      <c r="F30" s="151">
        <v>1</v>
      </c>
      <c r="G30" s="151">
        <v>1</v>
      </c>
      <c r="H30" s="143">
        <v>0</v>
      </c>
      <c r="I30" s="144">
        <f t="shared" si="1"/>
        <v>4</v>
      </c>
    </row>
    <row r="31" spans="1:10" x14ac:dyDescent="0.25">
      <c r="A31" s="138">
        <v>21</v>
      </c>
      <c r="B31" s="138" t="s">
        <v>53</v>
      </c>
      <c r="C31" s="138"/>
      <c r="D31" s="151">
        <v>1</v>
      </c>
      <c r="E31" s="151">
        <v>1</v>
      </c>
      <c r="F31" s="151">
        <v>1</v>
      </c>
      <c r="G31" s="151">
        <v>1</v>
      </c>
      <c r="H31" s="143">
        <v>0</v>
      </c>
      <c r="I31" s="144">
        <f t="shared" si="1"/>
        <v>4</v>
      </c>
    </row>
    <row r="32" spans="1:10" x14ac:dyDescent="0.25">
      <c r="A32" s="138">
        <v>22</v>
      </c>
      <c r="B32" s="138" t="s">
        <v>54</v>
      </c>
      <c r="C32" s="138"/>
      <c r="D32" s="151">
        <v>1</v>
      </c>
      <c r="E32" s="151">
        <v>1</v>
      </c>
      <c r="F32" s="151">
        <v>1</v>
      </c>
      <c r="G32" s="151">
        <v>1</v>
      </c>
      <c r="H32" s="143">
        <v>0</v>
      </c>
      <c r="I32" s="144">
        <f t="shared" si="1"/>
        <v>4</v>
      </c>
      <c r="J32" s="136">
        <v>3</v>
      </c>
    </row>
    <row r="33" spans="1:10" x14ac:dyDescent="0.25">
      <c r="A33" s="138">
        <v>23</v>
      </c>
      <c r="B33" s="138" t="s">
        <v>55</v>
      </c>
      <c r="C33" s="138"/>
      <c r="D33" s="151">
        <v>1</v>
      </c>
      <c r="E33" s="151">
        <v>1</v>
      </c>
      <c r="F33" s="151">
        <v>1</v>
      </c>
      <c r="G33" s="151">
        <v>1</v>
      </c>
      <c r="H33" s="143">
        <v>0</v>
      </c>
      <c r="I33" s="144">
        <f t="shared" si="1"/>
        <v>4</v>
      </c>
      <c r="J33" s="136">
        <v>4</v>
      </c>
    </row>
    <row r="34" spans="1:10" x14ac:dyDescent="0.25">
      <c r="A34" s="138">
        <v>24</v>
      </c>
      <c r="B34" s="138" t="s">
        <v>186</v>
      </c>
      <c r="C34" s="138"/>
      <c r="D34" s="151">
        <v>1</v>
      </c>
      <c r="E34" s="151">
        <v>1</v>
      </c>
      <c r="F34" s="151">
        <v>1</v>
      </c>
      <c r="G34" s="151">
        <v>1</v>
      </c>
      <c r="H34" s="143">
        <v>0</v>
      </c>
      <c r="I34" s="144">
        <f t="shared" si="1"/>
        <v>4</v>
      </c>
      <c r="J34" s="136">
        <v>4</v>
      </c>
    </row>
    <row r="35" spans="1:10" x14ac:dyDescent="0.25">
      <c r="A35" s="138"/>
      <c r="B35" s="138"/>
      <c r="C35" s="138"/>
      <c r="D35" s="151"/>
      <c r="E35" s="151"/>
      <c r="F35" s="151"/>
      <c r="G35" s="151"/>
      <c r="H35" s="151"/>
      <c r="I35" s="144"/>
      <c r="J35" s="136">
        <v>4</v>
      </c>
    </row>
    <row r="36" spans="1:10" ht="15.75" x14ac:dyDescent="0.25">
      <c r="B36" s="139" t="s">
        <v>171</v>
      </c>
      <c r="C36" s="245"/>
      <c r="D36" s="152"/>
      <c r="E36" s="153"/>
      <c r="F36" s="153"/>
      <c r="G36" s="153"/>
      <c r="H36" s="153"/>
      <c r="I36" s="147">
        <f>SUM(I28:I35)</f>
        <v>29</v>
      </c>
      <c r="J36" s="26">
        <f>SUM(J28:J35)</f>
        <v>19</v>
      </c>
    </row>
    <row r="37" spans="1:10" x14ac:dyDescent="0.25">
      <c r="D37" s="154"/>
      <c r="E37" s="155"/>
      <c r="F37" s="155"/>
      <c r="G37" s="155"/>
      <c r="H37" s="155"/>
      <c r="I37" s="155"/>
      <c r="J37" s="26"/>
    </row>
    <row r="38" spans="1:10" x14ac:dyDescent="0.25">
      <c r="A38" s="138"/>
      <c r="B38" s="394" t="s">
        <v>220</v>
      </c>
      <c r="C38" s="396" t="s">
        <v>216</v>
      </c>
      <c r="D38" s="397"/>
      <c r="E38" s="397"/>
      <c r="F38" s="397"/>
      <c r="G38" s="397"/>
      <c r="H38" s="398"/>
      <c r="I38" s="399" t="s">
        <v>217</v>
      </c>
      <c r="J38" s="26"/>
    </row>
    <row r="39" spans="1:10" x14ac:dyDescent="0.25">
      <c r="A39" s="138"/>
      <c r="B39" s="395"/>
      <c r="C39" s="238">
        <v>41605</v>
      </c>
      <c r="D39" s="150">
        <v>41606</v>
      </c>
      <c r="E39" s="150">
        <v>41607</v>
      </c>
      <c r="F39" s="150">
        <v>41608</v>
      </c>
      <c r="G39" s="150">
        <v>41609</v>
      </c>
      <c r="H39" s="150">
        <v>41610</v>
      </c>
      <c r="I39" s="399"/>
    </row>
    <row r="40" spans="1:10" x14ac:dyDescent="0.25">
      <c r="A40" s="138">
        <v>26</v>
      </c>
      <c r="B40" s="138" t="s">
        <v>222</v>
      </c>
      <c r="C40" s="138"/>
      <c r="D40" s="143">
        <v>1</v>
      </c>
      <c r="E40" s="144">
        <v>1</v>
      </c>
      <c r="F40" s="144">
        <v>1</v>
      </c>
      <c r="G40" s="144">
        <v>1</v>
      </c>
      <c r="H40" s="144" t="s">
        <v>268</v>
      </c>
      <c r="I40" s="144">
        <f>SUM(C40:H40)</f>
        <v>4</v>
      </c>
      <c r="J40" s="136">
        <v>4</v>
      </c>
    </row>
    <row r="41" spans="1:10" ht="15.75" x14ac:dyDescent="0.25">
      <c r="B41" s="139" t="s">
        <v>171</v>
      </c>
      <c r="C41" s="245"/>
      <c r="D41" s="152"/>
      <c r="E41" s="153"/>
      <c r="F41" s="153"/>
      <c r="G41" s="153"/>
      <c r="H41" s="153"/>
      <c r="I41" s="147">
        <f>SUM(I40)</f>
        <v>4</v>
      </c>
      <c r="J41" s="26">
        <f>SUM(J34:J40)</f>
        <v>31</v>
      </c>
    </row>
    <row r="42" spans="1:10" x14ac:dyDescent="0.25">
      <c r="D42" s="154"/>
      <c r="E42" s="155"/>
      <c r="F42" s="155"/>
      <c r="G42" s="155"/>
      <c r="H42" s="155"/>
      <c r="I42" s="155"/>
    </row>
    <row r="43" spans="1:10" x14ac:dyDescent="0.25">
      <c r="B43" s="135" t="s">
        <v>269</v>
      </c>
    </row>
    <row r="44" spans="1:10" x14ac:dyDescent="0.25">
      <c r="A44" s="392" t="s">
        <v>223</v>
      </c>
      <c r="B44" s="394" t="s">
        <v>270</v>
      </c>
      <c r="C44" s="396" t="s">
        <v>216</v>
      </c>
      <c r="D44" s="397"/>
      <c r="E44" s="397"/>
      <c r="F44" s="397"/>
      <c r="G44" s="397"/>
      <c r="H44" s="398"/>
      <c r="I44" s="399" t="s">
        <v>217</v>
      </c>
    </row>
    <row r="45" spans="1:10" x14ac:dyDescent="0.25">
      <c r="A45" s="393"/>
      <c r="B45" s="395"/>
      <c r="C45" s="238">
        <v>41605</v>
      </c>
      <c r="D45" s="150">
        <v>41606</v>
      </c>
      <c r="E45" s="150">
        <v>41607</v>
      </c>
      <c r="F45" s="150">
        <v>41608</v>
      </c>
      <c r="G45" s="150">
        <v>41609</v>
      </c>
      <c r="H45" s="150">
        <v>41610</v>
      </c>
      <c r="I45" s="399"/>
    </row>
    <row r="46" spans="1:10" x14ac:dyDescent="0.25">
      <c r="A46" s="138">
        <v>27</v>
      </c>
      <c r="B46" s="138" t="s">
        <v>271</v>
      </c>
      <c r="C46" s="138"/>
      <c r="D46" s="143"/>
      <c r="E46" s="144">
        <v>1</v>
      </c>
      <c r="F46" s="144">
        <v>1</v>
      </c>
      <c r="G46" s="144"/>
      <c r="H46" s="144"/>
      <c r="I46" s="144">
        <f>SUM(D46:H46)</f>
        <v>2</v>
      </c>
    </row>
    <row r="47" spans="1:10" x14ac:dyDescent="0.25">
      <c r="A47" s="138">
        <v>28</v>
      </c>
      <c r="B47" s="138" t="s">
        <v>272</v>
      </c>
      <c r="C47" s="138"/>
      <c r="D47" s="143">
        <v>1</v>
      </c>
      <c r="E47" s="144">
        <v>1</v>
      </c>
      <c r="F47" s="144">
        <v>1</v>
      </c>
      <c r="G47" s="144">
        <v>1</v>
      </c>
      <c r="H47" s="144"/>
      <c r="I47" s="144">
        <f>SUM(D47:H47)</f>
        <v>4</v>
      </c>
    </row>
  </sheetData>
  <mergeCells count="15">
    <mergeCell ref="A44:A45"/>
    <mergeCell ref="B44:B45"/>
    <mergeCell ref="C44:H44"/>
    <mergeCell ref="I44:I45"/>
    <mergeCell ref="I4:I5"/>
    <mergeCell ref="B26:B27"/>
    <mergeCell ref="C26:H26"/>
    <mergeCell ref="I26:I27"/>
    <mergeCell ref="B38:B39"/>
    <mergeCell ref="C38:H38"/>
    <mergeCell ref="I38:I39"/>
    <mergeCell ref="A4:A5"/>
    <mergeCell ref="A26:A27"/>
    <mergeCell ref="B4:B5"/>
    <mergeCell ref="C4:H4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8" tint="0.39997558519241921"/>
  </sheetPr>
  <dimension ref="A1:J55"/>
  <sheetViews>
    <sheetView workbookViewId="0">
      <selection activeCell="B41" sqref="B41"/>
    </sheetView>
  </sheetViews>
  <sheetFormatPr defaultRowHeight="15" x14ac:dyDescent="0.25"/>
  <cols>
    <col min="1" max="1" width="7.28515625" customWidth="1"/>
    <col min="2" max="2" width="26" bestFit="1" customWidth="1"/>
    <col min="3" max="3" width="15.140625" style="157" customWidth="1"/>
    <col min="4" max="4" width="13.5703125" customWidth="1"/>
    <col min="5" max="5" width="11.28515625" customWidth="1"/>
    <col min="6" max="6" width="11.7109375" customWidth="1"/>
    <col min="7" max="7" width="14" bestFit="1" customWidth="1"/>
    <col min="8" max="8" width="11.28515625" customWidth="1"/>
    <col min="9" max="9" width="15.85546875" style="136" customWidth="1"/>
    <col min="10" max="10" width="33.5703125" style="26" customWidth="1"/>
  </cols>
  <sheetData>
    <row r="1" spans="1:10" ht="15.75" x14ac:dyDescent="0.25">
      <c r="A1" s="29" t="s">
        <v>227</v>
      </c>
      <c r="B1" s="135"/>
    </row>
    <row r="2" spans="1:10" ht="15.75" x14ac:dyDescent="0.25">
      <c r="A2" s="29" t="s">
        <v>226</v>
      </c>
      <c r="B2" s="135"/>
    </row>
    <row r="4" spans="1:10" ht="24" customHeight="1" x14ac:dyDescent="0.25">
      <c r="A4" s="29"/>
      <c r="B4" s="159" t="s">
        <v>233</v>
      </c>
      <c r="C4" s="158"/>
    </row>
    <row r="6" spans="1:10" s="157" customFormat="1" ht="19.5" customHeight="1" x14ac:dyDescent="0.25">
      <c r="A6" s="410" t="s">
        <v>223</v>
      </c>
      <c r="B6" s="410" t="s">
        <v>230</v>
      </c>
      <c r="C6" s="411" t="s">
        <v>235</v>
      </c>
      <c r="D6" s="411"/>
      <c r="E6" s="412"/>
      <c r="F6" s="413" t="s">
        <v>234</v>
      </c>
      <c r="G6" s="414"/>
      <c r="H6" s="415"/>
      <c r="I6" s="409" t="s">
        <v>228</v>
      </c>
      <c r="J6" s="410" t="s">
        <v>1</v>
      </c>
    </row>
    <row r="7" spans="1:10" s="157" customFormat="1" ht="22.5" customHeight="1" x14ac:dyDescent="0.25">
      <c r="A7" s="410"/>
      <c r="B7" s="410"/>
      <c r="C7" s="160" t="s">
        <v>225</v>
      </c>
      <c r="D7" s="160" t="s">
        <v>224</v>
      </c>
      <c r="E7" s="177" t="s">
        <v>229</v>
      </c>
      <c r="F7" s="156" t="s">
        <v>225</v>
      </c>
      <c r="G7" s="156" t="s">
        <v>224</v>
      </c>
      <c r="H7" s="156" t="s">
        <v>229</v>
      </c>
      <c r="I7" s="409"/>
      <c r="J7" s="410"/>
    </row>
    <row r="8" spans="1:10" s="157" customFormat="1" ht="21.75" customHeight="1" x14ac:dyDescent="0.25">
      <c r="A8" s="161">
        <v>1</v>
      </c>
      <c r="B8" s="162" t="s">
        <v>2</v>
      </c>
      <c r="C8" s="163"/>
      <c r="D8" s="164"/>
      <c r="E8" s="178"/>
      <c r="F8" s="187"/>
      <c r="G8" s="165"/>
      <c r="H8" s="183"/>
      <c r="I8" s="180"/>
      <c r="J8" s="166"/>
    </row>
    <row r="9" spans="1:10" s="157" customFormat="1" ht="21.75" customHeight="1" x14ac:dyDescent="0.25">
      <c r="A9" s="167">
        <v>2</v>
      </c>
      <c r="B9" s="168" t="s">
        <v>5</v>
      </c>
      <c r="C9" s="169"/>
      <c r="D9" s="170"/>
      <c r="E9" s="179"/>
      <c r="F9" s="186"/>
      <c r="G9" s="171"/>
      <c r="H9" s="179"/>
      <c r="I9" s="167"/>
      <c r="J9" s="172"/>
    </row>
    <row r="10" spans="1:10" s="157" customFormat="1" ht="21.75" customHeight="1" x14ac:dyDescent="0.25">
      <c r="A10" s="167">
        <v>3</v>
      </c>
      <c r="B10" s="168" t="s">
        <v>8</v>
      </c>
      <c r="C10" s="169"/>
      <c r="D10" s="171"/>
      <c r="E10" s="179"/>
      <c r="F10" s="186"/>
      <c r="G10" s="171"/>
      <c r="H10" s="179"/>
      <c r="I10" s="167"/>
      <c r="J10" s="172"/>
    </row>
    <row r="11" spans="1:10" s="157" customFormat="1" ht="21.75" customHeight="1" x14ac:dyDescent="0.25">
      <c r="A11" s="167">
        <v>4</v>
      </c>
      <c r="B11" s="168" t="s">
        <v>11</v>
      </c>
      <c r="C11" s="169"/>
      <c r="D11" s="171"/>
      <c r="E11" s="179"/>
      <c r="F11" s="186"/>
      <c r="G11" s="171"/>
      <c r="H11" s="179"/>
      <c r="I11" s="167"/>
      <c r="J11" s="172"/>
    </row>
    <row r="12" spans="1:10" s="157" customFormat="1" ht="21.75" customHeight="1" x14ac:dyDescent="0.25">
      <c r="A12" s="167">
        <v>5</v>
      </c>
      <c r="B12" s="168" t="s">
        <v>13</v>
      </c>
      <c r="C12" s="169"/>
      <c r="D12" s="171"/>
      <c r="E12" s="179"/>
      <c r="F12" s="186"/>
      <c r="G12" s="171"/>
      <c r="H12" s="179"/>
      <c r="I12" s="167"/>
      <c r="J12" s="172"/>
    </row>
    <row r="13" spans="1:10" s="157" customFormat="1" ht="21.75" customHeight="1" x14ac:dyDescent="0.25">
      <c r="A13" s="167">
        <v>6</v>
      </c>
      <c r="B13" s="168" t="s">
        <v>15</v>
      </c>
      <c r="C13" s="169">
        <v>41606</v>
      </c>
      <c r="D13" s="170">
        <v>0.4201388888888889</v>
      </c>
      <c r="E13" s="179" t="s">
        <v>231</v>
      </c>
      <c r="F13" s="186">
        <v>41614</v>
      </c>
      <c r="G13" s="170" t="s">
        <v>237</v>
      </c>
      <c r="H13" s="179" t="s">
        <v>236</v>
      </c>
      <c r="I13" s="167"/>
      <c r="J13" s="172"/>
    </row>
    <row r="14" spans="1:10" s="157" customFormat="1" ht="21.75" customHeight="1" x14ac:dyDescent="0.25">
      <c r="A14" s="167">
        <v>7</v>
      </c>
      <c r="B14" s="168" t="s">
        <v>17</v>
      </c>
      <c r="C14" s="169"/>
      <c r="D14" s="171"/>
      <c r="E14" s="179"/>
      <c r="F14" s="186"/>
      <c r="G14" s="171"/>
      <c r="H14" s="179"/>
      <c r="I14" s="167"/>
      <c r="J14" s="172"/>
    </row>
    <row r="15" spans="1:10" s="157" customFormat="1" ht="21.75" customHeight="1" x14ac:dyDescent="0.25">
      <c r="A15" s="167">
        <v>8</v>
      </c>
      <c r="B15" s="168" t="s">
        <v>18</v>
      </c>
      <c r="C15" s="169"/>
      <c r="D15" s="171"/>
      <c r="E15" s="179"/>
      <c r="F15" s="186"/>
      <c r="G15" s="171"/>
      <c r="H15" s="179"/>
      <c r="I15" s="167"/>
      <c r="J15" s="172"/>
    </row>
    <row r="16" spans="1:10" s="157" customFormat="1" ht="21.75" customHeight="1" x14ac:dyDescent="0.25">
      <c r="A16" s="167">
        <v>9</v>
      </c>
      <c r="B16" s="168" t="s">
        <v>19</v>
      </c>
      <c r="C16" s="169"/>
      <c r="D16" s="171"/>
      <c r="E16" s="179"/>
      <c r="F16" s="186"/>
      <c r="G16" s="171"/>
      <c r="H16" s="179"/>
      <c r="I16" s="167"/>
      <c r="J16" s="172"/>
    </row>
    <row r="17" spans="1:10" s="157" customFormat="1" ht="21.75" customHeight="1" x14ac:dyDescent="0.25">
      <c r="A17" s="167">
        <v>10</v>
      </c>
      <c r="B17" s="168" t="s">
        <v>20</v>
      </c>
      <c r="C17" s="169"/>
      <c r="D17" s="171"/>
      <c r="E17" s="179"/>
      <c r="F17" s="186"/>
      <c r="G17" s="171"/>
      <c r="H17" s="179"/>
      <c r="I17" s="167"/>
      <c r="J17" s="172"/>
    </row>
    <row r="18" spans="1:10" s="157" customFormat="1" ht="21.75" customHeight="1" x14ac:dyDescent="0.25">
      <c r="A18" s="167">
        <v>11</v>
      </c>
      <c r="B18" s="168" t="s">
        <v>21</v>
      </c>
      <c r="C18" s="169">
        <v>41606</v>
      </c>
      <c r="D18" s="170">
        <v>0.61805555555555558</v>
      </c>
      <c r="E18" s="179" t="s">
        <v>232</v>
      </c>
      <c r="F18" s="186">
        <v>41610</v>
      </c>
      <c r="G18" s="188">
        <v>0.90625</v>
      </c>
      <c r="H18" s="179" t="s">
        <v>238</v>
      </c>
      <c r="I18" s="167"/>
      <c r="J18" s="172"/>
    </row>
    <row r="19" spans="1:10" s="157" customFormat="1" ht="21.75" customHeight="1" x14ac:dyDescent="0.25">
      <c r="A19" s="167">
        <v>12</v>
      </c>
      <c r="B19" s="168" t="s">
        <v>22</v>
      </c>
      <c r="C19" s="169"/>
      <c r="D19" s="171"/>
      <c r="E19" s="179"/>
      <c r="F19" s="186"/>
      <c r="G19" s="171"/>
      <c r="H19" s="179"/>
      <c r="I19" s="167"/>
      <c r="J19" s="172"/>
    </row>
    <row r="20" spans="1:10" s="157" customFormat="1" ht="21.75" customHeight="1" x14ac:dyDescent="0.25">
      <c r="A20" s="167">
        <v>13</v>
      </c>
      <c r="B20" s="168" t="s">
        <v>24</v>
      </c>
      <c r="C20" s="169">
        <v>41606</v>
      </c>
      <c r="D20" s="188">
        <v>0.3611111111111111</v>
      </c>
      <c r="E20" s="179"/>
      <c r="F20" s="186">
        <v>41610</v>
      </c>
      <c r="G20" s="188">
        <v>0.3888888888888889</v>
      </c>
      <c r="H20" s="179"/>
      <c r="I20" s="167"/>
      <c r="J20" s="172"/>
    </row>
    <row r="21" spans="1:10" s="157" customFormat="1" ht="21.75" customHeight="1" x14ac:dyDescent="0.25">
      <c r="A21" s="167">
        <v>14</v>
      </c>
      <c r="B21" s="168" t="s">
        <v>26</v>
      </c>
      <c r="C21" s="169">
        <v>41606</v>
      </c>
      <c r="D21" s="188">
        <v>0.3611111111111111</v>
      </c>
      <c r="E21" s="179"/>
      <c r="F21" s="186">
        <v>41610</v>
      </c>
      <c r="G21" s="188">
        <v>0.3888888888888889</v>
      </c>
      <c r="H21" s="179"/>
      <c r="I21" s="167"/>
      <c r="J21" s="172"/>
    </row>
    <row r="22" spans="1:10" s="157" customFormat="1" ht="21.75" customHeight="1" x14ac:dyDescent="0.25">
      <c r="A22" s="167">
        <v>15</v>
      </c>
      <c r="B22" s="168" t="s">
        <v>28</v>
      </c>
      <c r="C22" s="169"/>
      <c r="D22" s="171"/>
      <c r="E22" s="179"/>
      <c r="F22" s="186"/>
      <c r="G22" s="171"/>
      <c r="H22" s="179"/>
      <c r="I22" s="167"/>
      <c r="J22" s="172"/>
    </row>
    <row r="23" spans="1:10" s="157" customFormat="1" ht="21.75" customHeight="1" x14ac:dyDescent="0.25">
      <c r="A23" s="167">
        <v>16</v>
      </c>
      <c r="B23" s="168" t="s">
        <v>30</v>
      </c>
      <c r="C23" s="169"/>
      <c r="D23" s="171"/>
      <c r="E23" s="179"/>
      <c r="F23" s="186"/>
      <c r="G23" s="171"/>
      <c r="H23" s="184"/>
      <c r="I23" s="181"/>
      <c r="J23" s="172"/>
    </row>
    <row r="24" spans="1:10" s="157" customFormat="1" ht="21.75" customHeight="1" x14ac:dyDescent="0.25">
      <c r="A24" s="167">
        <v>18</v>
      </c>
      <c r="B24" s="168" t="s">
        <v>204</v>
      </c>
      <c r="C24" s="169"/>
      <c r="D24" s="171"/>
      <c r="E24" s="179"/>
      <c r="F24" s="186"/>
      <c r="G24" s="171"/>
      <c r="H24" s="184"/>
      <c r="I24" s="181"/>
      <c r="J24" s="172"/>
    </row>
    <row r="25" spans="1:10" s="157" customFormat="1" ht="21.75" customHeight="1" x14ac:dyDescent="0.25">
      <c r="A25" s="167">
        <v>20</v>
      </c>
      <c r="B25" s="168" t="s">
        <v>96</v>
      </c>
      <c r="C25" s="169">
        <v>41606</v>
      </c>
      <c r="D25" s="188">
        <v>0.3611111111111111</v>
      </c>
      <c r="E25" s="179"/>
      <c r="F25" s="186">
        <v>41613</v>
      </c>
      <c r="G25" s="188">
        <v>0.3888888888888889</v>
      </c>
      <c r="H25" s="184"/>
      <c r="I25" s="181"/>
      <c r="J25" s="172"/>
    </row>
    <row r="26" spans="1:10" s="157" customFormat="1" ht="21.75" customHeight="1" x14ac:dyDescent="0.25">
      <c r="A26" s="167">
        <v>22</v>
      </c>
      <c r="B26" s="168" t="s">
        <v>213</v>
      </c>
      <c r="C26" s="169"/>
      <c r="D26" s="171"/>
      <c r="E26" s="179"/>
      <c r="F26" s="186"/>
      <c r="G26" s="171"/>
      <c r="H26" s="184"/>
      <c r="I26" s="181"/>
      <c r="J26" s="172"/>
    </row>
    <row r="27" spans="1:10" s="157" customFormat="1" ht="21.75" customHeight="1" x14ac:dyDescent="0.25">
      <c r="A27" s="167">
        <v>24</v>
      </c>
      <c r="B27" s="168" t="s">
        <v>50</v>
      </c>
      <c r="C27" s="169">
        <v>41606</v>
      </c>
      <c r="D27" s="188">
        <v>0.3611111111111111</v>
      </c>
      <c r="E27" s="179"/>
      <c r="F27" s="186">
        <v>41610</v>
      </c>
      <c r="G27" s="188">
        <v>0.3888888888888889</v>
      </c>
      <c r="H27" s="184"/>
      <c r="I27" s="181"/>
      <c r="J27" s="172"/>
    </row>
    <row r="28" spans="1:10" s="157" customFormat="1" ht="21.75" customHeight="1" x14ac:dyDescent="0.25">
      <c r="A28" s="167">
        <v>26</v>
      </c>
      <c r="B28" s="168" t="s">
        <v>51</v>
      </c>
      <c r="C28" s="169">
        <v>41606</v>
      </c>
      <c r="D28" s="188">
        <v>0.84027777777777779</v>
      </c>
      <c r="E28" s="179"/>
      <c r="F28" s="186">
        <v>41610</v>
      </c>
      <c r="G28" s="188">
        <v>0.86111111111111116</v>
      </c>
      <c r="H28" s="184"/>
      <c r="I28" s="181"/>
      <c r="J28" s="172"/>
    </row>
    <row r="29" spans="1:10" s="157" customFormat="1" ht="21.75" customHeight="1" x14ac:dyDescent="0.25">
      <c r="A29" s="167">
        <v>28</v>
      </c>
      <c r="B29" s="168" t="s">
        <v>52</v>
      </c>
      <c r="C29" s="169">
        <v>41606</v>
      </c>
      <c r="D29" s="188">
        <v>0.3611111111111111</v>
      </c>
      <c r="E29" s="179"/>
      <c r="F29" s="186">
        <v>41610</v>
      </c>
      <c r="G29" s="188">
        <v>0.3888888888888889</v>
      </c>
      <c r="H29" s="184"/>
      <c r="I29" s="181"/>
      <c r="J29" s="172"/>
    </row>
    <row r="30" spans="1:10" s="157" customFormat="1" ht="21.75" customHeight="1" x14ac:dyDescent="0.25">
      <c r="A30" s="167">
        <v>30</v>
      </c>
      <c r="B30" s="168" t="s">
        <v>53</v>
      </c>
      <c r="C30" s="169">
        <v>41606</v>
      </c>
      <c r="D30" s="188">
        <v>0.3611111111111111</v>
      </c>
      <c r="E30" s="179"/>
      <c r="F30" s="186">
        <v>41610</v>
      </c>
      <c r="G30" s="188">
        <v>0.3888888888888889</v>
      </c>
      <c r="H30" s="184"/>
      <c r="I30" s="181"/>
      <c r="J30" s="172"/>
    </row>
    <row r="31" spans="1:10" s="157" customFormat="1" ht="21.75" customHeight="1" x14ac:dyDescent="0.25">
      <c r="A31" s="167">
        <v>32</v>
      </c>
      <c r="B31" s="168" t="s">
        <v>54</v>
      </c>
      <c r="C31" s="169"/>
      <c r="D31" s="171"/>
      <c r="E31" s="179"/>
      <c r="F31" s="186"/>
      <c r="G31" s="171"/>
      <c r="H31" s="184"/>
      <c r="I31" s="181"/>
      <c r="J31" s="172"/>
    </row>
    <row r="32" spans="1:10" s="157" customFormat="1" ht="21.75" customHeight="1" x14ac:dyDescent="0.25">
      <c r="A32" s="167">
        <v>34</v>
      </c>
      <c r="B32" s="168" t="s">
        <v>55</v>
      </c>
      <c r="C32" s="169">
        <v>41606</v>
      </c>
      <c r="D32" s="188">
        <v>0.84027777777777779</v>
      </c>
      <c r="E32" s="179"/>
      <c r="F32" s="186">
        <v>41610</v>
      </c>
      <c r="G32" s="188">
        <v>0.86111111111111116</v>
      </c>
      <c r="H32" s="184"/>
      <c r="I32" s="181"/>
      <c r="J32" s="172"/>
    </row>
    <row r="33" spans="1:10" s="157" customFormat="1" ht="21.75" customHeight="1" x14ac:dyDescent="0.25">
      <c r="A33" s="167">
        <v>36</v>
      </c>
      <c r="B33" s="168" t="s">
        <v>184</v>
      </c>
      <c r="C33" s="169"/>
      <c r="D33" s="171"/>
      <c r="E33" s="179"/>
      <c r="F33" s="186"/>
      <c r="G33" s="171"/>
      <c r="H33" s="184"/>
      <c r="I33" s="181"/>
      <c r="J33" s="172"/>
    </row>
    <row r="34" spans="1:10" s="157" customFormat="1" ht="21.75" customHeight="1" x14ac:dyDescent="0.25">
      <c r="A34" s="167">
        <v>38</v>
      </c>
      <c r="B34" s="168" t="s">
        <v>186</v>
      </c>
      <c r="C34" s="169"/>
      <c r="D34" s="171"/>
      <c r="E34" s="179"/>
      <c r="F34" s="186"/>
      <c r="G34" s="171"/>
      <c r="H34" s="184"/>
      <c r="I34" s="181"/>
      <c r="J34" s="172"/>
    </row>
    <row r="35" spans="1:10" s="157" customFormat="1" ht="21.75" customHeight="1" x14ac:dyDescent="0.25">
      <c r="A35" s="251">
        <v>39</v>
      </c>
      <c r="B35" s="252" t="s">
        <v>222</v>
      </c>
      <c r="C35" s="253">
        <v>41606</v>
      </c>
      <c r="D35" s="188">
        <v>0.3611111111111111</v>
      </c>
      <c r="E35" s="179"/>
      <c r="F35" s="186">
        <v>41610</v>
      </c>
      <c r="G35" s="188">
        <v>0.86111111111111116</v>
      </c>
      <c r="H35" s="254"/>
      <c r="I35" s="255"/>
      <c r="J35" s="256"/>
    </row>
    <row r="36" spans="1:10" s="157" customFormat="1" ht="21.75" customHeight="1" x14ac:dyDescent="0.25">
      <c r="A36" s="173">
        <v>40</v>
      </c>
      <c r="B36" s="174" t="s">
        <v>273</v>
      </c>
      <c r="C36" s="175">
        <v>41607</v>
      </c>
      <c r="D36" s="257" t="s">
        <v>274</v>
      </c>
      <c r="E36" s="258"/>
      <c r="F36" s="259">
        <v>41609</v>
      </c>
      <c r="G36" s="257">
        <v>0.86111111111111116</v>
      </c>
      <c r="H36" s="185"/>
      <c r="I36" s="182"/>
      <c r="J36" s="176"/>
    </row>
    <row r="37" spans="1:10" x14ac:dyDescent="0.25">
      <c r="A37" s="136"/>
    </row>
    <row r="38" spans="1:10" x14ac:dyDescent="0.25">
      <c r="A38" s="136"/>
    </row>
    <row r="39" spans="1:10" x14ac:dyDescent="0.25">
      <c r="A39" s="136"/>
    </row>
    <row r="40" spans="1:10" x14ac:dyDescent="0.25">
      <c r="A40" s="136"/>
    </row>
    <row r="41" spans="1:10" x14ac:dyDescent="0.25">
      <c r="A41" s="136"/>
    </row>
    <row r="42" spans="1:10" x14ac:dyDescent="0.25">
      <c r="A42" s="136"/>
    </row>
    <row r="43" spans="1:10" x14ac:dyDescent="0.25">
      <c r="A43" s="136"/>
    </row>
    <row r="44" spans="1:10" x14ac:dyDescent="0.25">
      <c r="A44" s="136"/>
    </row>
    <row r="45" spans="1:10" x14ac:dyDescent="0.25">
      <c r="A45" s="136"/>
    </row>
    <row r="46" spans="1:10" x14ac:dyDescent="0.25">
      <c r="A46" s="136"/>
      <c r="F46" s="250"/>
      <c r="H46" s="250"/>
    </row>
    <row r="47" spans="1:10" x14ac:dyDescent="0.25">
      <c r="F47" s="250"/>
      <c r="H47" s="250"/>
    </row>
    <row r="48" spans="1:10" x14ac:dyDescent="0.25">
      <c r="F48" s="250"/>
      <c r="H48" s="250"/>
    </row>
    <row r="49" spans="6:8" x14ac:dyDescent="0.25">
      <c r="F49" s="250"/>
      <c r="H49" s="250"/>
    </row>
    <row r="50" spans="6:8" x14ac:dyDescent="0.25">
      <c r="F50" s="250"/>
      <c r="H50" s="250"/>
    </row>
    <row r="51" spans="6:8" x14ac:dyDescent="0.25">
      <c r="F51" s="250"/>
      <c r="H51" s="250"/>
    </row>
    <row r="52" spans="6:8" x14ac:dyDescent="0.25">
      <c r="F52" s="250"/>
      <c r="H52" s="250"/>
    </row>
    <row r="53" spans="6:8" x14ac:dyDescent="0.25">
      <c r="F53" s="250"/>
      <c r="H53" s="250"/>
    </row>
    <row r="54" spans="6:8" x14ac:dyDescent="0.25">
      <c r="F54" s="250"/>
      <c r="H54" s="250"/>
    </row>
    <row r="55" spans="6:8" x14ac:dyDescent="0.25">
      <c r="F55" s="250"/>
      <c r="H55" s="250"/>
    </row>
  </sheetData>
  <mergeCells count="6">
    <mergeCell ref="I6:I7"/>
    <mergeCell ref="J6:J7"/>
    <mergeCell ref="C6:E6"/>
    <mergeCell ref="F6:H6"/>
    <mergeCell ref="A6:A7"/>
    <mergeCell ref="B6:B7"/>
  </mergeCells>
  <pageMargins left="0.70866141732283472" right="0.70866141732283472" top="0.55118110236220474" bottom="0.55118110236220474" header="0.31496062992125984" footer="0.31496062992125984"/>
  <pageSetup paperSize="9" scale="71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60"/>
  <sheetViews>
    <sheetView topLeftCell="A25" workbookViewId="0">
      <selection activeCell="F45" sqref="F45"/>
    </sheetView>
  </sheetViews>
  <sheetFormatPr defaultRowHeight="12.75" x14ac:dyDescent="0.2"/>
  <cols>
    <col min="1" max="1" width="4" style="269" customWidth="1"/>
    <col min="2" max="2" width="44.42578125" style="269" customWidth="1"/>
    <col min="3" max="4" width="13.28515625" style="332" customWidth="1"/>
    <col min="5" max="5" width="16.140625" style="269" customWidth="1"/>
    <col min="6" max="6" width="15.140625" style="269" customWidth="1"/>
    <col min="7" max="7" width="16.85546875" style="269" customWidth="1"/>
    <col min="8" max="8" width="16.28515625" style="269" customWidth="1"/>
    <col min="9" max="9" width="18.28515625" style="269" hidden="1" customWidth="1"/>
    <col min="10" max="258" width="9.140625" style="269"/>
    <col min="259" max="259" width="4" style="269" customWidth="1"/>
    <col min="260" max="260" width="44.42578125" style="269" customWidth="1"/>
    <col min="261" max="261" width="16.140625" style="269" customWidth="1"/>
    <col min="262" max="262" width="16.42578125" style="269" customWidth="1"/>
    <col min="263" max="263" width="16.85546875" style="269" customWidth="1"/>
    <col min="264" max="264" width="16.28515625" style="269" customWidth="1"/>
    <col min="265" max="265" width="0" style="269" hidden="1" customWidth="1"/>
    <col min="266" max="514" width="9.140625" style="269"/>
    <col min="515" max="515" width="4" style="269" customWidth="1"/>
    <col min="516" max="516" width="44.42578125" style="269" customWidth="1"/>
    <col min="517" max="517" width="16.140625" style="269" customWidth="1"/>
    <col min="518" max="518" width="16.42578125" style="269" customWidth="1"/>
    <col min="519" max="519" width="16.85546875" style="269" customWidth="1"/>
    <col min="520" max="520" width="16.28515625" style="269" customWidth="1"/>
    <col min="521" max="521" width="0" style="269" hidden="1" customWidth="1"/>
    <col min="522" max="770" width="9.140625" style="269"/>
    <col min="771" max="771" width="4" style="269" customWidth="1"/>
    <col min="772" max="772" width="44.42578125" style="269" customWidth="1"/>
    <col min="773" max="773" width="16.140625" style="269" customWidth="1"/>
    <col min="774" max="774" width="16.42578125" style="269" customWidth="1"/>
    <col min="775" max="775" width="16.85546875" style="269" customWidth="1"/>
    <col min="776" max="776" width="16.28515625" style="269" customWidth="1"/>
    <col min="777" max="777" width="0" style="269" hidden="1" customWidth="1"/>
    <col min="778" max="1026" width="9.140625" style="269"/>
    <col min="1027" max="1027" width="4" style="269" customWidth="1"/>
    <col min="1028" max="1028" width="44.42578125" style="269" customWidth="1"/>
    <col min="1029" max="1029" width="16.140625" style="269" customWidth="1"/>
    <col min="1030" max="1030" width="16.42578125" style="269" customWidth="1"/>
    <col min="1031" max="1031" width="16.85546875" style="269" customWidth="1"/>
    <col min="1032" max="1032" width="16.28515625" style="269" customWidth="1"/>
    <col min="1033" max="1033" width="0" style="269" hidden="1" customWidth="1"/>
    <col min="1034" max="1282" width="9.140625" style="269"/>
    <col min="1283" max="1283" width="4" style="269" customWidth="1"/>
    <col min="1284" max="1284" width="44.42578125" style="269" customWidth="1"/>
    <col min="1285" max="1285" width="16.140625" style="269" customWidth="1"/>
    <col min="1286" max="1286" width="16.42578125" style="269" customWidth="1"/>
    <col min="1287" max="1287" width="16.85546875" style="269" customWidth="1"/>
    <col min="1288" max="1288" width="16.28515625" style="269" customWidth="1"/>
    <col min="1289" max="1289" width="0" style="269" hidden="1" customWidth="1"/>
    <col min="1290" max="1538" width="9.140625" style="269"/>
    <col min="1539" max="1539" width="4" style="269" customWidth="1"/>
    <col min="1540" max="1540" width="44.42578125" style="269" customWidth="1"/>
    <col min="1541" max="1541" width="16.140625" style="269" customWidth="1"/>
    <col min="1542" max="1542" width="16.42578125" style="269" customWidth="1"/>
    <col min="1543" max="1543" width="16.85546875" style="269" customWidth="1"/>
    <col min="1544" max="1544" width="16.28515625" style="269" customWidth="1"/>
    <col min="1545" max="1545" width="0" style="269" hidden="1" customWidth="1"/>
    <col min="1546" max="1794" width="9.140625" style="269"/>
    <col min="1795" max="1795" width="4" style="269" customWidth="1"/>
    <col min="1796" max="1796" width="44.42578125" style="269" customWidth="1"/>
    <col min="1797" max="1797" width="16.140625" style="269" customWidth="1"/>
    <col min="1798" max="1798" width="16.42578125" style="269" customWidth="1"/>
    <col min="1799" max="1799" width="16.85546875" style="269" customWidth="1"/>
    <col min="1800" max="1800" width="16.28515625" style="269" customWidth="1"/>
    <col min="1801" max="1801" width="0" style="269" hidden="1" customWidth="1"/>
    <col min="1802" max="2050" width="9.140625" style="269"/>
    <col min="2051" max="2051" width="4" style="269" customWidth="1"/>
    <col min="2052" max="2052" width="44.42578125" style="269" customWidth="1"/>
    <col min="2053" max="2053" width="16.140625" style="269" customWidth="1"/>
    <col min="2054" max="2054" width="16.42578125" style="269" customWidth="1"/>
    <col min="2055" max="2055" width="16.85546875" style="269" customWidth="1"/>
    <col min="2056" max="2056" width="16.28515625" style="269" customWidth="1"/>
    <col min="2057" max="2057" width="0" style="269" hidden="1" customWidth="1"/>
    <col min="2058" max="2306" width="9.140625" style="269"/>
    <col min="2307" max="2307" width="4" style="269" customWidth="1"/>
    <col min="2308" max="2308" width="44.42578125" style="269" customWidth="1"/>
    <col min="2309" max="2309" width="16.140625" style="269" customWidth="1"/>
    <col min="2310" max="2310" width="16.42578125" style="269" customWidth="1"/>
    <col min="2311" max="2311" width="16.85546875" style="269" customWidth="1"/>
    <col min="2312" max="2312" width="16.28515625" style="269" customWidth="1"/>
    <col min="2313" max="2313" width="0" style="269" hidden="1" customWidth="1"/>
    <col min="2314" max="2562" width="9.140625" style="269"/>
    <col min="2563" max="2563" width="4" style="269" customWidth="1"/>
    <col min="2564" max="2564" width="44.42578125" style="269" customWidth="1"/>
    <col min="2565" max="2565" width="16.140625" style="269" customWidth="1"/>
    <col min="2566" max="2566" width="16.42578125" style="269" customWidth="1"/>
    <col min="2567" max="2567" width="16.85546875" style="269" customWidth="1"/>
    <col min="2568" max="2568" width="16.28515625" style="269" customWidth="1"/>
    <col min="2569" max="2569" width="0" style="269" hidden="1" customWidth="1"/>
    <col min="2570" max="2818" width="9.140625" style="269"/>
    <col min="2819" max="2819" width="4" style="269" customWidth="1"/>
    <col min="2820" max="2820" width="44.42578125" style="269" customWidth="1"/>
    <col min="2821" max="2821" width="16.140625" style="269" customWidth="1"/>
    <col min="2822" max="2822" width="16.42578125" style="269" customWidth="1"/>
    <col min="2823" max="2823" width="16.85546875" style="269" customWidth="1"/>
    <col min="2824" max="2824" width="16.28515625" style="269" customWidth="1"/>
    <col min="2825" max="2825" width="0" style="269" hidden="1" customWidth="1"/>
    <col min="2826" max="3074" width="9.140625" style="269"/>
    <col min="3075" max="3075" width="4" style="269" customWidth="1"/>
    <col min="3076" max="3076" width="44.42578125" style="269" customWidth="1"/>
    <col min="3077" max="3077" width="16.140625" style="269" customWidth="1"/>
    <col min="3078" max="3078" width="16.42578125" style="269" customWidth="1"/>
    <col min="3079" max="3079" width="16.85546875" style="269" customWidth="1"/>
    <col min="3080" max="3080" width="16.28515625" style="269" customWidth="1"/>
    <col min="3081" max="3081" width="0" style="269" hidden="1" customWidth="1"/>
    <col min="3082" max="3330" width="9.140625" style="269"/>
    <col min="3331" max="3331" width="4" style="269" customWidth="1"/>
    <col min="3332" max="3332" width="44.42578125" style="269" customWidth="1"/>
    <col min="3333" max="3333" width="16.140625" style="269" customWidth="1"/>
    <col min="3334" max="3334" width="16.42578125" style="269" customWidth="1"/>
    <col min="3335" max="3335" width="16.85546875" style="269" customWidth="1"/>
    <col min="3336" max="3336" width="16.28515625" style="269" customWidth="1"/>
    <col min="3337" max="3337" width="0" style="269" hidden="1" customWidth="1"/>
    <col min="3338" max="3586" width="9.140625" style="269"/>
    <col min="3587" max="3587" width="4" style="269" customWidth="1"/>
    <col min="3588" max="3588" width="44.42578125" style="269" customWidth="1"/>
    <col min="3589" max="3589" width="16.140625" style="269" customWidth="1"/>
    <col min="3590" max="3590" width="16.42578125" style="269" customWidth="1"/>
    <col min="3591" max="3591" width="16.85546875" style="269" customWidth="1"/>
    <col min="3592" max="3592" width="16.28515625" style="269" customWidth="1"/>
    <col min="3593" max="3593" width="0" style="269" hidden="1" customWidth="1"/>
    <col min="3594" max="3842" width="9.140625" style="269"/>
    <col min="3843" max="3843" width="4" style="269" customWidth="1"/>
    <col min="3844" max="3844" width="44.42578125" style="269" customWidth="1"/>
    <col min="3845" max="3845" width="16.140625" style="269" customWidth="1"/>
    <col min="3846" max="3846" width="16.42578125" style="269" customWidth="1"/>
    <col min="3847" max="3847" width="16.85546875" style="269" customWidth="1"/>
    <col min="3848" max="3848" width="16.28515625" style="269" customWidth="1"/>
    <col min="3849" max="3849" width="0" style="269" hidden="1" customWidth="1"/>
    <col min="3850" max="4098" width="9.140625" style="269"/>
    <col min="4099" max="4099" width="4" style="269" customWidth="1"/>
    <col min="4100" max="4100" width="44.42578125" style="269" customWidth="1"/>
    <col min="4101" max="4101" width="16.140625" style="269" customWidth="1"/>
    <col min="4102" max="4102" width="16.42578125" style="269" customWidth="1"/>
    <col min="4103" max="4103" width="16.85546875" style="269" customWidth="1"/>
    <col min="4104" max="4104" width="16.28515625" style="269" customWidth="1"/>
    <col min="4105" max="4105" width="0" style="269" hidden="1" customWidth="1"/>
    <col min="4106" max="4354" width="9.140625" style="269"/>
    <col min="4355" max="4355" width="4" style="269" customWidth="1"/>
    <col min="4356" max="4356" width="44.42578125" style="269" customWidth="1"/>
    <col min="4357" max="4357" width="16.140625" style="269" customWidth="1"/>
    <col min="4358" max="4358" width="16.42578125" style="269" customWidth="1"/>
    <col min="4359" max="4359" width="16.85546875" style="269" customWidth="1"/>
    <col min="4360" max="4360" width="16.28515625" style="269" customWidth="1"/>
    <col min="4361" max="4361" width="0" style="269" hidden="1" customWidth="1"/>
    <col min="4362" max="4610" width="9.140625" style="269"/>
    <col min="4611" max="4611" width="4" style="269" customWidth="1"/>
    <col min="4612" max="4612" width="44.42578125" style="269" customWidth="1"/>
    <col min="4613" max="4613" width="16.140625" style="269" customWidth="1"/>
    <col min="4614" max="4614" width="16.42578125" style="269" customWidth="1"/>
    <col min="4615" max="4615" width="16.85546875" style="269" customWidth="1"/>
    <col min="4616" max="4616" width="16.28515625" style="269" customWidth="1"/>
    <col min="4617" max="4617" width="0" style="269" hidden="1" customWidth="1"/>
    <col min="4618" max="4866" width="9.140625" style="269"/>
    <col min="4867" max="4867" width="4" style="269" customWidth="1"/>
    <col min="4868" max="4868" width="44.42578125" style="269" customWidth="1"/>
    <col min="4869" max="4869" width="16.140625" style="269" customWidth="1"/>
    <col min="4870" max="4870" width="16.42578125" style="269" customWidth="1"/>
    <col min="4871" max="4871" width="16.85546875" style="269" customWidth="1"/>
    <col min="4872" max="4872" width="16.28515625" style="269" customWidth="1"/>
    <col min="4873" max="4873" width="0" style="269" hidden="1" customWidth="1"/>
    <col min="4874" max="5122" width="9.140625" style="269"/>
    <col min="5123" max="5123" width="4" style="269" customWidth="1"/>
    <col min="5124" max="5124" width="44.42578125" style="269" customWidth="1"/>
    <col min="5125" max="5125" width="16.140625" style="269" customWidth="1"/>
    <col min="5126" max="5126" width="16.42578125" style="269" customWidth="1"/>
    <col min="5127" max="5127" width="16.85546875" style="269" customWidth="1"/>
    <col min="5128" max="5128" width="16.28515625" style="269" customWidth="1"/>
    <col min="5129" max="5129" width="0" style="269" hidden="1" customWidth="1"/>
    <col min="5130" max="5378" width="9.140625" style="269"/>
    <col min="5379" max="5379" width="4" style="269" customWidth="1"/>
    <col min="5380" max="5380" width="44.42578125" style="269" customWidth="1"/>
    <col min="5381" max="5381" width="16.140625" style="269" customWidth="1"/>
    <col min="5382" max="5382" width="16.42578125" style="269" customWidth="1"/>
    <col min="5383" max="5383" width="16.85546875" style="269" customWidth="1"/>
    <col min="5384" max="5384" width="16.28515625" style="269" customWidth="1"/>
    <col min="5385" max="5385" width="0" style="269" hidden="1" customWidth="1"/>
    <col min="5386" max="5634" width="9.140625" style="269"/>
    <col min="5635" max="5635" width="4" style="269" customWidth="1"/>
    <col min="5636" max="5636" width="44.42578125" style="269" customWidth="1"/>
    <col min="5637" max="5637" width="16.140625" style="269" customWidth="1"/>
    <col min="5638" max="5638" width="16.42578125" style="269" customWidth="1"/>
    <col min="5639" max="5639" width="16.85546875" style="269" customWidth="1"/>
    <col min="5640" max="5640" width="16.28515625" style="269" customWidth="1"/>
    <col min="5641" max="5641" width="0" style="269" hidden="1" customWidth="1"/>
    <col min="5642" max="5890" width="9.140625" style="269"/>
    <col min="5891" max="5891" width="4" style="269" customWidth="1"/>
    <col min="5892" max="5892" width="44.42578125" style="269" customWidth="1"/>
    <col min="5893" max="5893" width="16.140625" style="269" customWidth="1"/>
    <col min="5894" max="5894" width="16.42578125" style="269" customWidth="1"/>
    <col min="5895" max="5895" width="16.85546875" style="269" customWidth="1"/>
    <col min="5896" max="5896" width="16.28515625" style="269" customWidth="1"/>
    <col min="5897" max="5897" width="0" style="269" hidden="1" customWidth="1"/>
    <col min="5898" max="6146" width="9.140625" style="269"/>
    <col min="6147" max="6147" width="4" style="269" customWidth="1"/>
    <col min="6148" max="6148" width="44.42578125" style="269" customWidth="1"/>
    <col min="6149" max="6149" width="16.140625" style="269" customWidth="1"/>
    <col min="6150" max="6150" width="16.42578125" style="269" customWidth="1"/>
    <col min="6151" max="6151" width="16.85546875" style="269" customWidth="1"/>
    <col min="6152" max="6152" width="16.28515625" style="269" customWidth="1"/>
    <col min="6153" max="6153" width="0" style="269" hidden="1" customWidth="1"/>
    <col min="6154" max="6402" width="9.140625" style="269"/>
    <col min="6403" max="6403" width="4" style="269" customWidth="1"/>
    <col min="6404" max="6404" width="44.42578125" style="269" customWidth="1"/>
    <col min="6405" max="6405" width="16.140625" style="269" customWidth="1"/>
    <col min="6406" max="6406" width="16.42578125" style="269" customWidth="1"/>
    <col min="6407" max="6407" width="16.85546875" style="269" customWidth="1"/>
    <col min="6408" max="6408" width="16.28515625" style="269" customWidth="1"/>
    <col min="6409" max="6409" width="0" style="269" hidden="1" customWidth="1"/>
    <col min="6410" max="6658" width="9.140625" style="269"/>
    <col min="6659" max="6659" width="4" style="269" customWidth="1"/>
    <col min="6660" max="6660" width="44.42578125" style="269" customWidth="1"/>
    <col min="6661" max="6661" width="16.140625" style="269" customWidth="1"/>
    <col min="6662" max="6662" width="16.42578125" style="269" customWidth="1"/>
    <col min="6663" max="6663" width="16.85546875" style="269" customWidth="1"/>
    <col min="6664" max="6664" width="16.28515625" style="269" customWidth="1"/>
    <col min="6665" max="6665" width="0" style="269" hidden="1" customWidth="1"/>
    <col min="6666" max="6914" width="9.140625" style="269"/>
    <col min="6915" max="6915" width="4" style="269" customWidth="1"/>
    <col min="6916" max="6916" width="44.42578125" style="269" customWidth="1"/>
    <col min="6917" max="6917" width="16.140625" style="269" customWidth="1"/>
    <col min="6918" max="6918" width="16.42578125" style="269" customWidth="1"/>
    <col min="6919" max="6919" width="16.85546875" style="269" customWidth="1"/>
    <col min="6920" max="6920" width="16.28515625" style="269" customWidth="1"/>
    <col min="6921" max="6921" width="0" style="269" hidden="1" customWidth="1"/>
    <col min="6922" max="7170" width="9.140625" style="269"/>
    <col min="7171" max="7171" width="4" style="269" customWidth="1"/>
    <col min="7172" max="7172" width="44.42578125" style="269" customWidth="1"/>
    <col min="7173" max="7173" width="16.140625" style="269" customWidth="1"/>
    <col min="7174" max="7174" width="16.42578125" style="269" customWidth="1"/>
    <col min="7175" max="7175" width="16.85546875" style="269" customWidth="1"/>
    <col min="7176" max="7176" width="16.28515625" style="269" customWidth="1"/>
    <col min="7177" max="7177" width="0" style="269" hidden="1" customWidth="1"/>
    <col min="7178" max="7426" width="9.140625" style="269"/>
    <col min="7427" max="7427" width="4" style="269" customWidth="1"/>
    <col min="7428" max="7428" width="44.42578125" style="269" customWidth="1"/>
    <col min="7429" max="7429" width="16.140625" style="269" customWidth="1"/>
    <col min="7430" max="7430" width="16.42578125" style="269" customWidth="1"/>
    <col min="7431" max="7431" width="16.85546875" style="269" customWidth="1"/>
    <col min="7432" max="7432" width="16.28515625" style="269" customWidth="1"/>
    <col min="7433" max="7433" width="0" style="269" hidden="1" customWidth="1"/>
    <col min="7434" max="7682" width="9.140625" style="269"/>
    <col min="7683" max="7683" width="4" style="269" customWidth="1"/>
    <col min="7684" max="7684" width="44.42578125" style="269" customWidth="1"/>
    <col min="7685" max="7685" width="16.140625" style="269" customWidth="1"/>
    <col min="7686" max="7686" width="16.42578125" style="269" customWidth="1"/>
    <col min="7687" max="7687" width="16.85546875" style="269" customWidth="1"/>
    <col min="7688" max="7688" width="16.28515625" style="269" customWidth="1"/>
    <col min="7689" max="7689" width="0" style="269" hidden="1" customWidth="1"/>
    <col min="7690" max="7938" width="9.140625" style="269"/>
    <col min="7939" max="7939" width="4" style="269" customWidth="1"/>
    <col min="7940" max="7940" width="44.42578125" style="269" customWidth="1"/>
    <col min="7941" max="7941" width="16.140625" style="269" customWidth="1"/>
    <col min="7942" max="7942" width="16.42578125" style="269" customWidth="1"/>
    <col min="7943" max="7943" width="16.85546875" style="269" customWidth="1"/>
    <col min="7944" max="7944" width="16.28515625" style="269" customWidth="1"/>
    <col min="7945" max="7945" width="0" style="269" hidden="1" customWidth="1"/>
    <col min="7946" max="8194" width="9.140625" style="269"/>
    <col min="8195" max="8195" width="4" style="269" customWidth="1"/>
    <col min="8196" max="8196" width="44.42578125" style="269" customWidth="1"/>
    <col min="8197" max="8197" width="16.140625" style="269" customWidth="1"/>
    <col min="8198" max="8198" width="16.42578125" style="269" customWidth="1"/>
    <col min="8199" max="8199" width="16.85546875" style="269" customWidth="1"/>
    <col min="8200" max="8200" width="16.28515625" style="269" customWidth="1"/>
    <col min="8201" max="8201" width="0" style="269" hidden="1" customWidth="1"/>
    <col min="8202" max="8450" width="9.140625" style="269"/>
    <col min="8451" max="8451" width="4" style="269" customWidth="1"/>
    <col min="8452" max="8452" width="44.42578125" style="269" customWidth="1"/>
    <col min="8453" max="8453" width="16.140625" style="269" customWidth="1"/>
    <col min="8454" max="8454" width="16.42578125" style="269" customWidth="1"/>
    <col min="8455" max="8455" width="16.85546875" style="269" customWidth="1"/>
    <col min="8456" max="8456" width="16.28515625" style="269" customWidth="1"/>
    <col min="8457" max="8457" width="0" style="269" hidden="1" customWidth="1"/>
    <col min="8458" max="8706" width="9.140625" style="269"/>
    <col min="8707" max="8707" width="4" style="269" customWidth="1"/>
    <col min="8708" max="8708" width="44.42578125" style="269" customWidth="1"/>
    <col min="8709" max="8709" width="16.140625" style="269" customWidth="1"/>
    <col min="8710" max="8710" width="16.42578125" style="269" customWidth="1"/>
    <col min="8711" max="8711" width="16.85546875" style="269" customWidth="1"/>
    <col min="8712" max="8712" width="16.28515625" style="269" customWidth="1"/>
    <col min="8713" max="8713" width="0" style="269" hidden="1" customWidth="1"/>
    <col min="8714" max="8962" width="9.140625" style="269"/>
    <col min="8963" max="8963" width="4" style="269" customWidth="1"/>
    <col min="8964" max="8964" width="44.42578125" style="269" customWidth="1"/>
    <col min="8965" max="8965" width="16.140625" style="269" customWidth="1"/>
    <col min="8966" max="8966" width="16.42578125" style="269" customWidth="1"/>
    <col min="8967" max="8967" width="16.85546875" style="269" customWidth="1"/>
    <col min="8968" max="8968" width="16.28515625" style="269" customWidth="1"/>
    <col min="8969" max="8969" width="0" style="269" hidden="1" customWidth="1"/>
    <col min="8970" max="9218" width="9.140625" style="269"/>
    <col min="9219" max="9219" width="4" style="269" customWidth="1"/>
    <col min="9220" max="9220" width="44.42578125" style="269" customWidth="1"/>
    <col min="9221" max="9221" width="16.140625" style="269" customWidth="1"/>
    <col min="9222" max="9222" width="16.42578125" style="269" customWidth="1"/>
    <col min="9223" max="9223" width="16.85546875" style="269" customWidth="1"/>
    <col min="9224" max="9224" width="16.28515625" style="269" customWidth="1"/>
    <col min="9225" max="9225" width="0" style="269" hidden="1" customWidth="1"/>
    <col min="9226" max="9474" width="9.140625" style="269"/>
    <col min="9475" max="9475" width="4" style="269" customWidth="1"/>
    <col min="9476" max="9476" width="44.42578125" style="269" customWidth="1"/>
    <col min="9477" max="9477" width="16.140625" style="269" customWidth="1"/>
    <col min="9478" max="9478" width="16.42578125" style="269" customWidth="1"/>
    <col min="9479" max="9479" width="16.85546875" style="269" customWidth="1"/>
    <col min="9480" max="9480" width="16.28515625" style="269" customWidth="1"/>
    <col min="9481" max="9481" width="0" style="269" hidden="1" customWidth="1"/>
    <col min="9482" max="9730" width="9.140625" style="269"/>
    <col min="9731" max="9731" width="4" style="269" customWidth="1"/>
    <col min="9732" max="9732" width="44.42578125" style="269" customWidth="1"/>
    <col min="9733" max="9733" width="16.140625" style="269" customWidth="1"/>
    <col min="9734" max="9734" width="16.42578125" style="269" customWidth="1"/>
    <col min="9735" max="9735" width="16.85546875" style="269" customWidth="1"/>
    <col min="9736" max="9736" width="16.28515625" style="269" customWidth="1"/>
    <col min="9737" max="9737" width="0" style="269" hidden="1" customWidth="1"/>
    <col min="9738" max="9986" width="9.140625" style="269"/>
    <col min="9987" max="9987" width="4" style="269" customWidth="1"/>
    <col min="9988" max="9988" width="44.42578125" style="269" customWidth="1"/>
    <col min="9989" max="9989" width="16.140625" style="269" customWidth="1"/>
    <col min="9990" max="9990" width="16.42578125" style="269" customWidth="1"/>
    <col min="9991" max="9991" width="16.85546875" style="269" customWidth="1"/>
    <col min="9992" max="9992" width="16.28515625" style="269" customWidth="1"/>
    <col min="9993" max="9993" width="0" style="269" hidden="1" customWidth="1"/>
    <col min="9994" max="10242" width="9.140625" style="269"/>
    <col min="10243" max="10243" width="4" style="269" customWidth="1"/>
    <col min="10244" max="10244" width="44.42578125" style="269" customWidth="1"/>
    <col min="10245" max="10245" width="16.140625" style="269" customWidth="1"/>
    <col min="10246" max="10246" width="16.42578125" style="269" customWidth="1"/>
    <col min="10247" max="10247" width="16.85546875" style="269" customWidth="1"/>
    <col min="10248" max="10248" width="16.28515625" style="269" customWidth="1"/>
    <col min="10249" max="10249" width="0" style="269" hidden="1" customWidth="1"/>
    <col min="10250" max="10498" width="9.140625" style="269"/>
    <col min="10499" max="10499" width="4" style="269" customWidth="1"/>
    <col min="10500" max="10500" width="44.42578125" style="269" customWidth="1"/>
    <col min="10501" max="10501" width="16.140625" style="269" customWidth="1"/>
    <col min="10502" max="10502" width="16.42578125" style="269" customWidth="1"/>
    <col min="10503" max="10503" width="16.85546875" style="269" customWidth="1"/>
    <col min="10504" max="10504" width="16.28515625" style="269" customWidth="1"/>
    <col min="10505" max="10505" width="0" style="269" hidden="1" customWidth="1"/>
    <col min="10506" max="10754" width="9.140625" style="269"/>
    <col min="10755" max="10755" width="4" style="269" customWidth="1"/>
    <col min="10756" max="10756" width="44.42578125" style="269" customWidth="1"/>
    <col min="10757" max="10757" width="16.140625" style="269" customWidth="1"/>
    <col min="10758" max="10758" width="16.42578125" style="269" customWidth="1"/>
    <col min="10759" max="10759" width="16.85546875" style="269" customWidth="1"/>
    <col min="10760" max="10760" width="16.28515625" style="269" customWidth="1"/>
    <col min="10761" max="10761" width="0" style="269" hidden="1" customWidth="1"/>
    <col min="10762" max="11010" width="9.140625" style="269"/>
    <col min="11011" max="11011" width="4" style="269" customWidth="1"/>
    <col min="11012" max="11012" width="44.42578125" style="269" customWidth="1"/>
    <col min="11013" max="11013" width="16.140625" style="269" customWidth="1"/>
    <col min="11014" max="11014" width="16.42578125" style="269" customWidth="1"/>
    <col min="11015" max="11015" width="16.85546875" style="269" customWidth="1"/>
    <col min="11016" max="11016" width="16.28515625" style="269" customWidth="1"/>
    <col min="11017" max="11017" width="0" style="269" hidden="1" customWidth="1"/>
    <col min="11018" max="11266" width="9.140625" style="269"/>
    <col min="11267" max="11267" width="4" style="269" customWidth="1"/>
    <col min="11268" max="11268" width="44.42578125" style="269" customWidth="1"/>
    <col min="11269" max="11269" width="16.140625" style="269" customWidth="1"/>
    <col min="11270" max="11270" width="16.42578125" style="269" customWidth="1"/>
    <col min="11271" max="11271" width="16.85546875" style="269" customWidth="1"/>
    <col min="11272" max="11272" width="16.28515625" style="269" customWidth="1"/>
    <col min="11273" max="11273" width="0" style="269" hidden="1" customWidth="1"/>
    <col min="11274" max="11522" width="9.140625" style="269"/>
    <col min="11523" max="11523" width="4" style="269" customWidth="1"/>
    <col min="11524" max="11524" width="44.42578125" style="269" customWidth="1"/>
    <col min="11525" max="11525" width="16.140625" style="269" customWidth="1"/>
    <col min="11526" max="11526" width="16.42578125" style="269" customWidth="1"/>
    <col min="11527" max="11527" width="16.85546875" style="269" customWidth="1"/>
    <col min="11528" max="11528" width="16.28515625" style="269" customWidth="1"/>
    <col min="11529" max="11529" width="0" style="269" hidden="1" customWidth="1"/>
    <col min="11530" max="11778" width="9.140625" style="269"/>
    <col min="11779" max="11779" width="4" style="269" customWidth="1"/>
    <col min="11780" max="11780" width="44.42578125" style="269" customWidth="1"/>
    <col min="11781" max="11781" width="16.140625" style="269" customWidth="1"/>
    <col min="11782" max="11782" width="16.42578125" style="269" customWidth="1"/>
    <col min="11783" max="11783" width="16.85546875" style="269" customWidth="1"/>
    <col min="11784" max="11784" width="16.28515625" style="269" customWidth="1"/>
    <col min="11785" max="11785" width="0" style="269" hidden="1" customWidth="1"/>
    <col min="11786" max="12034" width="9.140625" style="269"/>
    <col min="12035" max="12035" width="4" style="269" customWidth="1"/>
    <col min="12036" max="12036" width="44.42578125" style="269" customWidth="1"/>
    <col min="12037" max="12037" width="16.140625" style="269" customWidth="1"/>
    <col min="12038" max="12038" width="16.42578125" style="269" customWidth="1"/>
    <col min="12039" max="12039" width="16.85546875" style="269" customWidth="1"/>
    <col min="12040" max="12040" width="16.28515625" style="269" customWidth="1"/>
    <col min="12041" max="12041" width="0" style="269" hidden="1" customWidth="1"/>
    <col min="12042" max="12290" width="9.140625" style="269"/>
    <col min="12291" max="12291" width="4" style="269" customWidth="1"/>
    <col min="12292" max="12292" width="44.42578125" style="269" customWidth="1"/>
    <col min="12293" max="12293" width="16.140625" style="269" customWidth="1"/>
    <col min="12294" max="12294" width="16.42578125" style="269" customWidth="1"/>
    <col min="12295" max="12295" width="16.85546875" style="269" customWidth="1"/>
    <col min="12296" max="12296" width="16.28515625" style="269" customWidth="1"/>
    <col min="12297" max="12297" width="0" style="269" hidden="1" customWidth="1"/>
    <col min="12298" max="12546" width="9.140625" style="269"/>
    <col min="12547" max="12547" width="4" style="269" customWidth="1"/>
    <col min="12548" max="12548" width="44.42578125" style="269" customWidth="1"/>
    <col min="12549" max="12549" width="16.140625" style="269" customWidth="1"/>
    <col min="12550" max="12550" width="16.42578125" style="269" customWidth="1"/>
    <col min="12551" max="12551" width="16.85546875" style="269" customWidth="1"/>
    <col min="12552" max="12552" width="16.28515625" style="269" customWidth="1"/>
    <col min="12553" max="12553" width="0" style="269" hidden="1" customWidth="1"/>
    <col min="12554" max="12802" width="9.140625" style="269"/>
    <col min="12803" max="12803" width="4" style="269" customWidth="1"/>
    <col min="12804" max="12804" width="44.42578125" style="269" customWidth="1"/>
    <col min="12805" max="12805" width="16.140625" style="269" customWidth="1"/>
    <col min="12806" max="12806" width="16.42578125" style="269" customWidth="1"/>
    <col min="12807" max="12807" width="16.85546875" style="269" customWidth="1"/>
    <col min="12808" max="12808" width="16.28515625" style="269" customWidth="1"/>
    <col min="12809" max="12809" width="0" style="269" hidden="1" customWidth="1"/>
    <col min="12810" max="13058" width="9.140625" style="269"/>
    <col min="13059" max="13059" width="4" style="269" customWidth="1"/>
    <col min="13060" max="13060" width="44.42578125" style="269" customWidth="1"/>
    <col min="13061" max="13061" width="16.140625" style="269" customWidth="1"/>
    <col min="13062" max="13062" width="16.42578125" style="269" customWidth="1"/>
    <col min="13063" max="13063" width="16.85546875" style="269" customWidth="1"/>
    <col min="13064" max="13064" width="16.28515625" style="269" customWidth="1"/>
    <col min="13065" max="13065" width="0" style="269" hidden="1" customWidth="1"/>
    <col min="13066" max="13314" width="9.140625" style="269"/>
    <col min="13315" max="13315" width="4" style="269" customWidth="1"/>
    <col min="13316" max="13316" width="44.42578125" style="269" customWidth="1"/>
    <col min="13317" max="13317" width="16.140625" style="269" customWidth="1"/>
    <col min="13318" max="13318" width="16.42578125" style="269" customWidth="1"/>
    <col min="13319" max="13319" width="16.85546875" style="269" customWidth="1"/>
    <col min="13320" max="13320" width="16.28515625" style="269" customWidth="1"/>
    <col min="13321" max="13321" width="0" style="269" hidden="1" customWidth="1"/>
    <col min="13322" max="13570" width="9.140625" style="269"/>
    <col min="13571" max="13571" width="4" style="269" customWidth="1"/>
    <col min="13572" max="13572" width="44.42578125" style="269" customWidth="1"/>
    <col min="13573" max="13573" width="16.140625" style="269" customWidth="1"/>
    <col min="13574" max="13574" width="16.42578125" style="269" customWidth="1"/>
    <col min="13575" max="13575" width="16.85546875" style="269" customWidth="1"/>
    <col min="13576" max="13576" width="16.28515625" style="269" customWidth="1"/>
    <col min="13577" max="13577" width="0" style="269" hidden="1" customWidth="1"/>
    <col min="13578" max="13826" width="9.140625" style="269"/>
    <col min="13827" max="13827" width="4" style="269" customWidth="1"/>
    <col min="13828" max="13828" width="44.42578125" style="269" customWidth="1"/>
    <col min="13829" max="13829" width="16.140625" style="269" customWidth="1"/>
    <col min="13830" max="13830" width="16.42578125" style="269" customWidth="1"/>
    <col min="13831" max="13831" width="16.85546875" style="269" customWidth="1"/>
    <col min="13832" max="13832" width="16.28515625" style="269" customWidth="1"/>
    <col min="13833" max="13833" width="0" style="269" hidden="1" customWidth="1"/>
    <col min="13834" max="14082" width="9.140625" style="269"/>
    <col min="14083" max="14083" width="4" style="269" customWidth="1"/>
    <col min="14084" max="14084" width="44.42578125" style="269" customWidth="1"/>
    <col min="14085" max="14085" width="16.140625" style="269" customWidth="1"/>
    <col min="14086" max="14086" width="16.42578125" style="269" customWidth="1"/>
    <col min="14087" max="14087" width="16.85546875" style="269" customWidth="1"/>
    <col min="14088" max="14088" width="16.28515625" style="269" customWidth="1"/>
    <col min="14089" max="14089" width="0" style="269" hidden="1" customWidth="1"/>
    <col min="14090" max="14338" width="9.140625" style="269"/>
    <col min="14339" max="14339" width="4" style="269" customWidth="1"/>
    <col min="14340" max="14340" width="44.42578125" style="269" customWidth="1"/>
    <col min="14341" max="14341" width="16.140625" style="269" customWidth="1"/>
    <col min="14342" max="14342" width="16.42578125" style="269" customWidth="1"/>
    <col min="14343" max="14343" width="16.85546875" style="269" customWidth="1"/>
    <col min="14344" max="14344" width="16.28515625" style="269" customWidth="1"/>
    <col min="14345" max="14345" width="0" style="269" hidden="1" customWidth="1"/>
    <col min="14346" max="14594" width="9.140625" style="269"/>
    <col min="14595" max="14595" width="4" style="269" customWidth="1"/>
    <col min="14596" max="14596" width="44.42578125" style="269" customWidth="1"/>
    <col min="14597" max="14597" width="16.140625" style="269" customWidth="1"/>
    <col min="14598" max="14598" width="16.42578125" style="269" customWidth="1"/>
    <col min="14599" max="14599" width="16.85546875" style="269" customWidth="1"/>
    <col min="14600" max="14600" width="16.28515625" style="269" customWidth="1"/>
    <col min="14601" max="14601" width="0" style="269" hidden="1" customWidth="1"/>
    <col min="14602" max="14850" width="9.140625" style="269"/>
    <col min="14851" max="14851" width="4" style="269" customWidth="1"/>
    <col min="14852" max="14852" width="44.42578125" style="269" customWidth="1"/>
    <col min="14853" max="14853" width="16.140625" style="269" customWidth="1"/>
    <col min="14854" max="14854" width="16.42578125" style="269" customWidth="1"/>
    <col min="14855" max="14855" width="16.85546875" style="269" customWidth="1"/>
    <col min="14856" max="14856" width="16.28515625" style="269" customWidth="1"/>
    <col min="14857" max="14857" width="0" style="269" hidden="1" customWidth="1"/>
    <col min="14858" max="15106" width="9.140625" style="269"/>
    <col min="15107" max="15107" width="4" style="269" customWidth="1"/>
    <col min="15108" max="15108" width="44.42578125" style="269" customWidth="1"/>
    <col min="15109" max="15109" width="16.140625" style="269" customWidth="1"/>
    <col min="15110" max="15110" width="16.42578125" style="269" customWidth="1"/>
    <col min="15111" max="15111" width="16.85546875" style="269" customWidth="1"/>
    <col min="15112" max="15112" width="16.28515625" style="269" customWidth="1"/>
    <col min="15113" max="15113" width="0" style="269" hidden="1" customWidth="1"/>
    <col min="15114" max="15362" width="9.140625" style="269"/>
    <col min="15363" max="15363" width="4" style="269" customWidth="1"/>
    <col min="15364" max="15364" width="44.42578125" style="269" customWidth="1"/>
    <col min="15365" max="15365" width="16.140625" style="269" customWidth="1"/>
    <col min="15366" max="15366" width="16.42578125" style="269" customWidth="1"/>
    <col min="15367" max="15367" width="16.85546875" style="269" customWidth="1"/>
    <col min="15368" max="15368" width="16.28515625" style="269" customWidth="1"/>
    <col min="15369" max="15369" width="0" style="269" hidden="1" customWidth="1"/>
    <col min="15370" max="15618" width="9.140625" style="269"/>
    <col min="15619" max="15619" width="4" style="269" customWidth="1"/>
    <col min="15620" max="15620" width="44.42578125" style="269" customWidth="1"/>
    <col min="15621" max="15621" width="16.140625" style="269" customWidth="1"/>
    <col min="15622" max="15622" width="16.42578125" style="269" customWidth="1"/>
    <col min="15623" max="15623" width="16.85546875" style="269" customWidth="1"/>
    <col min="15624" max="15624" width="16.28515625" style="269" customWidth="1"/>
    <col min="15625" max="15625" width="0" style="269" hidden="1" customWidth="1"/>
    <col min="15626" max="15874" width="9.140625" style="269"/>
    <col min="15875" max="15875" width="4" style="269" customWidth="1"/>
    <col min="15876" max="15876" width="44.42578125" style="269" customWidth="1"/>
    <col min="15877" max="15877" width="16.140625" style="269" customWidth="1"/>
    <col min="15878" max="15878" width="16.42578125" style="269" customWidth="1"/>
    <col min="15879" max="15879" width="16.85546875" style="269" customWidth="1"/>
    <col min="15880" max="15880" width="16.28515625" style="269" customWidth="1"/>
    <col min="15881" max="15881" width="0" style="269" hidden="1" customWidth="1"/>
    <col min="15882" max="16130" width="9.140625" style="269"/>
    <col min="16131" max="16131" width="4" style="269" customWidth="1"/>
    <col min="16132" max="16132" width="44.42578125" style="269" customWidth="1"/>
    <col min="16133" max="16133" width="16.140625" style="269" customWidth="1"/>
    <col min="16134" max="16134" width="16.42578125" style="269" customWidth="1"/>
    <col min="16135" max="16135" width="16.85546875" style="269" customWidth="1"/>
    <col min="16136" max="16136" width="16.28515625" style="269" customWidth="1"/>
    <col min="16137" max="16137" width="0" style="269" hidden="1" customWidth="1"/>
    <col min="16138" max="16384" width="9.140625" style="269"/>
  </cols>
  <sheetData>
    <row r="1" spans="1:11" s="268" customFormat="1" ht="25.5" customHeight="1" x14ac:dyDescent="0.2">
      <c r="A1" s="267" t="s">
        <v>298</v>
      </c>
      <c r="B1" s="267"/>
      <c r="C1" s="323"/>
      <c r="D1" s="323"/>
      <c r="E1" s="267"/>
      <c r="F1" s="267"/>
      <c r="G1" s="267"/>
      <c r="H1" s="267"/>
    </row>
    <row r="2" spans="1:11" s="268" customFormat="1" ht="25.5" customHeight="1" x14ac:dyDescent="0.2">
      <c r="A2" s="267" t="s">
        <v>288</v>
      </c>
      <c r="B2" s="267"/>
      <c r="C2" s="323"/>
      <c r="D2" s="323"/>
      <c r="E2" s="267"/>
      <c r="F2" s="267"/>
      <c r="G2" s="267"/>
      <c r="H2" s="267"/>
    </row>
    <row r="3" spans="1:11" s="274" customFormat="1" ht="18" customHeight="1" thickBot="1" x14ac:dyDescent="0.3">
      <c r="A3" s="307"/>
      <c r="B3" s="308"/>
      <c r="C3" s="324"/>
      <c r="D3" s="324"/>
      <c r="E3" s="309"/>
      <c r="F3" s="309"/>
      <c r="G3" s="309"/>
      <c r="H3" s="286"/>
      <c r="I3" s="284"/>
    </row>
    <row r="4" spans="1:11" s="288" customFormat="1" ht="35.25" customHeight="1" x14ac:dyDescent="0.25">
      <c r="A4" s="287"/>
      <c r="B4" s="285" t="s">
        <v>71</v>
      </c>
      <c r="C4" s="328" t="s">
        <v>301</v>
      </c>
      <c r="D4" s="328" t="s">
        <v>301</v>
      </c>
      <c r="E4" s="270" t="s">
        <v>289</v>
      </c>
      <c r="F4" s="270" t="s">
        <v>290</v>
      </c>
      <c r="G4" s="271" t="s">
        <v>291</v>
      </c>
      <c r="H4" s="272" t="s">
        <v>292</v>
      </c>
      <c r="I4" s="273"/>
    </row>
    <row r="5" spans="1:11" s="288" customFormat="1" ht="22.5" customHeight="1" x14ac:dyDescent="0.25">
      <c r="A5" s="275">
        <v>1</v>
      </c>
      <c r="B5" s="276" t="s">
        <v>2</v>
      </c>
      <c r="C5" s="326"/>
      <c r="D5" s="326"/>
      <c r="E5" s="277">
        <v>0</v>
      </c>
      <c r="F5" s="277">
        <v>0</v>
      </c>
      <c r="G5" s="278">
        <v>60</v>
      </c>
      <c r="H5" s="279">
        <f t="shared" ref="H5" si="0">SUM(E5:G5)</f>
        <v>60</v>
      </c>
      <c r="I5" s="273"/>
      <c r="K5" s="280"/>
    </row>
    <row r="6" spans="1:11" s="288" customFormat="1" ht="22.5" customHeight="1" x14ac:dyDescent="0.25">
      <c r="A6" s="275">
        <v>2</v>
      </c>
      <c r="B6" s="276" t="s">
        <v>5</v>
      </c>
      <c r="C6" s="326"/>
      <c r="D6" s="326"/>
      <c r="E6" s="277">
        <v>1000</v>
      </c>
      <c r="F6" s="277">
        <v>0</v>
      </c>
      <c r="G6" s="278">
        <v>60</v>
      </c>
      <c r="H6" s="279">
        <f>SUM(E6:G6)</f>
        <v>1060</v>
      </c>
      <c r="I6" s="273"/>
      <c r="K6" s="280"/>
    </row>
    <row r="7" spans="1:11" s="288" customFormat="1" ht="22.5" customHeight="1" x14ac:dyDescent="0.25">
      <c r="A7" s="275">
        <v>3</v>
      </c>
      <c r="B7" s="276" t="s">
        <v>8</v>
      </c>
      <c r="C7" s="335">
        <v>41606</v>
      </c>
      <c r="D7" s="336">
        <v>0.70833333333333337</v>
      </c>
      <c r="E7" s="277">
        <v>1000</v>
      </c>
      <c r="F7" s="277">
        <v>0</v>
      </c>
      <c r="G7" s="278">
        <v>60</v>
      </c>
      <c r="H7" s="279">
        <f t="shared" ref="H7:H24" si="1">SUM(E7:G7)</f>
        <v>1060</v>
      </c>
      <c r="I7" s="273"/>
      <c r="K7" s="280"/>
    </row>
    <row r="8" spans="1:11" s="288" customFormat="1" ht="22.5" customHeight="1" x14ac:dyDescent="0.25">
      <c r="A8" s="275">
        <v>4</v>
      </c>
      <c r="B8" s="276" t="s">
        <v>11</v>
      </c>
      <c r="C8" s="335">
        <v>41605</v>
      </c>
      <c r="D8" s="336">
        <v>0.85416666666666663</v>
      </c>
      <c r="E8" s="277">
        <v>1000</v>
      </c>
      <c r="F8" s="277">
        <v>0</v>
      </c>
      <c r="G8" s="278">
        <v>60</v>
      </c>
      <c r="H8" s="279">
        <f t="shared" si="1"/>
        <v>1060</v>
      </c>
      <c r="I8" s="273"/>
      <c r="K8" s="280"/>
    </row>
    <row r="9" spans="1:11" s="288" customFormat="1" ht="22.5" customHeight="1" x14ac:dyDescent="0.25">
      <c r="A9" s="275">
        <v>5</v>
      </c>
      <c r="B9" s="276" t="s">
        <v>13</v>
      </c>
      <c r="C9" s="335">
        <v>41605</v>
      </c>
      <c r="D9" s="326"/>
      <c r="E9" s="277">
        <v>1000</v>
      </c>
      <c r="F9" s="277">
        <v>0</v>
      </c>
      <c r="G9" s="278">
        <v>60</v>
      </c>
      <c r="H9" s="279">
        <f t="shared" si="1"/>
        <v>1060</v>
      </c>
      <c r="I9" s="273"/>
      <c r="K9" s="280"/>
    </row>
    <row r="10" spans="1:11" s="288" customFormat="1" ht="22.5" customHeight="1" x14ac:dyDescent="0.25">
      <c r="A10" s="275">
        <v>6</v>
      </c>
      <c r="B10" s="276" t="s">
        <v>15</v>
      </c>
      <c r="C10" s="335">
        <v>41606</v>
      </c>
      <c r="D10" s="336">
        <v>0.4201388888888889</v>
      </c>
      <c r="E10" s="277">
        <v>1000</v>
      </c>
      <c r="F10" s="277">
        <v>0</v>
      </c>
      <c r="G10" s="278">
        <v>60</v>
      </c>
      <c r="H10" s="279">
        <f t="shared" si="1"/>
        <v>1060</v>
      </c>
      <c r="I10" s="273"/>
      <c r="K10" s="280"/>
    </row>
    <row r="11" spans="1:11" s="288" customFormat="1" ht="22.5" customHeight="1" x14ac:dyDescent="0.25">
      <c r="A11" s="275">
        <v>7</v>
      </c>
      <c r="B11" s="276" t="s">
        <v>17</v>
      </c>
      <c r="C11" s="335">
        <v>41605</v>
      </c>
      <c r="D11" s="326"/>
      <c r="E11" s="277">
        <v>1000</v>
      </c>
      <c r="F11" s="277">
        <v>0</v>
      </c>
      <c r="G11" s="278">
        <v>60</v>
      </c>
      <c r="H11" s="279">
        <f t="shared" si="1"/>
        <v>1060</v>
      </c>
      <c r="I11" s="273"/>
      <c r="K11" s="280"/>
    </row>
    <row r="12" spans="1:11" s="288" customFormat="1" ht="22.5" customHeight="1" x14ac:dyDescent="0.25">
      <c r="A12" s="275">
        <v>8</v>
      </c>
      <c r="B12" s="276" t="s">
        <v>18</v>
      </c>
      <c r="C12" s="335">
        <v>41605</v>
      </c>
      <c r="D12" s="326"/>
      <c r="E12" s="277">
        <v>1000</v>
      </c>
      <c r="F12" s="277">
        <v>251</v>
      </c>
      <c r="G12" s="278">
        <v>60</v>
      </c>
      <c r="H12" s="279">
        <f t="shared" si="1"/>
        <v>1311</v>
      </c>
      <c r="I12" s="311"/>
      <c r="K12" s="280"/>
    </row>
    <row r="13" spans="1:11" s="288" customFormat="1" ht="22.5" customHeight="1" x14ac:dyDescent="0.25">
      <c r="A13" s="275">
        <v>9</v>
      </c>
      <c r="B13" s="276" t="s">
        <v>19</v>
      </c>
      <c r="C13" s="335">
        <v>41606</v>
      </c>
      <c r="D13" s="336">
        <v>0.5</v>
      </c>
      <c r="E13" s="277">
        <v>1000</v>
      </c>
      <c r="F13" s="277">
        <v>0</v>
      </c>
      <c r="G13" s="278">
        <v>60</v>
      </c>
      <c r="H13" s="279">
        <f t="shared" si="1"/>
        <v>1060</v>
      </c>
      <c r="I13" s="311"/>
      <c r="K13" s="280"/>
    </row>
    <row r="14" spans="1:11" s="288" customFormat="1" ht="22.5" customHeight="1" x14ac:dyDescent="0.25">
      <c r="A14" s="275">
        <v>10</v>
      </c>
      <c r="B14" s="276" t="s">
        <v>20</v>
      </c>
      <c r="C14" s="335">
        <v>41606</v>
      </c>
      <c r="D14" s="336">
        <v>0.92361111111111116</v>
      </c>
      <c r="E14" s="277">
        <v>1000</v>
      </c>
      <c r="F14" s="277">
        <v>0</v>
      </c>
      <c r="G14" s="278">
        <v>60</v>
      </c>
      <c r="H14" s="279">
        <f t="shared" si="1"/>
        <v>1060</v>
      </c>
      <c r="I14" s="311"/>
      <c r="K14" s="280"/>
    </row>
    <row r="15" spans="1:11" s="288" customFormat="1" ht="22.5" customHeight="1" x14ac:dyDescent="0.25">
      <c r="A15" s="275">
        <v>11</v>
      </c>
      <c r="B15" s="276" t="s">
        <v>21</v>
      </c>
      <c r="C15" s="335">
        <v>41606</v>
      </c>
      <c r="D15" s="336">
        <v>0.61805555555555558</v>
      </c>
      <c r="E15" s="277">
        <v>1000</v>
      </c>
      <c r="F15" s="277">
        <v>0</v>
      </c>
      <c r="G15" s="278">
        <v>60</v>
      </c>
      <c r="H15" s="279">
        <f t="shared" si="1"/>
        <v>1060</v>
      </c>
      <c r="I15" s="311"/>
      <c r="K15" s="280"/>
    </row>
    <row r="16" spans="1:11" s="288" customFormat="1" ht="22.5" customHeight="1" x14ac:dyDescent="0.25">
      <c r="A16" s="275">
        <v>12</v>
      </c>
      <c r="B16" s="276" t="s">
        <v>22</v>
      </c>
      <c r="C16" s="335">
        <v>41606</v>
      </c>
      <c r="D16" s="336">
        <v>0.54166666666666663</v>
      </c>
      <c r="E16" s="277">
        <v>1000</v>
      </c>
      <c r="F16" s="277">
        <v>0</v>
      </c>
      <c r="G16" s="278">
        <v>60</v>
      </c>
      <c r="H16" s="279">
        <f t="shared" si="1"/>
        <v>1060</v>
      </c>
      <c r="I16" s="311"/>
      <c r="K16" s="280"/>
    </row>
    <row r="17" spans="1:11" s="288" customFormat="1" ht="22.5" customHeight="1" x14ac:dyDescent="0.25">
      <c r="A17" s="275">
        <v>13</v>
      </c>
      <c r="B17" s="276" t="s">
        <v>24</v>
      </c>
      <c r="C17" s="335">
        <v>41606</v>
      </c>
      <c r="D17" s="336">
        <v>0.625</v>
      </c>
      <c r="E17" s="277">
        <v>1000</v>
      </c>
      <c r="F17" s="277">
        <v>0</v>
      </c>
      <c r="G17" s="278">
        <v>60</v>
      </c>
      <c r="H17" s="279">
        <f t="shared" si="1"/>
        <v>1060</v>
      </c>
      <c r="I17" s="273"/>
      <c r="K17" s="280"/>
    </row>
    <row r="18" spans="1:11" s="288" customFormat="1" ht="22.5" customHeight="1" x14ac:dyDescent="0.25">
      <c r="A18" s="275">
        <v>14</v>
      </c>
      <c r="B18" s="276" t="s">
        <v>26</v>
      </c>
      <c r="C18" s="335">
        <v>41606</v>
      </c>
      <c r="D18" s="336">
        <v>0.625</v>
      </c>
      <c r="E18" s="277">
        <v>1000</v>
      </c>
      <c r="F18" s="277">
        <v>0</v>
      </c>
      <c r="G18" s="278">
        <v>60</v>
      </c>
      <c r="H18" s="279">
        <f t="shared" si="1"/>
        <v>1060</v>
      </c>
      <c r="I18" s="273"/>
      <c r="K18" s="280"/>
    </row>
    <row r="19" spans="1:11" s="288" customFormat="1" ht="22.5" customHeight="1" x14ac:dyDescent="0.25">
      <c r="A19" s="275">
        <v>15</v>
      </c>
      <c r="B19" s="276" t="s">
        <v>28</v>
      </c>
      <c r="C19" s="326"/>
      <c r="D19" s="326"/>
      <c r="E19" s="277">
        <v>1000</v>
      </c>
      <c r="F19" s="277">
        <v>0</v>
      </c>
      <c r="G19" s="278">
        <v>60</v>
      </c>
      <c r="H19" s="279">
        <f t="shared" si="1"/>
        <v>1060</v>
      </c>
      <c r="I19" s="273"/>
      <c r="K19" s="280"/>
    </row>
    <row r="20" spans="1:11" s="288" customFormat="1" ht="22.5" customHeight="1" x14ac:dyDescent="0.25">
      <c r="A20" s="275">
        <v>16</v>
      </c>
      <c r="B20" s="276" t="s">
        <v>30</v>
      </c>
      <c r="C20" s="335">
        <v>41606</v>
      </c>
      <c r="D20" s="336">
        <v>0.54513888888888895</v>
      </c>
      <c r="E20" s="277">
        <v>1000</v>
      </c>
      <c r="F20" s="277">
        <v>0</v>
      </c>
      <c r="G20" s="278">
        <v>60</v>
      </c>
      <c r="H20" s="279">
        <f t="shared" si="1"/>
        <v>1060</v>
      </c>
      <c r="I20" s="273"/>
      <c r="K20" s="280"/>
    </row>
    <row r="21" spans="1:11" s="288" customFormat="1" ht="22.5" customHeight="1" x14ac:dyDescent="0.25">
      <c r="A21" s="275">
        <v>17</v>
      </c>
      <c r="B21" s="276" t="s">
        <v>31</v>
      </c>
      <c r="C21" s="326"/>
      <c r="D21" s="326"/>
      <c r="E21" s="289">
        <v>500</v>
      </c>
      <c r="F21" s="289">
        <v>0</v>
      </c>
      <c r="G21" s="278">
        <v>60</v>
      </c>
      <c r="H21" s="279">
        <f t="shared" si="1"/>
        <v>560</v>
      </c>
      <c r="I21" s="290"/>
      <c r="K21" s="280"/>
    </row>
    <row r="22" spans="1:11" s="291" customFormat="1" ht="22.5" customHeight="1" x14ac:dyDescent="0.25">
      <c r="A22" s="275">
        <v>18</v>
      </c>
      <c r="B22" s="320" t="s">
        <v>204</v>
      </c>
      <c r="C22" s="327"/>
      <c r="D22" s="327"/>
      <c r="E22" s="321">
        <v>0</v>
      </c>
      <c r="F22" s="321">
        <v>0</v>
      </c>
      <c r="G22" s="322">
        <v>0</v>
      </c>
      <c r="H22" s="279">
        <f t="shared" si="1"/>
        <v>0</v>
      </c>
      <c r="I22" s="290"/>
      <c r="K22" s="280"/>
    </row>
    <row r="23" spans="1:11" s="288" customFormat="1" ht="22.5" customHeight="1" x14ac:dyDescent="0.25">
      <c r="A23" s="275">
        <v>19</v>
      </c>
      <c r="B23" s="292" t="s">
        <v>96</v>
      </c>
      <c r="C23" s="335">
        <v>41606</v>
      </c>
      <c r="D23" s="336">
        <v>0.625</v>
      </c>
      <c r="E23" s="277">
        <v>1000</v>
      </c>
      <c r="F23" s="277">
        <v>0</v>
      </c>
      <c r="G23" s="278">
        <v>80</v>
      </c>
      <c r="H23" s="279">
        <f t="shared" si="1"/>
        <v>1080</v>
      </c>
      <c r="I23" s="273"/>
      <c r="K23" s="280"/>
    </row>
    <row r="24" spans="1:11" s="288" customFormat="1" ht="22.5" customHeight="1" x14ac:dyDescent="0.25">
      <c r="A24" s="275">
        <v>20</v>
      </c>
      <c r="B24" s="292" t="s">
        <v>213</v>
      </c>
      <c r="C24" s="335">
        <v>41606</v>
      </c>
      <c r="D24" s="336">
        <v>0.54513888888888895</v>
      </c>
      <c r="E24" s="277">
        <v>500</v>
      </c>
      <c r="F24" s="277">
        <v>0</v>
      </c>
      <c r="G24" s="278">
        <v>60</v>
      </c>
      <c r="H24" s="279">
        <f t="shared" si="1"/>
        <v>560</v>
      </c>
      <c r="I24" s="273"/>
      <c r="K24" s="280"/>
    </row>
    <row r="25" spans="1:11" s="288" customFormat="1" ht="22.5" customHeight="1" thickBot="1" x14ac:dyDescent="0.3">
      <c r="A25" s="275"/>
      <c r="B25" s="282" t="s">
        <v>293</v>
      </c>
      <c r="C25" s="328"/>
      <c r="D25" s="328"/>
      <c r="E25" s="277">
        <f>SUM(E5:E24)</f>
        <v>17000</v>
      </c>
      <c r="F25" s="277">
        <f>SUM(F5:F24)</f>
        <v>251</v>
      </c>
      <c r="G25" s="278">
        <f>SUM(G5:G24)</f>
        <v>1160</v>
      </c>
      <c r="H25" s="283">
        <f>SUM(H5:H24)</f>
        <v>18411</v>
      </c>
      <c r="I25" s="284"/>
    </row>
    <row r="26" spans="1:11" ht="13.5" thickBot="1" x14ac:dyDescent="0.25">
      <c r="B26" s="293"/>
      <c r="C26" s="329"/>
      <c r="D26" s="329"/>
    </row>
    <row r="27" spans="1:11" s="296" customFormat="1" ht="33.75" customHeight="1" x14ac:dyDescent="0.2">
      <c r="A27" s="294"/>
      <c r="B27" s="285" t="s">
        <v>294</v>
      </c>
      <c r="C27" s="325"/>
      <c r="D27" s="325"/>
      <c r="E27" s="270" t="s">
        <v>289</v>
      </c>
      <c r="F27" s="270" t="s">
        <v>290</v>
      </c>
      <c r="G27" s="271" t="s">
        <v>291</v>
      </c>
      <c r="H27" s="272" t="s">
        <v>292</v>
      </c>
      <c r="I27" s="295"/>
    </row>
    <row r="28" spans="1:11" s="291" customFormat="1" ht="22.5" customHeight="1" x14ac:dyDescent="0.25">
      <c r="A28" s="276">
        <v>1</v>
      </c>
      <c r="B28" s="276" t="s">
        <v>50</v>
      </c>
      <c r="C28" s="335">
        <v>41606</v>
      </c>
      <c r="D28" s="336">
        <v>0.625</v>
      </c>
      <c r="E28" s="289">
        <v>750</v>
      </c>
      <c r="F28" s="289">
        <v>0</v>
      </c>
      <c r="G28" s="278">
        <v>80</v>
      </c>
      <c r="H28" s="297">
        <f t="shared" ref="H28:H37" si="2">SUM(E28:G28)</f>
        <v>830</v>
      </c>
      <c r="I28" s="290"/>
      <c r="K28" s="280"/>
    </row>
    <row r="29" spans="1:11" s="291" customFormat="1" ht="22.5" customHeight="1" x14ac:dyDescent="0.25">
      <c r="A29" s="276">
        <v>2</v>
      </c>
      <c r="B29" s="276" t="s">
        <v>51</v>
      </c>
      <c r="C29" s="335">
        <v>41606</v>
      </c>
      <c r="D29" s="336">
        <v>0.85416666666666663</v>
      </c>
      <c r="E29" s="289">
        <v>500</v>
      </c>
      <c r="F29" s="289">
        <v>0</v>
      </c>
      <c r="G29" s="278">
        <v>60</v>
      </c>
      <c r="H29" s="297">
        <f t="shared" si="2"/>
        <v>560</v>
      </c>
      <c r="I29" s="312"/>
      <c r="K29" s="280"/>
    </row>
    <row r="30" spans="1:11" s="291" customFormat="1" ht="22.5" customHeight="1" x14ac:dyDescent="0.25">
      <c r="A30" s="276">
        <v>3</v>
      </c>
      <c r="B30" s="276" t="s">
        <v>52</v>
      </c>
      <c r="C30" s="335">
        <v>41606</v>
      </c>
      <c r="D30" s="336">
        <v>0.625</v>
      </c>
      <c r="E30" s="289">
        <v>500</v>
      </c>
      <c r="F30" s="289">
        <v>0</v>
      </c>
      <c r="G30" s="278">
        <v>60</v>
      </c>
      <c r="H30" s="297">
        <f t="shared" si="2"/>
        <v>560</v>
      </c>
      <c r="I30" s="312"/>
      <c r="K30" s="280"/>
    </row>
    <row r="31" spans="1:11" s="291" customFormat="1" ht="22.5" customHeight="1" x14ac:dyDescent="0.25">
      <c r="A31" s="276">
        <v>4</v>
      </c>
      <c r="B31" s="276" t="s">
        <v>53</v>
      </c>
      <c r="C31" s="335">
        <v>41606</v>
      </c>
      <c r="D31" s="336">
        <v>0.625</v>
      </c>
      <c r="E31" s="289">
        <v>500</v>
      </c>
      <c r="F31" s="289">
        <v>0</v>
      </c>
      <c r="G31" s="278">
        <v>60</v>
      </c>
      <c r="H31" s="297">
        <f t="shared" si="2"/>
        <v>560</v>
      </c>
      <c r="I31" s="312"/>
      <c r="K31" s="280"/>
    </row>
    <row r="32" spans="1:11" s="288" customFormat="1" ht="22.5" customHeight="1" x14ac:dyDescent="0.25">
      <c r="A32" s="276">
        <v>5</v>
      </c>
      <c r="B32" s="276" t="s">
        <v>54</v>
      </c>
      <c r="C32" s="335">
        <v>41606</v>
      </c>
      <c r="D32" s="336">
        <v>0.4201388888888889</v>
      </c>
      <c r="E32" s="277">
        <v>1000</v>
      </c>
      <c r="F32" s="289">
        <v>0</v>
      </c>
      <c r="G32" s="278">
        <v>60</v>
      </c>
      <c r="H32" s="297">
        <f t="shared" si="2"/>
        <v>1060</v>
      </c>
      <c r="I32" s="273"/>
      <c r="K32" s="280"/>
    </row>
    <row r="33" spans="1:11" s="288" customFormat="1" ht="22.5" customHeight="1" x14ac:dyDescent="0.25">
      <c r="A33" s="276">
        <v>6</v>
      </c>
      <c r="B33" s="276" t="s">
        <v>55</v>
      </c>
      <c r="C33" s="335">
        <v>41606</v>
      </c>
      <c r="D33" s="336">
        <v>0.85416666666666663</v>
      </c>
      <c r="E33" s="277">
        <v>500</v>
      </c>
      <c r="F33" s="289">
        <v>0</v>
      </c>
      <c r="G33" s="278">
        <v>60</v>
      </c>
      <c r="H33" s="297">
        <f t="shared" si="2"/>
        <v>560</v>
      </c>
      <c r="I33" s="273"/>
      <c r="K33" s="280"/>
    </row>
    <row r="34" spans="1:11" s="288" customFormat="1" ht="22.5" customHeight="1" x14ac:dyDescent="0.25">
      <c r="A34" s="276">
        <v>7</v>
      </c>
      <c r="B34" s="276" t="s">
        <v>184</v>
      </c>
      <c r="C34" s="335" t="s">
        <v>308</v>
      </c>
      <c r="D34" s="326"/>
      <c r="E34" s="277">
        <v>500</v>
      </c>
      <c r="F34" s="277">
        <v>100</v>
      </c>
      <c r="G34" s="278">
        <v>60</v>
      </c>
      <c r="H34" s="297">
        <f t="shared" si="2"/>
        <v>660</v>
      </c>
      <c r="I34" s="273"/>
      <c r="K34" s="280"/>
    </row>
    <row r="35" spans="1:11" s="291" customFormat="1" ht="22.5" customHeight="1" x14ac:dyDescent="0.25">
      <c r="A35" s="276">
        <v>8</v>
      </c>
      <c r="B35" s="276" t="s">
        <v>186</v>
      </c>
      <c r="C35" s="292" t="s">
        <v>307</v>
      </c>
      <c r="D35" s="326"/>
      <c r="E35" s="289">
        <v>500</v>
      </c>
      <c r="F35" s="289">
        <v>100</v>
      </c>
      <c r="G35" s="278">
        <v>60</v>
      </c>
      <c r="H35" s="297">
        <f t="shared" si="2"/>
        <v>660</v>
      </c>
      <c r="I35" s="290"/>
      <c r="K35" s="280"/>
    </row>
    <row r="36" spans="1:11" s="288" customFormat="1" ht="22.5" customHeight="1" x14ac:dyDescent="0.25">
      <c r="A36" s="276">
        <v>9</v>
      </c>
      <c r="B36" s="276" t="s">
        <v>205</v>
      </c>
      <c r="C36" s="292" t="s">
        <v>307</v>
      </c>
      <c r="D36" s="326"/>
      <c r="E36" s="277">
        <v>500</v>
      </c>
      <c r="F36" s="289">
        <v>0</v>
      </c>
      <c r="G36" s="278">
        <v>60</v>
      </c>
      <c r="H36" s="297">
        <f t="shared" si="2"/>
        <v>560</v>
      </c>
      <c r="I36" s="273"/>
      <c r="K36" s="280"/>
    </row>
    <row r="37" spans="1:11" s="288" customFormat="1" ht="22.5" customHeight="1" x14ac:dyDescent="0.25">
      <c r="A37" s="276">
        <v>10</v>
      </c>
      <c r="B37" s="276" t="s">
        <v>264</v>
      </c>
      <c r="C37" s="292" t="s">
        <v>307</v>
      </c>
      <c r="D37" s="326"/>
      <c r="E37" s="277">
        <v>500</v>
      </c>
      <c r="F37" s="289">
        <v>0</v>
      </c>
      <c r="G37" s="278">
        <v>60</v>
      </c>
      <c r="H37" s="297">
        <f t="shared" si="2"/>
        <v>560</v>
      </c>
      <c r="I37" s="273"/>
      <c r="K37" s="280"/>
    </row>
    <row r="38" spans="1:11" s="288" customFormat="1" ht="22.5" customHeight="1" thickBot="1" x14ac:dyDescent="0.3">
      <c r="A38" s="275"/>
      <c r="B38" s="282" t="s">
        <v>293</v>
      </c>
      <c r="C38" s="328"/>
      <c r="D38" s="328"/>
      <c r="E38" s="277">
        <f>SUM(E28:E37)</f>
        <v>5750</v>
      </c>
      <c r="F38" s="277">
        <f>SUM(F28:F37)</f>
        <v>200</v>
      </c>
      <c r="G38" s="278">
        <f>SUM(G28:G37)</f>
        <v>620</v>
      </c>
      <c r="H38" s="283">
        <f>SUM(H28:H37)</f>
        <v>6570</v>
      </c>
      <c r="I38" s="284"/>
    </row>
    <row r="39" spans="1:11" ht="13.5" thickBot="1" x14ac:dyDescent="0.25">
      <c r="B39" s="293"/>
      <c r="C39" s="329"/>
      <c r="D39" s="329"/>
    </row>
    <row r="40" spans="1:11" s="296" customFormat="1" ht="32.25" customHeight="1" thickBot="1" x14ac:dyDescent="0.25">
      <c r="A40" s="294"/>
      <c r="B40" s="285" t="s">
        <v>36</v>
      </c>
      <c r="C40" s="325"/>
      <c r="D40" s="325"/>
      <c r="E40" s="270" t="s">
        <v>289</v>
      </c>
      <c r="F40" s="270" t="s">
        <v>290</v>
      </c>
      <c r="G40" s="271" t="s">
        <v>291</v>
      </c>
      <c r="H40" s="272" t="s">
        <v>292</v>
      </c>
      <c r="I40" s="295"/>
    </row>
    <row r="41" spans="1:11" s="288" customFormat="1" ht="22.5" customHeight="1" x14ac:dyDescent="0.25">
      <c r="A41" s="275">
        <v>1</v>
      </c>
      <c r="B41" s="298" t="s">
        <v>222</v>
      </c>
      <c r="C41" s="337">
        <v>41606</v>
      </c>
      <c r="D41" s="338">
        <v>0.625</v>
      </c>
      <c r="E41" s="278"/>
      <c r="F41" s="278">
        <v>0</v>
      </c>
      <c r="G41" s="278">
        <v>60</v>
      </c>
      <c r="H41" s="299">
        <f>SUM(E41:G41)</f>
        <v>60</v>
      </c>
      <c r="I41" s="273"/>
      <c r="K41" s="280"/>
    </row>
    <row r="42" spans="1:11" s="288" customFormat="1" ht="22.5" customHeight="1" thickBot="1" x14ac:dyDescent="0.3">
      <c r="A42" s="275"/>
      <c r="B42" s="281" t="s">
        <v>293</v>
      </c>
      <c r="C42" s="331"/>
      <c r="D42" s="331"/>
      <c r="E42" s="277">
        <f>SUM(E41)</f>
        <v>0</v>
      </c>
      <c r="F42" s="277">
        <f>SUM(F41)</f>
        <v>0</v>
      </c>
      <c r="G42" s="278">
        <f>SUM(G41)</f>
        <v>60</v>
      </c>
      <c r="H42" s="283">
        <f>SUM(H41)</f>
        <v>60</v>
      </c>
      <c r="I42" s="284"/>
    </row>
    <row r="43" spans="1:11" ht="13.5" thickBot="1" x14ac:dyDescent="0.25"/>
    <row r="44" spans="1:11" s="296" customFormat="1" ht="32.25" customHeight="1" thickBot="1" x14ac:dyDescent="0.25">
      <c r="A44" s="294"/>
      <c r="B44" s="285" t="s">
        <v>58</v>
      </c>
      <c r="C44" s="325"/>
      <c r="D44" s="325"/>
      <c r="E44" s="270" t="s">
        <v>289</v>
      </c>
      <c r="F44" s="270" t="s">
        <v>290</v>
      </c>
      <c r="G44" s="271" t="s">
        <v>291</v>
      </c>
      <c r="H44" s="272" t="s">
        <v>292</v>
      </c>
      <c r="I44" s="295"/>
    </row>
    <row r="45" spans="1:11" s="288" customFormat="1" ht="22.5" customHeight="1" x14ac:dyDescent="0.25">
      <c r="A45" s="275">
        <v>1</v>
      </c>
      <c r="B45" s="298" t="s">
        <v>299</v>
      </c>
      <c r="C45" s="330"/>
      <c r="D45" s="330"/>
      <c r="E45" s="278">
        <v>0</v>
      </c>
      <c r="F45" s="278">
        <v>300</v>
      </c>
      <c r="G45" s="278">
        <v>420</v>
      </c>
      <c r="H45" s="299">
        <f>SUM(E45:G45)</f>
        <v>720</v>
      </c>
      <c r="I45" s="273"/>
      <c r="K45" s="280"/>
    </row>
    <row r="46" spans="1:11" s="288" customFormat="1" ht="22.5" customHeight="1" x14ac:dyDescent="0.25">
      <c r="A46" s="275"/>
      <c r="B46" s="298"/>
      <c r="C46" s="330"/>
      <c r="D46" s="330"/>
      <c r="E46" s="310"/>
      <c r="F46" s="310"/>
      <c r="G46" s="310"/>
      <c r="H46" s="318"/>
      <c r="I46" s="311"/>
      <c r="K46" s="280"/>
    </row>
    <row r="47" spans="1:11" s="288" customFormat="1" ht="22.5" customHeight="1" thickBot="1" x14ac:dyDescent="0.3">
      <c r="A47" s="275"/>
      <c r="B47" s="281" t="s">
        <v>293</v>
      </c>
      <c r="C47" s="331"/>
      <c r="D47" s="331"/>
      <c r="E47" s="277">
        <f>SUM(E45)</f>
        <v>0</v>
      </c>
      <c r="F47" s="277">
        <f>SUM(F45)</f>
        <v>300</v>
      </c>
      <c r="G47" s="278">
        <f>SUM(G45)</f>
        <v>420</v>
      </c>
      <c r="H47" s="283">
        <f>SUM(H45)</f>
        <v>720</v>
      </c>
      <c r="I47" s="284"/>
    </row>
    <row r="48" spans="1:11" s="288" customFormat="1" ht="22.5" customHeight="1" thickBot="1" x14ac:dyDescent="0.3">
      <c r="A48" s="313"/>
      <c r="B48" s="314"/>
      <c r="C48" s="333"/>
      <c r="D48" s="333"/>
      <c r="E48" s="315"/>
      <c r="F48" s="317"/>
      <c r="G48" s="317"/>
      <c r="H48" s="316"/>
      <c r="I48" s="314"/>
    </row>
    <row r="49" spans="1:9" s="303" customFormat="1" ht="22.5" customHeight="1" thickBot="1" x14ac:dyDescent="0.3">
      <c r="A49" s="300"/>
      <c r="B49" s="301" t="s">
        <v>302</v>
      </c>
      <c r="C49" s="334"/>
      <c r="D49" s="334"/>
      <c r="E49" s="301"/>
      <c r="F49" s="301"/>
      <c r="G49" s="301"/>
      <c r="H49" s="302">
        <f>+H25+H38+H42+H47</f>
        <v>25761</v>
      </c>
    </row>
    <row r="50" spans="1:9" s="288" customFormat="1" ht="22.5" customHeight="1" x14ac:dyDescent="0.25">
      <c r="A50" s="313"/>
      <c r="B50" s="314"/>
      <c r="C50" s="333"/>
      <c r="D50" s="333"/>
      <c r="E50" s="315"/>
      <c r="F50" s="340"/>
      <c r="G50" s="340"/>
      <c r="H50" s="286"/>
      <c r="I50" s="314"/>
    </row>
    <row r="51" spans="1:9" ht="16.5" hidden="1" customHeight="1" x14ac:dyDescent="0.2">
      <c r="F51" s="339" t="s">
        <v>295</v>
      </c>
      <c r="G51" s="339" t="s">
        <v>296</v>
      </c>
      <c r="H51" s="304" t="s">
        <v>297</v>
      </c>
    </row>
    <row r="52" spans="1:9" ht="24.75" hidden="1" customHeight="1" x14ac:dyDescent="0.2">
      <c r="B52" s="305"/>
      <c r="F52" s="306"/>
      <c r="G52" s="306"/>
      <c r="H52" s="306"/>
    </row>
    <row r="53" spans="1:9" hidden="1" x14ac:dyDescent="0.2">
      <c r="B53" s="305"/>
    </row>
    <row r="54" spans="1:9" hidden="1" x14ac:dyDescent="0.2">
      <c r="B54" s="305"/>
    </row>
    <row r="55" spans="1:9" hidden="1" x14ac:dyDescent="0.2">
      <c r="B55" s="305"/>
    </row>
    <row r="56" spans="1:9" hidden="1" x14ac:dyDescent="0.2">
      <c r="B56" s="305"/>
    </row>
    <row r="57" spans="1:9" hidden="1" x14ac:dyDescent="0.2">
      <c r="B57" s="305"/>
    </row>
    <row r="58" spans="1:9" x14ac:dyDescent="0.2">
      <c r="B58" s="305"/>
    </row>
    <row r="59" spans="1:9" x14ac:dyDescent="0.2">
      <c r="B59" s="305"/>
    </row>
    <row r="60" spans="1:9" x14ac:dyDescent="0.2">
      <c r="B60" s="305"/>
    </row>
  </sheetData>
  <printOptions horizontalCentered="1"/>
  <pageMargins left="0.35433070866141736" right="0.35433070866141736" top="0.39370078740157483" bottom="0.39370078740157483" header="0.51181102362204722" footer="0.51181102362204722"/>
  <pageSetup paperSize="9" scale="7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O40"/>
  <sheetViews>
    <sheetView topLeftCell="C16" workbookViewId="0">
      <selection activeCell="I17" sqref="I17"/>
    </sheetView>
  </sheetViews>
  <sheetFormatPr defaultRowHeight="15" x14ac:dyDescent="0.25"/>
  <cols>
    <col min="2" max="2" width="41" bestFit="1" customWidth="1"/>
    <col min="3" max="3" width="9.5703125" style="346" bestFit="1" customWidth="1"/>
    <col min="4" max="6" width="9.140625" style="136"/>
    <col min="7" max="7" width="13.85546875" style="136" bestFit="1" customWidth="1"/>
    <col min="8" max="8" width="10.5703125" bestFit="1" customWidth="1"/>
    <col min="13" max="13" width="21" bestFit="1" customWidth="1"/>
    <col min="14" max="14" width="15.28515625" customWidth="1"/>
  </cols>
  <sheetData>
    <row r="1" spans="2:15" x14ac:dyDescent="0.25">
      <c r="C1" s="346" t="s">
        <v>303</v>
      </c>
      <c r="D1" s="26"/>
      <c r="E1" s="343">
        <v>100</v>
      </c>
      <c r="F1" s="343">
        <v>50</v>
      </c>
      <c r="G1" s="343">
        <v>10</v>
      </c>
      <c r="H1" s="347" t="s">
        <v>171</v>
      </c>
      <c r="L1" s="135"/>
      <c r="M1" s="135"/>
      <c r="N1" s="135"/>
      <c r="O1" s="135"/>
    </row>
    <row r="2" spans="2:15" ht="18.75" x14ac:dyDescent="0.3">
      <c r="B2" t="s">
        <v>300</v>
      </c>
      <c r="C2" s="346">
        <v>60</v>
      </c>
      <c r="F2" s="136">
        <v>1</v>
      </c>
      <c r="G2" s="136">
        <v>1</v>
      </c>
      <c r="H2" s="342">
        <f>($E$1*E2)+($F$1*F2)+($G$1*G2)</f>
        <v>60</v>
      </c>
      <c r="J2" t="b">
        <f>C2=H2</f>
        <v>1</v>
      </c>
      <c r="L2" s="135"/>
      <c r="M2" s="350" t="s">
        <v>304</v>
      </c>
      <c r="N2" s="351">
        <f>100*244</f>
        <v>24400</v>
      </c>
      <c r="O2" s="20"/>
    </row>
    <row r="3" spans="2:15" ht="18.75" x14ac:dyDescent="0.3">
      <c r="B3" t="s">
        <v>5</v>
      </c>
      <c r="C3" s="346">
        <v>1060</v>
      </c>
      <c r="E3" s="136">
        <v>10</v>
      </c>
      <c r="F3" s="136">
        <v>1</v>
      </c>
      <c r="G3" s="136">
        <v>1</v>
      </c>
      <c r="H3" s="342">
        <f t="shared" ref="H3:H21" si="0">($E$1*E3)+($F$1*F3)+($G$1*G3)</f>
        <v>1060</v>
      </c>
      <c r="J3" t="b">
        <f t="shared" ref="J3:J33" si="1">C3=H3</f>
        <v>1</v>
      </c>
      <c r="L3" s="135"/>
      <c r="M3" s="352" t="s">
        <v>305</v>
      </c>
      <c r="N3" s="351">
        <f>50*30</f>
        <v>1500</v>
      </c>
      <c r="O3" s="20"/>
    </row>
    <row r="4" spans="2:15" ht="18.75" x14ac:dyDescent="0.3">
      <c r="B4" t="s">
        <v>8</v>
      </c>
      <c r="C4" s="346">
        <v>1060</v>
      </c>
      <c r="E4" s="136">
        <v>10</v>
      </c>
      <c r="F4" s="136">
        <v>1</v>
      </c>
      <c r="G4" s="136">
        <v>1</v>
      </c>
      <c r="H4" s="342">
        <f t="shared" si="0"/>
        <v>1060</v>
      </c>
      <c r="J4" t="b">
        <f t="shared" si="1"/>
        <v>1</v>
      </c>
      <c r="L4" s="135"/>
      <c r="M4" s="353" t="s">
        <v>306</v>
      </c>
      <c r="N4" s="351">
        <f>10*103</f>
        <v>1030</v>
      </c>
      <c r="O4" s="20"/>
    </row>
    <row r="5" spans="2:15" ht="19.5" thickBot="1" x14ac:dyDescent="0.35">
      <c r="B5" t="s">
        <v>11</v>
      </c>
      <c r="C5" s="346">
        <v>1060</v>
      </c>
      <c r="E5" s="136">
        <v>10</v>
      </c>
      <c r="F5" s="136">
        <v>1</v>
      </c>
      <c r="G5" s="136">
        <v>1</v>
      </c>
      <c r="H5" s="342">
        <f t="shared" si="0"/>
        <v>1060</v>
      </c>
      <c r="J5" t="b">
        <f t="shared" si="1"/>
        <v>1</v>
      </c>
      <c r="L5" s="135"/>
      <c r="M5" s="354"/>
      <c r="N5" s="355">
        <f>SUM(N2:N4)</f>
        <v>26930</v>
      </c>
      <c r="O5" s="20"/>
    </row>
    <row r="6" spans="2:15" ht="18.75" x14ac:dyDescent="0.3">
      <c r="B6" t="s">
        <v>13</v>
      </c>
      <c r="C6" s="346">
        <v>1060</v>
      </c>
      <c r="E6" s="136">
        <v>10</v>
      </c>
      <c r="F6" s="136">
        <v>1</v>
      </c>
      <c r="G6" s="136">
        <v>1</v>
      </c>
      <c r="H6" s="342">
        <f t="shared" si="0"/>
        <v>1060</v>
      </c>
      <c r="J6" t="b">
        <f t="shared" si="1"/>
        <v>1</v>
      </c>
      <c r="L6" s="135"/>
      <c r="M6" s="354"/>
      <c r="N6" s="354"/>
      <c r="O6" s="20"/>
    </row>
    <row r="7" spans="2:15" ht="18.75" x14ac:dyDescent="0.3">
      <c r="B7" t="s">
        <v>15</v>
      </c>
      <c r="C7" s="346">
        <v>1060</v>
      </c>
      <c r="E7" s="136">
        <v>10</v>
      </c>
      <c r="F7" s="136">
        <v>1</v>
      </c>
      <c r="G7" s="136">
        <v>1</v>
      </c>
      <c r="H7" s="342">
        <f t="shared" si="0"/>
        <v>1060</v>
      </c>
      <c r="J7" t="b">
        <f t="shared" si="1"/>
        <v>1</v>
      </c>
      <c r="M7" s="349"/>
      <c r="N7" s="349"/>
      <c r="O7" s="348"/>
    </row>
    <row r="8" spans="2:15" x14ac:dyDescent="0.25">
      <c r="B8" t="s">
        <v>17</v>
      </c>
      <c r="C8" s="346">
        <v>1060</v>
      </c>
      <c r="E8" s="136">
        <v>10</v>
      </c>
      <c r="F8" s="136">
        <v>1</v>
      </c>
      <c r="G8" s="136">
        <v>1</v>
      </c>
      <c r="H8" s="342">
        <f t="shared" si="0"/>
        <v>1060</v>
      </c>
      <c r="J8" t="b">
        <f t="shared" si="1"/>
        <v>1</v>
      </c>
    </row>
    <row r="9" spans="2:15" x14ac:dyDescent="0.25">
      <c r="B9" t="s">
        <v>18</v>
      </c>
      <c r="C9" s="346">
        <v>1180</v>
      </c>
      <c r="E9" s="136">
        <v>11</v>
      </c>
      <c r="F9" s="136">
        <v>1</v>
      </c>
      <c r="G9" s="136">
        <v>3</v>
      </c>
      <c r="H9" s="342">
        <f t="shared" si="0"/>
        <v>1180</v>
      </c>
      <c r="J9" t="b">
        <f t="shared" si="1"/>
        <v>1</v>
      </c>
    </row>
    <row r="10" spans="2:15" x14ac:dyDescent="0.25">
      <c r="B10" t="s">
        <v>19</v>
      </c>
      <c r="C10" s="346">
        <v>1060</v>
      </c>
      <c r="E10" s="136">
        <v>10</v>
      </c>
      <c r="F10" s="136">
        <v>1</v>
      </c>
      <c r="G10" s="136">
        <v>1</v>
      </c>
      <c r="H10" s="342">
        <f t="shared" si="0"/>
        <v>1060</v>
      </c>
      <c r="J10" t="b">
        <f t="shared" si="1"/>
        <v>1</v>
      </c>
    </row>
    <row r="11" spans="2:15" x14ac:dyDescent="0.25">
      <c r="B11" t="s">
        <v>20</v>
      </c>
      <c r="C11" s="346">
        <v>1060</v>
      </c>
      <c r="E11" s="136">
        <v>10</v>
      </c>
      <c r="F11" s="136">
        <v>1</v>
      </c>
      <c r="G11" s="136">
        <v>1</v>
      </c>
      <c r="H11" s="342">
        <f t="shared" si="0"/>
        <v>1060</v>
      </c>
      <c r="J11" t="b">
        <f t="shared" si="1"/>
        <v>1</v>
      </c>
    </row>
    <row r="12" spans="2:15" x14ac:dyDescent="0.25">
      <c r="B12" t="s">
        <v>21</v>
      </c>
      <c r="C12" s="346">
        <v>1060</v>
      </c>
      <c r="E12" s="136">
        <v>10</v>
      </c>
      <c r="F12" s="136">
        <v>1</v>
      </c>
      <c r="G12" s="136">
        <v>1</v>
      </c>
      <c r="H12" s="342">
        <f t="shared" si="0"/>
        <v>1060</v>
      </c>
      <c r="J12" t="b">
        <f t="shared" si="1"/>
        <v>1</v>
      </c>
    </row>
    <row r="13" spans="2:15" x14ac:dyDescent="0.25">
      <c r="B13" t="s">
        <v>22</v>
      </c>
      <c r="C13" s="346">
        <v>1060</v>
      </c>
      <c r="E13" s="136">
        <v>10</v>
      </c>
      <c r="F13" s="136">
        <v>1</v>
      </c>
      <c r="G13" s="136">
        <v>1</v>
      </c>
      <c r="H13" s="342">
        <f t="shared" si="0"/>
        <v>1060</v>
      </c>
      <c r="J13" t="b">
        <f t="shared" si="1"/>
        <v>1</v>
      </c>
    </row>
    <row r="14" spans="2:15" x14ac:dyDescent="0.25">
      <c r="B14" t="s">
        <v>24</v>
      </c>
      <c r="C14" s="346">
        <v>1060</v>
      </c>
      <c r="E14" s="136">
        <v>10</v>
      </c>
      <c r="F14" s="136">
        <v>1</v>
      </c>
      <c r="G14" s="136">
        <v>1</v>
      </c>
      <c r="H14" s="342">
        <f t="shared" si="0"/>
        <v>1060</v>
      </c>
      <c r="J14" t="b">
        <f t="shared" si="1"/>
        <v>1</v>
      </c>
    </row>
    <row r="15" spans="2:15" x14ac:dyDescent="0.25">
      <c r="B15" t="s">
        <v>26</v>
      </c>
      <c r="C15" s="346">
        <v>1060</v>
      </c>
      <c r="E15" s="136">
        <v>10</v>
      </c>
      <c r="F15" s="136">
        <v>1</v>
      </c>
      <c r="G15" s="136">
        <v>1</v>
      </c>
      <c r="H15" s="342">
        <f t="shared" si="0"/>
        <v>1060</v>
      </c>
      <c r="J15" t="b">
        <f t="shared" si="1"/>
        <v>1</v>
      </c>
    </row>
    <row r="16" spans="2:15" x14ac:dyDescent="0.25">
      <c r="B16" t="s">
        <v>28</v>
      </c>
      <c r="C16" s="346">
        <v>1060</v>
      </c>
      <c r="E16" s="136">
        <v>10</v>
      </c>
      <c r="F16" s="136">
        <v>1</v>
      </c>
      <c r="G16" s="136">
        <v>1</v>
      </c>
      <c r="H16" s="342">
        <f t="shared" si="0"/>
        <v>1060</v>
      </c>
      <c r="J16" t="b">
        <f t="shared" si="1"/>
        <v>1</v>
      </c>
    </row>
    <row r="17" spans="2:10" x14ac:dyDescent="0.25">
      <c r="B17" t="s">
        <v>30</v>
      </c>
      <c r="C17" s="346">
        <v>1060</v>
      </c>
      <c r="E17" s="136">
        <v>10</v>
      </c>
      <c r="F17" s="136">
        <v>1</v>
      </c>
      <c r="G17" s="136">
        <v>1</v>
      </c>
      <c r="H17" s="342">
        <f t="shared" si="0"/>
        <v>1060</v>
      </c>
      <c r="J17" t="b">
        <f t="shared" si="1"/>
        <v>1</v>
      </c>
    </row>
    <row r="18" spans="2:10" x14ac:dyDescent="0.25">
      <c r="B18" t="s">
        <v>31</v>
      </c>
      <c r="C18" s="346">
        <v>560</v>
      </c>
      <c r="E18" s="136">
        <v>5</v>
      </c>
      <c r="F18" s="136">
        <v>1</v>
      </c>
      <c r="G18" s="136">
        <v>1</v>
      </c>
      <c r="H18" s="342">
        <f t="shared" si="0"/>
        <v>560</v>
      </c>
      <c r="J18" t="b">
        <f t="shared" si="1"/>
        <v>1</v>
      </c>
    </row>
    <row r="19" spans="2:10" x14ac:dyDescent="0.25">
      <c r="B19" t="s">
        <v>204</v>
      </c>
      <c r="C19" s="346">
        <v>1060</v>
      </c>
      <c r="E19" s="136">
        <v>10</v>
      </c>
      <c r="F19" s="136">
        <v>1</v>
      </c>
      <c r="G19" s="136">
        <v>1</v>
      </c>
      <c r="H19" s="342">
        <f t="shared" si="0"/>
        <v>1060</v>
      </c>
      <c r="J19" t="b">
        <f t="shared" si="1"/>
        <v>1</v>
      </c>
    </row>
    <row r="20" spans="2:10" x14ac:dyDescent="0.25">
      <c r="B20" t="s">
        <v>96</v>
      </c>
      <c r="C20" s="346">
        <v>1080</v>
      </c>
      <c r="E20" s="136">
        <v>10</v>
      </c>
      <c r="F20" s="136">
        <v>1</v>
      </c>
      <c r="G20" s="136">
        <v>3</v>
      </c>
      <c r="H20" s="342">
        <f t="shared" si="0"/>
        <v>1080</v>
      </c>
      <c r="J20" t="b">
        <f t="shared" si="1"/>
        <v>1</v>
      </c>
    </row>
    <row r="21" spans="2:10" x14ac:dyDescent="0.25">
      <c r="B21" t="s">
        <v>213</v>
      </c>
      <c r="C21" s="346">
        <v>560</v>
      </c>
      <c r="E21" s="136">
        <v>5</v>
      </c>
      <c r="F21" s="136">
        <v>1</v>
      </c>
      <c r="G21" s="136">
        <v>1</v>
      </c>
      <c r="H21" s="342">
        <f t="shared" si="0"/>
        <v>560</v>
      </c>
      <c r="J21" t="b">
        <f t="shared" si="1"/>
        <v>1</v>
      </c>
    </row>
    <row r="22" spans="2:10" x14ac:dyDescent="0.25">
      <c r="B22" t="s">
        <v>50</v>
      </c>
      <c r="C22" s="346">
        <v>830</v>
      </c>
      <c r="E22" s="136">
        <v>8</v>
      </c>
      <c r="F22" s="136">
        <v>0</v>
      </c>
      <c r="G22" s="136">
        <v>3</v>
      </c>
      <c r="H22" s="342">
        <f t="shared" ref="H22:H31" si="2">($E$1*E22)+($F$1*F22)+($G$1*G22)</f>
        <v>830</v>
      </c>
      <c r="J22" t="b">
        <f t="shared" si="1"/>
        <v>1</v>
      </c>
    </row>
    <row r="23" spans="2:10" x14ac:dyDescent="0.25">
      <c r="B23" t="s">
        <v>51</v>
      </c>
      <c r="C23" s="346">
        <v>560</v>
      </c>
      <c r="E23" s="136">
        <v>5</v>
      </c>
      <c r="F23" s="136">
        <v>1</v>
      </c>
      <c r="G23" s="136">
        <v>1</v>
      </c>
      <c r="H23" s="342">
        <f t="shared" si="2"/>
        <v>560</v>
      </c>
      <c r="J23" t="b">
        <f t="shared" si="1"/>
        <v>1</v>
      </c>
    </row>
    <row r="24" spans="2:10" x14ac:dyDescent="0.25">
      <c r="B24" t="s">
        <v>52</v>
      </c>
      <c r="C24" s="346">
        <v>560</v>
      </c>
      <c r="E24" s="136">
        <v>5</v>
      </c>
      <c r="F24" s="136">
        <v>1</v>
      </c>
      <c r="G24" s="136">
        <v>1</v>
      </c>
      <c r="H24" s="342">
        <f t="shared" si="2"/>
        <v>560</v>
      </c>
      <c r="J24" t="b">
        <f t="shared" si="1"/>
        <v>1</v>
      </c>
    </row>
    <row r="25" spans="2:10" x14ac:dyDescent="0.25">
      <c r="B25" t="s">
        <v>53</v>
      </c>
      <c r="C25" s="346">
        <v>560</v>
      </c>
      <c r="E25" s="136">
        <v>5</v>
      </c>
      <c r="F25" s="136">
        <v>1</v>
      </c>
      <c r="G25" s="136">
        <v>1</v>
      </c>
      <c r="H25" s="342">
        <f t="shared" si="2"/>
        <v>560</v>
      </c>
      <c r="J25" t="b">
        <f t="shared" si="1"/>
        <v>1</v>
      </c>
    </row>
    <row r="26" spans="2:10" x14ac:dyDescent="0.25">
      <c r="B26" t="s">
        <v>54</v>
      </c>
      <c r="C26" s="346">
        <v>1060</v>
      </c>
      <c r="E26" s="136">
        <v>10</v>
      </c>
      <c r="F26" s="136">
        <v>1</v>
      </c>
      <c r="G26" s="136">
        <v>1</v>
      </c>
      <c r="H26" s="342">
        <f t="shared" si="2"/>
        <v>1060</v>
      </c>
      <c r="J26" t="b">
        <f t="shared" si="1"/>
        <v>1</v>
      </c>
    </row>
    <row r="27" spans="2:10" x14ac:dyDescent="0.25">
      <c r="B27" t="s">
        <v>55</v>
      </c>
      <c r="C27" s="346">
        <v>560</v>
      </c>
      <c r="E27" s="136">
        <v>5</v>
      </c>
      <c r="F27" s="136">
        <v>1</v>
      </c>
      <c r="G27" s="136">
        <v>1</v>
      </c>
      <c r="H27" s="342">
        <f t="shared" si="2"/>
        <v>560</v>
      </c>
      <c r="J27" t="b">
        <f t="shared" si="1"/>
        <v>1</v>
      </c>
    </row>
    <row r="28" spans="2:10" x14ac:dyDescent="0.25">
      <c r="B28" t="s">
        <v>184</v>
      </c>
      <c r="C28" s="346">
        <v>660</v>
      </c>
      <c r="E28" s="136">
        <v>6</v>
      </c>
      <c r="F28" s="136">
        <v>1</v>
      </c>
      <c r="G28" s="136">
        <v>1</v>
      </c>
      <c r="H28" s="342">
        <f t="shared" si="2"/>
        <v>660</v>
      </c>
      <c r="J28" t="b">
        <f t="shared" si="1"/>
        <v>1</v>
      </c>
    </row>
    <row r="29" spans="2:10" x14ac:dyDescent="0.25">
      <c r="B29" t="s">
        <v>186</v>
      </c>
      <c r="C29" s="346">
        <v>660</v>
      </c>
      <c r="E29" s="136">
        <v>6</v>
      </c>
      <c r="F29" s="136">
        <v>1</v>
      </c>
      <c r="G29" s="136">
        <v>1</v>
      </c>
      <c r="H29" s="342">
        <f t="shared" si="2"/>
        <v>660</v>
      </c>
      <c r="J29" t="b">
        <f t="shared" si="1"/>
        <v>1</v>
      </c>
    </row>
    <row r="30" spans="2:10" x14ac:dyDescent="0.25">
      <c r="B30" t="s">
        <v>205</v>
      </c>
      <c r="C30" s="346">
        <v>560</v>
      </c>
      <c r="E30" s="136">
        <v>5</v>
      </c>
      <c r="F30" s="136">
        <v>1</v>
      </c>
      <c r="G30" s="136">
        <v>1</v>
      </c>
      <c r="H30" s="342">
        <f t="shared" si="2"/>
        <v>560</v>
      </c>
      <c r="J30" t="b">
        <f t="shared" si="1"/>
        <v>1</v>
      </c>
    </row>
    <row r="31" spans="2:10" x14ac:dyDescent="0.25">
      <c r="B31" t="s">
        <v>264</v>
      </c>
      <c r="C31" s="346">
        <v>560</v>
      </c>
      <c r="E31" s="136">
        <v>5</v>
      </c>
      <c r="F31" s="136">
        <v>1</v>
      </c>
      <c r="G31" s="136">
        <v>1</v>
      </c>
      <c r="H31" s="342">
        <f t="shared" si="2"/>
        <v>560</v>
      </c>
      <c r="J31" t="b">
        <f t="shared" si="1"/>
        <v>1</v>
      </c>
    </row>
    <row r="32" spans="2:10" x14ac:dyDescent="0.25">
      <c r="B32" t="s">
        <v>222</v>
      </c>
      <c r="C32" s="346">
        <v>60</v>
      </c>
      <c r="E32" s="136">
        <v>0</v>
      </c>
      <c r="F32" s="136">
        <v>1</v>
      </c>
      <c r="G32" s="136">
        <v>1</v>
      </c>
      <c r="H32" s="342">
        <f>($E$1*E32)+($F$1*F32)+($G$1*G32)</f>
        <v>60</v>
      </c>
      <c r="J32" t="b">
        <f t="shared" si="1"/>
        <v>1</v>
      </c>
    </row>
    <row r="33" spans="2:10" x14ac:dyDescent="0.25">
      <c r="B33" t="s">
        <v>299</v>
      </c>
      <c r="C33" s="346">
        <v>960</v>
      </c>
      <c r="E33" s="136">
        <v>3</v>
      </c>
      <c r="F33" s="136">
        <v>0</v>
      </c>
      <c r="G33" s="136">
        <v>66</v>
      </c>
      <c r="H33" s="342">
        <f>($E$1*E33)+($F$1*F33)+($G$1*G33)</f>
        <v>960</v>
      </c>
      <c r="J33" t="b">
        <f t="shared" si="1"/>
        <v>1</v>
      </c>
    </row>
    <row r="34" spans="2:10" x14ac:dyDescent="0.25">
      <c r="E34" s="136">
        <f>SUM(E2:E33)</f>
        <v>244</v>
      </c>
      <c r="F34" s="136">
        <f t="shared" ref="F34:H34" si="3">SUM(F2:F33)</f>
        <v>30</v>
      </c>
      <c r="G34" s="136">
        <f t="shared" si="3"/>
        <v>103</v>
      </c>
      <c r="H34" s="346">
        <f t="shared" si="3"/>
        <v>26930</v>
      </c>
    </row>
    <row r="36" spans="2:10" x14ac:dyDescent="0.25">
      <c r="C36" s="345"/>
      <c r="D36" s="344"/>
      <c r="E36" s="344"/>
      <c r="F36" s="344"/>
      <c r="G36" s="345"/>
    </row>
    <row r="37" spans="2:10" x14ac:dyDescent="0.25">
      <c r="C37" s="341"/>
      <c r="D37" s="345"/>
    </row>
    <row r="38" spans="2:10" x14ac:dyDescent="0.25">
      <c r="C38" s="341"/>
      <c r="D38" s="345"/>
    </row>
    <row r="39" spans="2:10" x14ac:dyDescent="0.25">
      <c r="C39" s="136"/>
      <c r="D39" s="346"/>
    </row>
    <row r="40" spans="2:10" x14ac:dyDescent="0.25">
      <c r="C40" s="136"/>
      <c r="D40" s="34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2013 Budget</vt:lpstr>
      <vt:lpstr>2012 Actual Costs</vt:lpstr>
      <vt:lpstr>Musicians</vt:lpstr>
      <vt:lpstr>Hotel Accommodation</vt:lpstr>
      <vt:lpstr>Ground Trasnsport</vt:lpstr>
      <vt:lpstr>Payment List (Master)</vt:lpstr>
      <vt:lpstr>Sheet1</vt:lpstr>
      <vt:lpstr>'2012 Actual Costs'!Print_Area</vt:lpstr>
      <vt:lpstr>'2013 Budget'!Print_Area</vt:lpstr>
      <vt:lpstr>'2012 Actual Costs'!Print_Titles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2014-05-20T07:14:49Z</cp:lastPrinted>
  <dcterms:created xsi:type="dcterms:W3CDTF">2013-07-09T08:17:49Z</dcterms:created>
  <dcterms:modified xsi:type="dcterms:W3CDTF">2014-05-20T09:49:54Z</dcterms:modified>
</cp:coreProperties>
</file>