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ELLE\Documents\Accounting\Expenditure Breakdown\2020\MCTA Tour\"/>
    </mc:Choice>
  </mc:AlternateContent>
  <xr:revisionPtr revIDLastSave="0" documentId="13_ncr:1_{1BAE791F-AC92-4CB8-B139-FB31A8D9800C}" xr6:coauthVersionLast="45" xr6:coauthVersionMax="45" xr10:uidLastSave="{00000000-0000-0000-0000-000000000000}"/>
  <bookViews>
    <workbookView xWindow="-120" yWindow="-120" windowWidth="20730" windowHeight="11160" xr2:uid="{5E674358-900F-468C-8FF2-DD2107BBACF1}"/>
  </bookViews>
  <sheets>
    <sheet name="Revenue ROI (Revise 190820)" sheetId="2" r:id="rId1"/>
  </sheets>
  <definedNames>
    <definedName name="_xlnm.Print_Area" localSheetId="0">'Revenue ROI (Revise 190820)'!$B$1:$O$24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L9" i="2" l="1"/>
  <c r="J10" i="2"/>
  <c r="J9" i="2"/>
  <c r="J8" i="2"/>
  <c r="J7" i="2"/>
  <c r="J6" i="2"/>
  <c r="H10" i="2"/>
  <c r="I8" i="2"/>
  <c r="I7" i="2"/>
  <c r="I6" i="2"/>
  <c r="I10" i="2" s="1"/>
  <c r="I9" i="2"/>
  <c r="L7" i="2" l="1"/>
  <c r="L6" i="2"/>
  <c r="G10" i="2"/>
  <c r="L8" i="2"/>
  <c r="L10" i="2" l="1"/>
  <c r="C16" i="2"/>
  <c r="C17" i="2"/>
  <c r="C18" i="2"/>
  <c r="C19" i="2"/>
  <c r="E16" i="2"/>
  <c r="N6" i="2"/>
  <c r="N8" i="2"/>
  <c r="F10" i="2"/>
  <c r="N7" i="2" l="1"/>
  <c r="N9" i="2"/>
  <c r="E10" i="2"/>
  <c r="D10" i="2"/>
  <c r="F18" i="2" l="1"/>
  <c r="M19" i="2"/>
  <c r="M17" i="2"/>
  <c r="C10" i="2"/>
  <c r="M16" i="2" l="1"/>
  <c r="P16" i="2" s="1"/>
  <c r="N19" i="2"/>
  <c r="O9" i="2"/>
  <c r="N16" i="2"/>
  <c r="O16" i="2" s="1"/>
  <c r="M18" i="2"/>
  <c r="M20" i="2" s="1"/>
  <c r="N18" i="2"/>
  <c r="O6" i="2"/>
  <c r="N17" i="2"/>
  <c r="E18" i="2"/>
  <c r="O7" i="2"/>
  <c r="O8" i="2"/>
  <c r="C20" i="2"/>
  <c r="N10" i="2"/>
  <c r="E17" i="2"/>
  <c r="P17" i="2" s="1"/>
  <c r="E19" i="2"/>
  <c r="P19" i="2" s="1"/>
  <c r="O10" i="2" l="1"/>
  <c r="P18" i="2"/>
  <c r="P20" i="2" s="1"/>
  <c r="C22" i="2" s="1"/>
  <c r="E22" i="2" s="1"/>
  <c r="N20" i="2"/>
  <c r="O18" i="2"/>
  <c r="O17" i="2"/>
  <c r="O19" i="2"/>
  <c r="E20" i="2"/>
  <c r="O20" i="2" l="1"/>
</calcChain>
</file>

<file path=xl/sharedStrings.xml><?xml version="1.0" encoding="utf-8"?>
<sst xmlns="http://schemas.openxmlformats.org/spreadsheetml/2006/main" count="42" uniqueCount="34">
  <si>
    <t>Proposed Subsidy</t>
  </si>
  <si>
    <t>Packages</t>
  </si>
  <si>
    <t>No of Guest</t>
  </si>
  <si>
    <t>Subsidy by PGT (RM)</t>
  </si>
  <si>
    <t>Subsidy by MCTA (RM)</t>
  </si>
  <si>
    <t>Total Subsidy by MCTA (RM)</t>
  </si>
  <si>
    <t>Total Subsidy (RM)</t>
  </si>
  <si>
    <t>Day Tour ~ Super Saver</t>
  </si>
  <si>
    <t>2 Days 1 Night</t>
  </si>
  <si>
    <t>3 Days 2 Nights</t>
  </si>
  <si>
    <t>Total</t>
  </si>
  <si>
    <t>Revenue</t>
  </si>
  <si>
    <t>Average Selling Price After Subsidy (RM)</t>
  </si>
  <si>
    <t xml:space="preserve"> Package Revenue (RM)</t>
  </si>
  <si>
    <t>Other Revenue (RM)</t>
  </si>
  <si>
    <t>Other, ie Meals/ Hotel/ Retails (RM)</t>
  </si>
  <si>
    <t>Total Revenue (RM)</t>
  </si>
  <si>
    <t>Meals</t>
  </si>
  <si>
    <t xml:space="preserve">Retails </t>
  </si>
  <si>
    <t>Hotels</t>
  </si>
  <si>
    <t>Attractions</t>
  </si>
  <si>
    <t>Others</t>
  </si>
  <si>
    <t>ROI</t>
  </si>
  <si>
    <t>MCTA/PGT : Proposal</t>
  </si>
  <si>
    <t xml:space="preserve">Day Tour </t>
  </si>
  <si>
    <t>Balance</t>
  </si>
  <si>
    <t xml:space="preserve">No.of pax July </t>
  </si>
  <si>
    <t>No.of pax Aug</t>
  </si>
  <si>
    <t>No.of pax Sept</t>
  </si>
  <si>
    <t xml:space="preserve">TOTAL No. of pax </t>
  </si>
  <si>
    <t>Est. No of pax</t>
  </si>
  <si>
    <t>Total Actual Subsidy by PGT (RM)</t>
  </si>
  <si>
    <t>No.of pax Oct</t>
  </si>
  <si>
    <t>No.of pax Dec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</si>
</sst>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02">
    <xf numFmtId="0" fontId="0" fillId="0" borderId="0" xfId="0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43" fontId="0" fillId="0" borderId="5" xfId="1" applyFont="1" applyBorder="1"/>
    <xf numFmtId="43" fontId="0" fillId="0" borderId="11" xfId="1" applyFont="1" applyBorder="1"/>
    <xf numFmtId="43" fontId="0" fillId="0" borderId="12" xfId="0" applyNumberFormat="1" applyBorder="1"/>
    <xf numFmtId="43" fontId="0" fillId="0" borderId="9" xfId="1" applyFont="1" applyBorder="1"/>
    <xf numFmtId="43" fontId="0" fillId="0" borderId="13" xfId="1" applyFont="1" applyBorder="1"/>
    <xf numFmtId="43" fontId="0" fillId="0" borderId="14" xfId="0" applyNumberFormat="1" applyBorder="1"/>
    <xf numFmtId="43" fontId="0" fillId="0" borderId="15" xfId="1" applyFont="1" applyBorder="1"/>
    <xf numFmtId="43" fontId="0" fillId="0" borderId="17" xfId="1" applyFont="1" applyBorder="1"/>
    <xf numFmtId="43" fontId="0" fillId="0" borderId="18" xfId="0" applyNumberFormat="1" applyBorder="1"/>
    <xf numFmtId="0" fontId="2" fillId="0" borderId="2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43" fontId="0" fillId="0" borderId="2" xfId="1" applyFont="1" applyBorder="1" applyAlignment="1">
      <alignment horizontal="center" vertical="center"/>
    </xf>
    <xf numFmtId="43" fontId="2" fillId="0" borderId="3" xfId="1" applyFont="1" applyBorder="1" applyAlignment="1">
      <alignment horizontal="center" vertical="center"/>
    </xf>
    <xf numFmtId="43" fontId="2" fillId="0" borderId="4" xfId="0" applyNumberFormat="1" applyFont="1" applyBorder="1"/>
    <xf numFmtId="0" fontId="2" fillId="0" borderId="20" xfId="0" applyFont="1" applyBorder="1" applyAlignment="1">
      <alignment vertical="center"/>
    </xf>
    <xf numFmtId="0" fontId="2" fillId="0" borderId="20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0" fillId="0" borderId="12" xfId="0" applyBorder="1"/>
    <xf numFmtId="0" fontId="0" fillId="0" borderId="20" xfId="0" applyBorder="1"/>
    <xf numFmtId="0" fontId="0" fillId="0" borderId="20" xfId="0" applyBorder="1" applyAlignment="1">
      <alignment horizontal="center"/>
    </xf>
    <xf numFmtId="43" fontId="0" fillId="0" borderId="10" xfId="1" applyFont="1" applyBorder="1"/>
    <xf numFmtId="43" fontId="0" fillId="0" borderId="14" xfId="1" applyFont="1" applyBorder="1"/>
    <xf numFmtId="43" fontId="0" fillId="0" borderId="25" xfId="1" applyFont="1" applyBorder="1"/>
    <xf numFmtId="43" fontId="0" fillId="0" borderId="18" xfId="1" applyFont="1" applyBorder="1"/>
    <xf numFmtId="43" fontId="0" fillId="0" borderId="26" xfId="1" applyFont="1" applyBorder="1"/>
    <xf numFmtId="43" fontId="0" fillId="0" borderId="16" xfId="1" applyFont="1" applyBorder="1"/>
    <xf numFmtId="43" fontId="0" fillId="0" borderId="27" xfId="0" applyNumberFormat="1" applyBorder="1"/>
    <xf numFmtId="0" fontId="2" fillId="0" borderId="20" xfId="0" applyFont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43" fontId="0" fillId="0" borderId="10" xfId="1" applyFont="1" applyBorder="1" applyAlignment="1">
      <alignment horizontal="center" vertical="center"/>
    </xf>
    <xf numFmtId="43" fontId="0" fillId="0" borderId="4" xfId="1" applyFont="1" applyBorder="1" applyAlignment="1">
      <alignment horizontal="center" vertical="center"/>
    </xf>
    <xf numFmtId="43" fontId="0" fillId="0" borderId="21" xfId="1" applyFont="1" applyBorder="1" applyAlignment="1">
      <alignment horizontal="center" vertical="center"/>
    </xf>
    <xf numFmtId="43" fontId="0" fillId="0" borderId="19" xfId="1" applyFont="1" applyBorder="1" applyAlignment="1">
      <alignment horizontal="center" vertical="center"/>
    </xf>
    <xf numFmtId="43" fontId="0" fillId="0" borderId="3" xfId="1" applyFont="1" applyBorder="1" applyAlignment="1">
      <alignment horizontal="center" vertical="center"/>
    </xf>
    <xf numFmtId="43" fontId="2" fillId="0" borderId="4" xfId="1" applyFont="1" applyBorder="1" applyAlignment="1">
      <alignment horizontal="center" vertical="center"/>
    </xf>
    <xf numFmtId="43" fontId="2" fillId="0" borderId="28" xfId="1" applyFont="1" applyBorder="1" applyAlignment="1">
      <alignment horizontal="center" vertical="center"/>
    </xf>
    <xf numFmtId="0" fontId="0" fillId="0" borderId="0" xfId="0" applyAlignment="1">
      <alignment horizontal="center"/>
    </xf>
    <xf numFmtId="43" fontId="0" fillId="0" borderId="0" xfId="1" applyFont="1"/>
    <xf numFmtId="9" fontId="3" fillId="0" borderId="0" xfId="2" applyFont="1"/>
    <xf numFmtId="43" fontId="0" fillId="0" borderId="0" xfId="0" applyNumberFormat="1"/>
    <xf numFmtId="0" fontId="4" fillId="0" borderId="0" xfId="0" applyFont="1"/>
    <xf numFmtId="9" fontId="5" fillId="0" borderId="0" xfId="2" applyFont="1"/>
    <xf numFmtId="0" fontId="0" fillId="0" borderId="9" xfId="0" applyFill="1" applyBorder="1"/>
    <xf numFmtId="0" fontId="0" fillId="0" borderId="10" xfId="0" applyFill="1" applyBorder="1" applyAlignment="1">
      <alignment horizontal="center"/>
    </xf>
    <xf numFmtId="43" fontId="0" fillId="0" borderId="9" xfId="1" applyFont="1" applyFill="1" applyBorder="1"/>
    <xf numFmtId="0" fontId="0" fillId="0" borderId="15" xfId="0" applyFill="1" applyBorder="1"/>
    <xf numFmtId="0" fontId="0" fillId="0" borderId="16" xfId="0" applyFill="1" applyBorder="1" applyAlignment="1">
      <alignment horizontal="center"/>
    </xf>
    <xf numFmtId="43" fontId="0" fillId="0" borderId="15" xfId="1" applyFont="1" applyFill="1" applyBorder="1"/>
    <xf numFmtId="0" fontId="0" fillId="0" borderId="20" xfId="0" applyFill="1" applyBorder="1"/>
    <xf numFmtId="0" fontId="0" fillId="0" borderId="20" xfId="0" applyFill="1" applyBorder="1" applyAlignment="1">
      <alignment horizontal="center"/>
    </xf>
    <xf numFmtId="43" fontId="0" fillId="0" borderId="10" xfId="1" applyFont="1" applyFill="1" applyBorder="1"/>
    <xf numFmtId="0" fontId="2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/>
    </xf>
    <xf numFmtId="0" fontId="2" fillId="0" borderId="19" xfId="0" applyFont="1" applyBorder="1" applyAlignment="1">
      <alignment horizontal="center" vertical="center" wrapText="1"/>
    </xf>
    <xf numFmtId="0" fontId="0" fillId="2" borderId="11" xfId="0" applyFill="1" applyBorder="1"/>
    <xf numFmtId="0" fontId="0" fillId="2" borderId="13" xfId="0" applyFill="1" applyBorder="1"/>
    <xf numFmtId="0" fontId="0" fillId="2" borderId="3" xfId="0" applyFill="1" applyBorder="1"/>
    <xf numFmtId="43" fontId="0" fillId="0" borderId="5" xfId="1" applyFont="1" applyFill="1" applyBorder="1"/>
    <xf numFmtId="43" fontId="0" fillId="0" borderId="27" xfId="1" applyFont="1" applyBorder="1" applyAlignment="1">
      <alignment horizontal="center" vertical="center"/>
    </xf>
    <xf numFmtId="0" fontId="2" fillId="0" borderId="22" xfId="0" applyFont="1" applyBorder="1"/>
    <xf numFmtId="43" fontId="2" fillId="0" borderId="11" xfId="1" applyFont="1" applyBorder="1"/>
    <xf numFmtId="43" fontId="2" fillId="0" borderId="13" xfId="1" applyFont="1" applyBorder="1"/>
    <xf numFmtId="43" fontId="2" fillId="0" borderId="17" xfId="1" applyFont="1" applyBorder="1"/>
    <xf numFmtId="0" fontId="2" fillId="0" borderId="29" xfId="0" applyFont="1" applyBorder="1" applyAlignment="1">
      <alignment horizontal="center" vertical="center" wrapText="1"/>
    </xf>
    <xf numFmtId="43" fontId="0" fillId="0" borderId="30" xfId="1" applyFont="1" applyBorder="1"/>
    <xf numFmtId="43" fontId="0" fillId="0" borderId="31" xfId="1" applyFont="1" applyBorder="1"/>
    <xf numFmtId="43" fontId="0" fillId="0" borderId="22" xfId="1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 wrapText="1"/>
    </xf>
    <xf numFmtId="0" fontId="2" fillId="0" borderId="29" xfId="0" applyFont="1" applyBorder="1"/>
    <xf numFmtId="0" fontId="2" fillId="0" borderId="30" xfId="0" applyFont="1" applyBorder="1"/>
    <xf numFmtId="0" fontId="2" fillId="0" borderId="32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0" fillId="0" borderId="35" xfId="0" applyBorder="1"/>
    <xf numFmtId="0" fontId="0" fillId="0" borderId="36" xfId="0" applyBorder="1"/>
    <xf numFmtId="0" fontId="0" fillId="0" borderId="37" xfId="0" applyBorder="1"/>
    <xf numFmtId="0" fontId="0" fillId="0" borderId="38" xfId="0" applyBorder="1"/>
    <xf numFmtId="0" fontId="0" fillId="0" borderId="39" xfId="0" applyBorder="1"/>
    <xf numFmtId="0" fontId="0" fillId="0" borderId="40" xfId="0" applyBorder="1"/>
    <xf numFmtId="0" fontId="0" fillId="0" borderId="32" xfId="0" applyBorder="1"/>
    <xf numFmtId="0" fontId="0" fillId="0" borderId="34" xfId="0" applyBorder="1"/>
    <xf numFmtId="0" fontId="2" fillId="0" borderId="21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43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29" xfId="0" applyBorder="1"/>
    <xf numFmtId="0" fontId="0" fillId="0" borderId="30" xfId="0" applyBorder="1"/>
    <xf numFmtId="0" fontId="0" fillId="0" borderId="31" xfId="0" applyBorder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61D9EB-A01B-47C8-8B5D-97F470951ED5}">
  <dimension ref="B1:Q47"/>
  <sheetViews>
    <sheetView tabSelected="1" topLeftCell="C1" zoomScaleNormal="100" workbookViewId="0">
      <selection activeCell="E36" sqref="E36"/>
    </sheetView>
  </sheetViews>
  <sheetFormatPr defaultColWidth="8.85546875" defaultRowHeight="15" x14ac:dyDescent="0.25"/>
  <cols>
    <col min="1" max="1" width="1" customWidth="1"/>
    <col min="2" max="2" width="22.28515625" customWidth="1"/>
    <col min="3" max="3" width="9.42578125" customWidth="1"/>
    <col min="4" max="4" width="12.85546875" customWidth="1"/>
    <col min="5" max="8" width="12.42578125" customWidth="1"/>
    <col min="9" max="10" width="11.5703125" customWidth="1"/>
    <col min="11" max="11" width="12.42578125" customWidth="1"/>
    <col min="12" max="12" width="13.28515625" customWidth="1"/>
    <col min="13" max="13" width="12.85546875" customWidth="1"/>
    <col min="14" max="14" width="13.42578125" customWidth="1"/>
    <col min="15" max="15" width="13" customWidth="1"/>
    <col min="16" max="16" width="13.42578125" hidden="1" customWidth="1"/>
    <col min="17" max="17" width="0.7109375" hidden="1" customWidth="1"/>
    <col min="18" max="18" width="14.140625" customWidth="1"/>
    <col min="23" max="23" width="17.7109375" customWidth="1"/>
    <col min="26" max="26" width="15.85546875" customWidth="1"/>
    <col min="28" max="28" width="14.140625" customWidth="1"/>
    <col min="29" max="29" width="15.7109375" customWidth="1"/>
  </cols>
  <sheetData>
    <row r="1" spans="2:17" x14ac:dyDescent="0.25">
      <c r="B1" s="54" t="s">
        <v>23</v>
      </c>
    </row>
    <row r="3" spans="2:17" ht="15.75" thickBot="1" x14ac:dyDescent="0.3">
      <c r="B3" s="1" t="s">
        <v>0</v>
      </c>
    </row>
    <row r="4" spans="2:17" ht="45.75" thickBot="1" x14ac:dyDescent="0.3">
      <c r="B4" s="66" t="s">
        <v>1</v>
      </c>
      <c r="C4" s="67" t="s">
        <v>30</v>
      </c>
      <c r="D4" s="84" t="s">
        <v>26</v>
      </c>
      <c r="E4" s="85" t="s">
        <v>27</v>
      </c>
      <c r="F4" s="85" t="s">
        <v>28</v>
      </c>
      <c r="G4" s="85" t="s">
        <v>32</v>
      </c>
      <c r="H4" s="85" t="s">
        <v>33</v>
      </c>
      <c r="I4" s="81" t="s">
        <v>29</v>
      </c>
      <c r="J4" s="3" t="s">
        <v>25</v>
      </c>
      <c r="K4" s="2" t="s">
        <v>3</v>
      </c>
      <c r="L4" s="3" t="s">
        <v>31</v>
      </c>
      <c r="M4" s="2" t="s">
        <v>4</v>
      </c>
      <c r="N4" s="3" t="s">
        <v>5</v>
      </c>
      <c r="O4" s="4" t="s">
        <v>6</v>
      </c>
    </row>
    <row r="5" spans="2:17" x14ac:dyDescent="0.25">
      <c r="B5" s="5"/>
      <c r="C5" s="6"/>
      <c r="D5" s="86"/>
      <c r="E5" s="87"/>
      <c r="F5" s="87"/>
      <c r="G5" s="87"/>
      <c r="H5" s="99"/>
      <c r="I5" s="82"/>
      <c r="J5" s="68"/>
      <c r="K5" s="65"/>
      <c r="L5" s="8"/>
      <c r="M5" s="7"/>
      <c r="N5" s="8"/>
      <c r="O5" s="9"/>
    </row>
    <row r="6" spans="2:17" x14ac:dyDescent="0.25">
      <c r="B6" s="56" t="s">
        <v>7</v>
      </c>
      <c r="C6" s="57">
        <v>1000</v>
      </c>
      <c r="D6" s="88">
        <v>620</v>
      </c>
      <c r="E6" s="89">
        <v>376</v>
      </c>
      <c r="F6" s="89">
        <v>0</v>
      </c>
      <c r="G6" s="89">
        <v>0</v>
      </c>
      <c r="H6" s="100">
        <v>0</v>
      </c>
      <c r="I6" s="83">
        <f t="shared" ref="I6:I8" si="0">SUM(D6:H6)</f>
        <v>996</v>
      </c>
      <c r="J6" s="69">
        <f>C6-D6-E6-F6-G6</f>
        <v>4</v>
      </c>
      <c r="K6" s="71">
        <v>40</v>
      </c>
      <c r="L6" s="74">
        <f>K6*I6</f>
        <v>39840</v>
      </c>
      <c r="M6" s="10">
        <v>10</v>
      </c>
      <c r="N6" s="11">
        <f>M6*I6</f>
        <v>9960</v>
      </c>
      <c r="O6" s="12">
        <f t="shared" ref="O6:O10" si="1">N6+L6</f>
        <v>49800</v>
      </c>
    </row>
    <row r="7" spans="2:17" x14ac:dyDescent="0.25">
      <c r="B7" s="56" t="s">
        <v>24</v>
      </c>
      <c r="C7" s="57">
        <v>2000</v>
      </c>
      <c r="D7" s="88">
        <v>878</v>
      </c>
      <c r="E7" s="89">
        <v>1015</v>
      </c>
      <c r="F7" s="89">
        <v>84</v>
      </c>
      <c r="G7" s="89">
        <v>0</v>
      </c>
      <c r="H7" s="100">
        <v>0</v>
      </c>
      <c r="I7" s="83">
        <f t="shared" si="0"/>
        <v>1977</v>
      </c>
      <c r="J7" s="69">
        <f>C7-D7-E7-F7-G7</f>
        <v>23</v>
      </c>
      <c r="K7" s="58">
        <v>40</v>
      </c>
      <c r="L7" s="75">
        <f>K7*I7</f>
        <v>79080</v>
      </c>
      <c r="M7" s="13">
        <v>20</v>
      </c>
      <c r="N7" s="14">
        <f>M7*I7</f>
        <v>39540</v>
      </c>
      <c r="O7" s="15">
        <f t="shared" si="1"/>
        <v>118620</v>
      </c>
    </row>
    <row r="8" spans="2:17" x14ac:dyDescent="0.25">
      <c r="B8" s="56" t="s">
        <v>8</v>
      </c>
      <c r="C8" s="57">
        <v>2000</v>
      </c>
      <c r="D8" s="88">
        <v>51</v>
      </c>
      <c r="E8" s="89">
        <v>111</v>
      </c>
      <c r="F8" s="89">
        <v>238</v>
      </c>
      <c r="G8" s="89">
        <v>85</v>
      </c>
      <c r="H8" s="100">
        <v>0</v>
      </c>
      <c r="I8" s="83">
        <f t="shared" si="0"/>
        <v>485</v>
      </c>
      <c r="J8" s="69">
        <f>C8-D8-E8-F8-G8</f>
        <v>1515</v>
      </c>
      <c r="K8" s="58">
        <v>50</v>
      </c>
      <c r="L8" s="75">
        <f>K8*I8</f>
        <v>24250</v>
      </c>
      <c r="M8" s="13">
        <v>20</v>
      </c>
      <c r="N8" s="14">
        <f>M8*I8</f>
        <v>9700</v>
      </c>
      <c r="O8" s="15">
        <f t="shared" si="1"/>
        <v>33950</v>
      </c>
    </row>
    <row r="9" spans="2:17" ht="15.75" thickBot="1" x14ac:dyDescent="0.3">
      <c r="B9" s="59" t="s">
        <v>9</v>
      </c>
      <c r="C9" s="60">
        <v>1000</v>
      </c>
      <c r="D9" s="90">
        <v>95</v>
      </c>
      <c r="E9" s="91">
        <v>316</v>
      </c>
      <c r="F9" s="91">
        <v>302</v>
      </c>
      <c r="G9" s="91">
        <v>0</v>
      </c>
      <c r="H9" s="101">
        <v>20</v>
      </c>
      <c r="I9" s="83">
        <f>SUM(D9:H9)</f>
        <v>733</v>
      </c>
      <c r="J9" s="69">
        <f>C9-D9-E9-F9-G9-H9</f>
        <v>267</v>
      </c>
      <c r="K9" s="61">
        <v>80</v>
      </c>
      <c r="L9" s="76">
        <f>K9*I9</f>
        <v>58640</v>
      </c>
      <c r="M9" s="16">
        <v>20</v>
      </c>
      <c r="N9" s="17">
        <f>M9*I9</f>
        <v>14660</v>
      </c>
      <c r="O9" s="18">
        <f t="shared" si="1"/>
        <v>73300</v>
      </c>
    </row>
    <row r="10" spans="2:17" ht="15.75" thickBot="1" x14ac:dyDescent="0.3">
      <c r="B10" s="19" t="s">
        <v>10</v>
      </c>
      <c r="C10" s="20">
        <f t="shared" ref="C10:J10" si="2">SUM(C6:C9)</f>
        <v>6000</v>
      </c>
      <c r="D10" s="92">
        <f t="shared" si="2"/>
        <v>1644</v>
      </c>
      <c r="E10" s="93">
        <f t="shared" si="2"/>
        <v>1818</v>
      </c>
      <c r="F10" s="93">
        <f t="shared" si="2"/>
        <v>624</v>
      </c>
      <c r="G10" s="93">
        <f t="shared" si="2"/>
        <v>85</v>
      </c>
      <c r="H10" s="93">
        <f t="shared" si="2"/>
        <v>20</v>
      </c>
      <c r="I10" s="73">
        <f>SUM(I6:I9)</f>
        <v>4191</v>
      </c>
      <c r="J10" s="70">
        <f>SUM(J6:J9)</f>
        <v>1809</v>
      </c>
      <c r="K10" s="21"/>
      <c r="L10" s="22">
        <f>SUM(L6:L9)</f>
        <v>201810</v>
      </c>
      <c r="M10" s="21"/>
      <c r="N10" s="22">
        <f>SUM(N6:N9)</f>
        <v>73860</v>
      </c>
      <c r="O10" s="23">
        <f t="shared" si="1"/>
        <v>275670</v>
      </c>
    </row>
    <row r="12" spans="2:17" hidden="1" x14ac:dyDescent="0.25"/>
    <row r="13" spans="2:17" ht="15.75" hidden="1" thickBot="1" x14ac:dyDescent="0.3">
      <c r="B13" s="1" t="s">
        <v>11</v>
      </c>
    </row>
    <row r="14" spans="2:17" ht="55.5" hidden="1" customHeight="1" thickBot="1" x14ac:dyDescent="0.3">
      <c r="B14" s="24" t="s">
        <v>1</v>
      </c>
      <c r="C14" s="25" t="s">
        <v>2</v>
      </c>
      <c r="D14" s="26" t="s">
        <v>12</v>
      </c>
      <c r="E14" s="4" t="s">
        <v>13</v>
      </c>
      <c r="F14" s="94" t="s">
        <v>14</v>
      </c>
      <c r="G14" s="95"/>
      <c r="H14" s="95"/>
      <c r="I14" s="95"/>
      <c r="J14" s="95"/>
      <c r="K14" s="95"/>
      <c r="L14" s="95"/>
      <c r="M14" s="95"/>
      <c r="N14" s="96"/>
      <c r="O14" s="4" t="s">
        <v>15</v>
      </c>
      <c r="P14" s="27" t="s">
        <v>16</v>
      </c>
      <c r="Q14" s="4" t="s">
        <v>16</v>
      </c>
    </row>
    <row r="15" spans="2:17" hidden="1" x14ac:dyDescent="0.25">
      <c r="B15" s="24"/>
      <c r="C15" s="25"/>
      <c r="D15" s="26"/>
      <c r="E15" s="28"/>
      <c r="F15" s="29" t="s">
        <v>17</v>
      </c>
      <c r="G15" s="77"/>
      <c r="H15" s="77"/>
      <c r="I15" s="6" t="s">
        <v>18</v>
      </c>
      <c r="J15" s="6" t="s">
        <v>19</v>
      </c>
      <c r="K15" s="6" t="s">
        <v>20</v>
      </c>
      <c r="L15" s="6" t="s">
        <v>21</v>
      </c>
      <c r="M15" s="30" t="s">
        <v>10</v>
      </c>
      <c r="N15" s="28"/>
      <c r="O15" s="28"/>
      <c r="P15" s="31"/>
    </row>
    <row r="16" spans="2:17" hidden="1" x14ac:dyDescent="0.25">
      <c r="B16" s="32" t="s">
        <v>7</v>
      </c>
      <c r="C16" s="33">
        <f>C6</f>
        <v>1000</v>
      </c>
      <c r="D16" s="34">
        <v>15</v>
      </c>
      <c r="E16" s="35">
        <f>D16*C16</f>
        <v>15000</v>
      </c>
      <c r="F16" s="36">
        <v>20</v>
      </c>
      <c r="G16" s="78"/>
      <c r="H16" s="78"/>
      <c r="I16" s="34">
        <v>20</v>
      </c>
      <c r="J16" s="34"/>
      <c r="K16" s="34"/>
      <c r="L16" s="34">
        <v>10</v>
      </c>
      <c r="M16" s="14">
        <f>SUM(F16:L16)*C16</f>
        <v>50000</v>
      </c>
      <c r="N16" s="35">
        <f>(40+50)*C16</f>
        <v>90000</v>
      </c>
      <c r="O16" s="35">
        <f>N16+E16</f>
        <v>105000</v>
      </c>
      <c r="P16" s="15">
        <f>M16+E16</f>
        <v>65000</v>
      </c>
    </row>
    <row r="17" spans="2:17" hidden="1" x14ac:dyDescent="0.25">
      <c r="B17" s="32" t="s">
        <v>24</v>
      </c>
      <c r="C17" s="33">
        <f>C7</f>
        <v>2000</v>
      </c>
      <c r="D17" s="34">
        <v>60</v>
      </c>
      <c r="E17" s="35">
        <f t="shared" ref="E17:E19" si="3">D17*C17</f>
        <v>120000</v>
      </c>
      <c r="F17" s="36">
        <v>20</v>
      </c>
      <c r="G17" s="78"/>
      <c r="H17" s="78"/>
      <c r="I17" s="34">
        <v>20</v>
      </c>
      <c r="J17" s="34"/>
      <c r="K17" s="34">
        <v>30</v>
      </c>
      <c r="L17" s="34">
        <v>20</v>
      </c>
      <c r="M17" s="14">
        <f>SUM(F17:L17)*C17</f>
        <v>180000</v>
      </c>
      <c r="N17" s="35">
        <f>(40+50)*C17</f>
        <v>180000</v>
      </c>
      <c r="O17" s="35">
        <f>N17+E17</f>
        <v>300000</v>
      </c>
      <c r="P17" s="15">
        <f>M17+E17</f>
        <v>300000</v>
      </c>
    </row>
    <row r="18" spans="2:17" hidden="1" x14ac:dyDescent="0.25">
      <c r="B18" s="62" t="s">
        <v>8</v>
      </c>
      <c r="C18" s="63">
        <f>C8</f>
        <v>2000</v>
      </c>
      <c r="D18" s="64">
        <v>38</v>
      </c>
      <c r="E18" s="35">
        <f t="shared" si="3"/>
        <v>76000</v>
      </c>
      <c r="F18" s="36">
        <f>20+20+20+20</f>
        <v>80</v>
      </c>
      <c r="G18" s="78"/>
      <c r="H18" s="78"/>
      <c r="I18" s="34">
        <v>40</v>
      </c>
      <c r="J18" s="34"/>
      <c r="K18" s="34">
        <v>90</v>
      </c>
      <c r="L18" s="34">
        <v>80</v>
      </c>
      <c r="M18" s="14">
        <f>SUM(F18:L18)*C18</f>
        <v>580000</v>
      </c>
      <c r="N18" s="35">
        <f>C18*80</f>
        <v>160000</v>
      </c>
      <c r="O18" s="35">
        <f>N18+E18</f>
        <v>236000</v>
      </c>
      <c r="P18" s="15">
        <f>M18+E18</f>
        <v>656000</v>
      </c>
    </row>
    <row r="19" spans="2:17" ht="15.75" hidden="1" thickBot="1" x14ac:dyDescent="0.3">
      <c r="B19" s="62" t="s">
        <v>9</v>
      </c>
      <c r="C19" s="63">
        <f>C9</f>
        <v>1000</v>
      </c>
      <c r="D19" s="64">
        <v>300</v>
      </c>
      <c r="E19" s="37">
        <f t="shared" si="3"/>
        <v>300000</v>
      </c>
      <c r="F19" s="38">
        <v>100</v>
      </c>
      <c r="G19" s="79"/>
      <c r="H19" s="79"/>
      <c r="I19" s="39">
        <v>40</v>
      </c>
      <c r="J19" s="39"/>
      <c r="K19" s="39"/>
      <c r="L19" s="39">
        <v>100</v>
      </c>
      <c r="M19" s="14">
        <f>SUM(F19:L19)*C19</f>
        <v>240000</v>
      </c>
      <c r="N19" s="35">
        <f>C19*150</f>
        <v>150000</v>
      </c>
      <c r="O19" s="37">
        <f>N19+E19</f>
        <v>450000</v>
      </c>
      <c r="P19" s="40">
        <f>M19+E19</f>
        <v>540000</v>
      </c>
    </row>
    <row r="20" spans="2:17" ht="23.25" hidden="1" customHeight="1" thickBot="1" x14ac:dyDescent="0.3">
      <c r="B20" s="41" t="s">
        <v>10</v>
      </c>
      <c r="C20" s="42">
        <f>SUM(C16:C19)</f>
        <v>6000</v>
      </c>
      <c r="D20" s="43"/>
      <c r="E20" s="44">
        <f>SUM(E16:E19)</f>
        <v>511000</v>
      </c>
      <c r="F20" s="45"/>
      <c r="G20" s="80"/>
      <c r="H20" s="80"/>
      <c r="I20" s="46"/>
      <c r="J20" s="46"/>
      <c r="K20" s="46"/>
      <c r="L20" s="46"/>
      <c r="M20" s="47">
        <f>SUM(M16:M19)</f>
        <v>1050000</v>
      </c>
      <c r="N20" s="72">
        <f>SUM(N16:N19)</f>
        <v>580000</v>
      </c>
      <c r="O20" s="48">
        <f>SUM(O16:O19)</f>
        <v>1091000</v>
      </c>
      <c r="P20" s="49">
        <f>SUM(P16:P19)</f>
        <v>1561000</v>
      </c>
    </row>
    <row r="21" spans="2:17" hidden="1" x14ac:dyDescent="0.25">
      <c r="C21" s="50"/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51"/>
      <c r="O21" s="51"/>
      <c r="P21" s="51"/>
      <c r="Q21" s="51"/>
    </row>
    <row r="22" spans="2:17" hidden="1" x14ac:dyDescent="0.25">
      <c r="B22" s="1" t="s">
        <v>22</v>
      </c>
      <c r="C22" s="97">
        <f>P20-L10</f>
        <v>1359190</v>
      </c>
      <c r="D22" s="98"/>
      <c r="E22" s="55">
        <f>C22/L10</f>
        <v>6.7349982656954559</v>
      </c>
      <c r="F22" s="55"/>
      <c r="G22" s="55"/>
      <c r="H22" s="55"/>
      <c r="I22" s="55"/>
      <c r="L22" s="53"/>
      <c r="M22" s="52"/>
    </row>
    <row r="23" spans="2:17" ht="16.5" hidden="1" customHeight="1" x14ac:dyDescent="0.25"/>
    <row r="24" spans="2:17" hidden="1" x14ac:dyDescent="0.25"/>
    <row r="25" spans="2:17" hidden="1" x14ac:dyDescent="0.25"/>
    <row r="26" spans="2:17" hidden="1" x14ac:dyDescent="0.25"/>
    <row r="27" spans="2:17" hidden="1" x14ac:dyDescent="0.25"/>
    <row r="28" spans="2:17" hidden="1" x14ac:dyDescent="0.25"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1"/>
    </row>
    <row r="29" spans="2:17" hidden="1" x14ac:dyDescent="0.25"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1"/>
    </row>
    <row r="30" spans="2:17" hidden="1" x14ac:dyDescent="0.25">
      <c r="C30" s="50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51"/>
      <c r="O30" s="51"/>
    </row>
    <row r="31" spans="2:17" x14ac:dyDescent="0.25">
      <c r="C31" s="50"/>
      <c r="D31" s="51"/>
      <c r="E31" s="51"/>
      <c r="F31" s="51"/>
      <c r="G31" s="51"/>
      <c r="H31" s="51"/>
      <c r="I31" s="51"/>
      <c r="J31" s="51"/>
      <c r="K31" s="51"/>
      <c r="L31" s="51"/>
      <c r="M31" s="51"/>
      <c r="N31" s="51"/>
      <c r="O31" s="51"/>
    </row>
    <row r="32" spans="2:17" x14ac:dyDescent="0.25">
      <c r="C32" s="50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1"/>
    </row>
    <row r="33" spans="3:15" x14ac:dyDescent="0.25">
      <c r="C33" s="50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</row>
    <row r="34" spans="3:15" x14ac:dyDescent="0.25">
      <c r="C34" s="50"/>
      <c r="D34" s="51"/>
      <c r="E34" s="51"/>
      <c r="F34" s="51"/>
      <c r="G34" s="51"/>
      <c r="H34" s="51"/>
      <c r="I34" s="51"/>
      <c r="J34" s="51"/>
      <c r="K34" s="51"/>
      <c r="L34" s="51"/>
      <c r="M34" s="51"/>
      <c r="N34" s="51"/>
      <c r="O34" s="51"/>
    </row>
    <row r="35" spans="3:15" x14ac:dyDescent="0.25">
      <c r="D35" s="51"/>
      <c r="E35" s="51"/>
      <c r="F35" s="51"/>
      <c r="G35" s="51"/>
      <c r="H35" s="51"/>
      <c r="I35" s="51"/>
      <c r="J35" s="51"/>
      <c r="K35" s="51"/>
      <c r="L35" s="51"/>
      <c r="M35" s="51"/>
      <c r="N35" s="51"/>
      <c r="O35" s="51"/>
    </row>
    <row r="36" spans="3:15" x14ac:dyDescent="0.25">
      <c r="D36" s="51"/>
      <c r="E36" s="51"/>
      <c r="F36" s="51"/>
      <c r="G36" s="51"/>
      <c r="H36" s="51"/>
      <c r="I36" s="51"/>
      <c r="J36" s="51"/>
      <c r="K36" s="51"/>
      <c r="L36" s="51"/>
      <c r="M36" s="51"/>
      <c r="N36" s="51"/>
      <c r="O36" s="51"/>
    </row>
    <row r="37" spans="3:15" x14ac:dyDescent="0.25">
      <c r="D37" s="51"/>
      <c r="E37" s="51"/>
      <c r="F37" s="51"/>
      <c r="G37" s="51"/>
      <c r="H37" s="51"/>
      <c r="I37" s="51"/>
      <c r="J37" s="51"/>
      <c r="K37" s="51"/>
      <c r="L37" s="51"/>
      <c r="M37" s="51"/>
      <c r="N37" s="51"/>
      <c r="O37" s="51"/>
    </row>
    <row r="38" spans="3:15" x14ac:dyDescent="0.25"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51"/>
    </row>
    <row r="39" spans="3:15" x14ac:dyDescent="0.25"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51"/>
    </row>
    <row r="40" spans="3:15" x14ac:dyDescent="0.25"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51"/>
    </row>
    <row r="41" spans="3:15" x14ac:dyDescent="0.25"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51"/>
    </row>
    <row r="42" spans="3:15" x14ac:dyDescent="0.25"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51"/>
    </row>
    <row r="43" spans="3:15" x14ac:dyDescent="0.25"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51"/>
    </row>
    <row r="44" spans="3:15" x14ac:dyDescent="0.25"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51"/>
    </row>
    <row r="45" spans="3:15" x14ac:dyDescent="0.25"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51"/>
    </row>
    <row r="46" spans="3:15" x14ac:dyDescent="0.25"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51"/>
    </row>
    <row r="47" spans="3:15" x14ac:dyDescent="0.25"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51"/>
    </row>
  </sheetData>
  <mergeCells count="2">
    <mergeCell ref="F14:N14"/>
    <mergeCell ref="C22:D22"/>
  </mergeCells>
  <pageMargins left="0.7" right="0.7" top="0.75" bottom="0.75" header="0.3" footer="0.3"/>
  <pageSetup paperSize="9" scale="77" orientation="landscape" r:id="rId1"/>
  <colBreaks count="1" manualBreakCount="1">
    <brk id="17" max="2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Revenue ROI (Revise 190820)</vt:lpstr>
      <vt:lpstr>'Revenue ROI (Revise 190820)'!Print_Area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MICHELLE</cp:lastModifiedBy>
  <cp:lastPrinted>2021-01-12T02:50:08Z</cp:lastPrinted>
  <dcterms:created xsi:type="dcterms:W3CDTF">2020-07-24T06:43:53Z</dcterms:created>
  <dcterms:modified xsi:type="dcterms:W3CDTF">2021-01-12T02:53:30Z</dcterms:modified>
</cp:coreProperties>
</file>