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45" windowWidth="19230" windowHeight="5730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D29" i="1" l="1"/>
  <c r="D30" i="1" s="1"/>
  <c r="S48" i="1" l="1"/>
  <c r="R48" i="1"/>
  <c r="Q48" i="1"/>
  <c r="P49" i="1"/>
  <c r="O49" i="1"/>
  <c r="N42" i="1"/>
  <c r="M48" i="1"/>
  <c r="L48" i="1"/>
  <c r="L41" i="1"/>
  <c r="K42" i="1"/>
  <c r="J48" i="1"/>
  <c r="I41" i="1"/>
  <c r="H48" i="1"/>
  <c r="H42" i="1"/>
  <c r="G41" i="1"/>
  <c r="D28" i="1"/>
  <c r="E25" i="1"/>
  <c r="F23" i="1"/>
  <c r="G23" i="1"/>
  <c r="H23" i="1"/>
  <c r="E23" i="1"/>
  <c r="D26" i="1"/>
  <c r="D23" i="1"/>
  <c r="D27" i="1"/>
  <c r="H16" i="1" l="1"/>
  <c r="E16" i="1"/>
  <c r="D19" i="1"/>
  <c r="D16" i="1"/>
  <c r="D17" i="1"/>
  <c r="D18" i="1"/>
  <c r="D15" i="1"/>
  <c r="E26" i="1" l="1"/>
  <c r="D21" i="1"/>
  <c r="D7" i="1"/>
  <c r="N21" i="1" l="1"/>
  <c r="S21" i="1"/>
  <c r="R21" i="1"/>
  <c r="Q21" i="1"/>
  <c r="P21" i="1"/>
  <c r="O21" i="1"/>
  <c r="M21" i="1"/>
  <c r="L21" i="1"/>
  <c r="K21" i="1"/>
  <c r="J21" i="1"/>
  <c r="I21" i="1"/>
  <c r="H21" i="1"/>
  <c r="G21" i="1"/>
  <c r="F21" i="1"/>
  <c r="E21" i="1"/>
  <c r="E40" i="1" l="1"/>
  <c r="E43" i="1" s="1"/>
  <c r="S42" i="1"/>
  <c r="Q42" i="1"/>
  <c r="D42" i="1"/>
  <c r="R41" i="1"/>
  <c r="J41" i="1"/>
  <c r="D41" i="1"/>
  <c r="S34" i="1"/>
  <c r="Q34" i="1"/>
  <c r="Q37" i="1" s="1"/>
  <c r="R34" i="1" s="1"/>
  <c r="P34" i="1"/>
  <c r="O34" i="1"/>
  <c r="N34" i="1"/>
  <c r="M34" i="1"/>
  <c r="L34" i="1"/>
  <c r="K34" i="1"/>
  <c r="J34" i="1"/>
  <c r="I34" i="1"/>
  <c r="H12" i="1"/>
  <c r="G12" i="1"/>
  <c r="F12" i="1"/>
  <c r="E12" i="1"/>
  <c r="D11" i="1"/>
  <c r="D10" i="1"/>
  <c r="S12" i="1"/>
  <c r="S23" i="1" s="1"/>
  <c r="R12" i="1"/>
  <c r="Q12" i="1"/>
  <c r="Q23" i="1" s="1"/>
  <c r="P12" i="1"/>
  <c r="O12" i="1"/>
  <c r="N12" i="1"/>
  <c r="M12" i="1"/>
  <c r="M23" i="1" s="1"/>
  <c r="L12" i="1"/>
  <c r="K12" i="1"/>
  <c r="K23" i="1" s="1"/>
  <c r="J12" i="1"/>
  <c r="I12" i="1"/>
  <c r="I23" i="1" s="1"/>
  <c r="D9" i="1"/>
  <c r="D8" i="1"/>
  <c r="O23" i="1" l="1"/>
  <c r="D12" i="1"/>
  <c r="J23" i="1"/>
  <c r="L23" i="1"/>
  <c r="N23" i="1"/>
  <c r="P23" i="1"/>
  <c r="R23" i="1"/>
  <c r="E53" i="1"/>
  <c r="F40" i="1"/>
  <c r="F43" i="1" s="1"/>
  <c r="F53" i="1" l="1"/>
  <c r="G40" i="1"/>
  <c r="G43" i="1" s="1"/>
  <c r="D43" i="1"/>
  <c r="D53" i="1" s="1"/>
  <c r="I40" i="1" l="1"/>
  <c r="I43" i="1" s="1"/>
  <c r="E46" i="1"/>
  <c r="E50" i="1" s="1"/>
  <c r="F46" i="1" s="1"/>
  <c r="D50" i="1"/>
  <c r="D54" i="1" s="1"/>
  <c r="G53" i="1"/>
  <c r="H40" i="1"/>
  <c r="H43" i="1" s="1"/>
  <c r="H53" i="1" s="1"/>
  <c r="E30" i="1" l="1"/>
  <c r="D52" i="1"/>
  <c r="D55" i="1" s="1"/>
  <c r="E54" i="1"/>
  <c r="F50" i="1"/>
  <c r="I53" i="1"/>
  <c r="J40" i="1"/>
  <c r="J43" i="1" s="1"/>
  <c r="F25" i="1" l="1"/>
  <c r="F26" i="1" s="1"/>
  <c r="E52" i="1"/>
  <c r="E55" i="1" s="1"/>
  <c r="J53" i="1"/>
  <c r="K40" i="1"/>
  <c r="K43" i="1" s="1"/>
  <c r="F54" i="1"/>
  <c r="G46" i="1"/>
  <c r="G50" i="1" s="1"/>
  <c r="F30" i="1" l="1"/>
  <c r="G54" i="1"/>
  <c r="H46" i="1"/>
  <c r="H50" i="1" s="1"/>
  <c r="K53" i="1"/>
  <c r="L40" i="1"/>
  <c r="L43" i="1" s="1"/>
  <c r="G25" i="1" l="1"/>
  <c r="G26" i="1" s="1"/>
  <c r="F52" i="1"/>
  <c r="F55" i="1" s="1"/>
  <c r="M40" i="1"/>
  <c r="M43" i="1" s="1"/>
  <c r="L53" i="1"/>
  <c r="I46" i="1"/>
  <c r="I50" i="1" s="1"/>
  <c r="H54" i="1"/>
  <c r="G30" i="1" l="1"/>
  <c r="H25" i="1" s="1"/>
  <c r="H26" i="1" s="1"/>
  <c r="I54" i="1"/>
  <c r="J46" i="1"/>
  <c r="J50" i="1" s="1"/>
  <c r="M53" i="1"/>
  <c r="N40" i="1"/>
  <c r="N43" i="1" s="1"/>
  <c r="G52" i="1" l="1"/>
  <c r="G55" i="1" s="1"/>
  <c r="N53" i="1"/>
  <c r="O40" i="1"/>
  <c r="O43" i="1" s="1"/>
  <c r="J54" i="1"/>
  <c r="K46" i="1"/>
  <c r="K50" i="1" s="1"/>
  <c r="H30" i="1" l="1"/>
  <c r="K54" i="1"/>
  <c r="L46" i="1"/>
  <c r="L50" i="1" s="1"/>
  <c r="O53" i="1"/>
  <c r="P40" i="1"/>
  <c r="P43" i="1" s="1"/>
  <c r="H52" i="1" l="1"/>
  <c r="H55" i="1" s="1"/>
  <c r="I25" i="1"/>
  <c r="I26" i="1" s="1"/>
  <c r="I30" i="1" s="1"/>
  <c r="Q40" i="1"/>
  <c r="Q43" i="1" s="1"/>
  <c r="P53" i="1"/>
  <c r="M46" i="1"/>
  <c r="M50" i="1" s="1"/>
  <c r="L54" i="1"/>
  <c r="I52" i="1" l="1"/>
  <c r="I55" i="1" s="1"/>
  <c r="J25" i="1"/>
  <c r="J26" i="1" s="1"/>
  <c r="J30" i="1" s="1"/>
  <c r="M54" i="1"/>
  <c r="N46" i="1"/>
  <c r="N50" i="1" s="1"/>
  <c r="Q53" i="1"/>
  <c r="R40" i="1"/>
  <c r="R43" i="1" s="1"/>
  <c r="K25" i="1" l="1"/>
  <c r="K26" i="1" s="1"/>
  <c r="K30" i="1" s="1"/>
  <c r="J52" i="1"/>
  <c r="J55" i="1" s="1"/>
  <c r="R53" i="1"/>
  <c r="S40" i="1"/>
  <c r="S43" i="1" s="1"/>
  <c r="S53" i="1" s="1"/>
  <c r="N54" i="1"/>
  <c r="O46" i="1"/>
  <c r="O50" i="1" s="1"/>
  <c r="L25" i="1" l="1"/>
  <c r="L26" i="1" s="1"/>
  <c r="L30" i="1" s="1"/>
  <c r="K52" i="1"/>
  <c r="K55" i="1" s="1"/>
  <c r="O54" i="1"/>
  <c r="P46" i="1"/>
  <c r="P50" i="1" s="1"/>
  <c r="M25" i="1" l="1"/>
  <c r="M26" i="1" s="1"/>
  <c r="M30" i="1" s="1"/>
  <c r="L52" i="1"/>
  <c r="L55" i="1" s="1"/>
  <c r="Q46" i="1"/>
  <c r="Q50" i="1" s="1"/>
  <c r="P54" i="1"/>
  <c r="M52" i="1" l="1"/>
  <c r="M55" i="1" s="1"/>
  <c r="N25" i="1"/>
  <c r="N26" i="1" s="1"/>
  <c r="N30" i="1" s="1"/>
  <c r="Q54" i="1"/>
  <c r="R46" i="1"/>
  <c r="R50" i="1" s="1"/>
  <c r="O25" i="1" l="1"/>
  <c r="O26" i="1" s="1"/>
  <c r="O30" i="1" s="1"/>
  <c r="N52" i="1"/>
  <c r="N55" i="1" s="1"/>
  <c r="R54" i="1"/>
  <c r="S46" i="1"/>
  <c r="S50" i="1" s="1"/>
  <c r="S54" i="1" s="1"/>
  <c r="O52" i="1" l="1"/>
  <c r="O55" i="1" s="1"/>
  <c r="P25" i="1"/>
  <c r="P26" i="1" s="1"/>
  <c r="P30" i="1" s="1"/>
  <c r="Q25" i="1" l="1"/>
  <c r="Q26" i="1" s="1"/>
  <c r="Q30" i="1" s="1"/>
  <c r="P52" i="1"/>
  <c r="P55" i="1" s="1"/>
  <c r="Q52" i="1" l="1"/>
  <c r="Q55" i="1" s="1"/>
  <c r="R25" i="1"/>
  <c r="R26" i="1" s="1"/>
  <c r="R30" i="1" s="1"/>
  <c r="S25" i="1" l="1"/>
  <c r="S26" i="1" s="1"/>
  <c r="S30" i="1" s="1"/>
  <c r="S52" i="1" s="1"/>
  <c r="S55" i="1" s="1"/>
  <c r="R52" i="1"/>
  <c r="R55" i="1" s="1"/>
</calcChain>
</file>

<file path=xl/comments1.xml><?xml version="1.0" encoding="utf-8"?>
<comments xmlns="http://schemas.openxmlformats.org/spreadsheetml/2006/main">
  <authors>
    <author>Author</author>
  </authors>
  <commentList>
    <comment ref="H15" author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Upgrading of Air Cond in TIC 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Salary, EPF and rental</t>
        </r>
      </text>
    </comment>
    <comment ref="I1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Hot Air Balloon in Feb</t>
        </r>
      </text>
    </comment>
    <comment ref="L1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Penang Anime Matsuri Summer Party</t>
        </r>
      </text>
    </comment>
    <comment ref="G28" author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Tempory Placement in REPO before ready for Money Market placement</t>
        </r>
      </text>
    </comment>
    <comment ref="H28" author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Withdraw from REPO and place in Money Market</t>
        </r>
      </text>
    </comment>
    <comment ref="D30" author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Your total is wrong,  amended accordingly</t>
        </r>
      </text>
    </comment>
  </commentList>
</comments>
</file>

<file path=xl/sharedStrings.xml><?xml version="1.0" encoding="utf-8"?>
<sst xmlns="http://schemas.openxmlformats.org/spreadsheetml/2006/main" count="75" uniqueCount="56">
  <si>
    <t>Perkara</t>
  </si>
  <si>
    <t>Penerimaan</t>
  </si>
  <si>
    <t>Lain-lain penerimaan</t>
  </si>
  <si>
    <t>Jumlah Penerimaan</t>
  </si>
  <si>
    <t>Pembayaran</t>
  </si>
  <si>
    <t>Jumlah Pembayaran</t>
  </si>
  <si>
    <t>Lebihan / (Kurangan)</t>
  </si>
  <si>
    <t>Baki Tunai Awal (Opening Balance)</t>
  </si>
  <si>
    <t>Lebihan / (Kurangan) Baki Tunai</t>
  </si>
  <si>
    <t>Pengeluaran / (Pembayaran) Pinjaman</t>
  </si>
  <si>
    <t>Pengeluaran / (Pelaburan) REPO</t>
  </si>
  <si>
    <t>Pengeluaran / (Pelaburan) Money Market</t>
  </si>
  <si>
    <t>Baki Tunai Akhir (Closing Balance)</t>
  </si>
  <si>
    <t xml:space="preserve">Pinjaman </t>
  </si>
  <si>
    <t>Opening Balance</t>
  </si>
  <si>
    <t>(-) Bayaran Balik Pinjaman</t>
  </si>
  <si>
    <t>(+) Pengeluaran Pinjaman</t>
  </si>
  <si>
    <t>Closing Balance</t>
  </si>
  <si>
    <t>REPO</t>
  </si>
  <si>
    <t>(+)Tambahan Pelaburan REPO</t>
  </si>
  <si>
    <t>(-) Penjualan Pelaburan REPO</t>
  </si>
  <si>
    <t>Money Market</t>
  </si>
  <si>
    <t>(+)Tambahan Dari Fund Hold In Trust</t>
  </si>
  <si>
    <t>(+)Tambahan Pelaburan</t>
  </si>
  <si>
    <t>(-) Penjualan Pelaburan</t>
  </si>
  <si>
    <t>Current Account</t>
  </si>
  <si>
    <t xml:space="preserve">REPO </t>
  </si>
  <si>
    <t>Fund Available</t>
  </si>
  <si>
    <t>Dec</t>
  </si>
  <si>
    <t>RM Juta</t>
  </si>
  <si>
    <t>FORECAST 2015</t>
  </si>
  <si>
    <t xml:space="preserve">Jan </t>
  </si>
  <si>
    <t>Feb</t>
  </si>
  <si>
    <t>Mac</t>
  </si>
  <si>
    <t>Apr</t>
  </si>
  <si>
    <t>May</t>
  </si>
  <si>
    <t>June</t>
  </si>
  <si>
    <t>July</t>
  </si>
  <si>
    <t>Aug</t>
  </si>
  <si>
    <t>Sept</t>
  </si>
  <si>
    <t>Oct</t>
  </si>
  <si>
    <t>Nov</t>
  </si>
  <si>
    <t>RM  Juta</t>
  </si>
  <si>
    <t>1st Wk</t>
  </si>
  <si>
    <t>2nd Wk</t>
  </si>
  <si>
    <t>3rd Wk</t>
  </si>
  <si>
    <t>4th Wk</t>
  </si>
  <si>
    <t>Jualan Tunai (Tourist Information Centre)</t>
  </si>
  <si>
    <t xml:space="preserve">JIIP Fund </t>
  </si>
  <si>
    <t xml:space="preserve">Jualan Kredit </t>
  </si>
  <si>
    <t>Pembelian Aset</t>
  </si>
  <si>
    <t>Kos Operasi</t>
  </si>
  <si>
    <t>Akruan (2014)</t>
  </si>
  <si>
    <t>Lain-lain pembarayan</t>
  </si>
  <si>
    <t>Pebelanjaan Tourism</t>
  </si>
  <si>
    <t>Jangkaan Aliran Tunai Bagi Bulan Jan 2015 Sehingga Dec 2015 (Dikemaskini pada 15 Jan  2014)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</si>
</sst>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b/>
      <sz val="10"/>
      <name val="Century Gothic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4" xfId="0" applyFont="1" applyBorder="1" applyAlignment="1">
      <alignment vertical="center"/>
    </xf>
    <xf numFmtId="164" fontId="2" fillId="0" borderId="0" xfId="1" applyNumberFormat="1" applyFont="1" applyAlignment="1">
      <alignment vertical="center"/>
    </xf>
    <xf numFmtId="164" fontId="0" fillId="0" borderId="0" xfId="0" applyNumberFormat="1"/>
    <xf numFmtId="164" fontId="1" fillId="4" borderId="15" xfId="1" applyNumberFormat="1" applyFont="1" applyFill="1" applyBorder="1" applyAlignment="1">
      <alignment horizontal="center" vertical="center"/>
    </xf>
    <xf numFmtId="164" fontId="1" fillId="2" borderId="15" xfId="1" applyNumberFormat="1" applyFont="1" applyFill="1" applyBorder="1" applyAlignment="1">
      <alignment horizontal="center" vertical="center"/>
    </xf>
    <xf numFmtId="164" fontId="3" fillId="4" borderId="11" xfId="1" applyNumberFormat="1" applyFont="1" applyFill="1" applyBorder="1" applyAlignment="1">
      <alignment horizontal="center" vertical="center"/>
    </xf>
    <xf numFmtId="164" fontId="3" fillId="2" borderId="11" xfId="1" applyNumberFormat="1" applyFont="1" applyFill="1" applyBorder="1" applyAlignment="1">
      <alignment horizontal="center" vertical="center"/>
    </xf>
    <xf numFmtId="164" fontId="3" fillId="2" borderId="5" xfId="1" applyNumberFormat="1" applyFont="1" applyFill="1" applyBorder="1" applyAlignment="1">
      <alignment horizontal="center" vertical="center"/>
    </xf>
    <xf numFmtId="164" fontId="2" fillId="4" borderId="10" xfId="1" applyNumberFormat="1" applyFont="1" applyFill="1" applyBorder="1" applyAlignment="1">
      <alignment vertical="center"/>
    </xf>
    <xf numFmtId="164" fontId="2" fillId="2" borderId="10" xfId="1" applyNumberFormat="1" applyFont="1" applyFill="1" applyBorder="1" applyAlignment="1">
      <alignment vertical="center"/>
    </xf>
    <xf numFmtId="164" fontId="2" fillId="4" borderId="12" xfId="1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vertical="center"/>
    </xf>
    <xf numFmtId="164" fontId="1" fillId="4" borderId="12" xfId="1" applyNumberFormat="1" applyFont="1" applyFill="1" applyBorder="1" applyAlignment="1">
      <alignment vertical="center"/>
    </xf>
    <xf numFmtId="164" fontId="1" fillId="2" borderId="12" xfId="1" applyNumberFormat="1" applyFont="1" applyFill="1" applyBorder="1" applyAlignment="1">
      <alignment vertical="center"/>
    </xf>
    <xf numFmtId="164" fontId="1" fillId="4" borderId="10" xfId="1" applyNumberFormat="1" applyFont="1" applyFill="1" applyBorder="1" applyAlignment="1">
      <alignment vertical="center"/>
    </xf>
    <xf numFmtId="164" fontId="1" fillId="2" borderId="10" xfId="1" applyNumberFormat="1" applyFont="1" applyFill="1" applyBorder="1" applyAlignment="1">
      <alignment vertical="center"/>
    </xf>
    <xf numFmtId="164" fontId="1" fillId="4" borderId="13" xfId="1" applyNumberFormat="1" applyFont="1" applyFill="1" applyBorder="1" applyAlignment="1">
      <alignment vertical="center"/>
    </xf>
    <xf numFmtId="164" fontId="1" fillId="2" borderId="13" xfId="1" applyNumberFormat="1" applyFont="1" applyFill="1" applyBorder="1" applyAlignment="1">
      <alignment vertical="center"/>
    </xf>
    <xf numFmtId="164" fontId="2" fillId="0" borderId="10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1" fillId="5" borderId="13" xfId="1" applyNumberFormat="1" applyFont="1" applyFill="1" applyBorder="1" applyAlignment="1">
      <alignment vertical="center"/>
    </xf>
    <xf numFmtId="164" fontId="2" fillId="5" borderId="10" xfId="1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" fillId="3" borderId="8" xfId="1" applyNumberFormat="1" applyFont="1" applyFill="1" applyBorder="1" applyAlignment="1">
      <alignment horizontal="center" vertical="center" wrapText="1"/>
    </xf>
    <xf numFmtId="164" fontId="1" fillId="3" borderId="9" xfId="1" applyNumberFormat="1" applyFont="1" applyFill="1" applyBorder="1" applyAlignment="1">
      <alignment horizontal="center" vertical="center" wrapText="1"/>
    </xf>
    <xf numFmtId="164" fontId="1" fillId="3" borderId="14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76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J57" sqref="J57"/>
    </sheetView>
  </sheetViews>
  <sheetFormatPr defaultRowHeight="16.5" x14ac:dyDescent="0.25"/>
  <cols>
    <col min="1" max="1" width="3.7109375" customWidth="1"/>
    <col min="2" max="2" width="7.42578125" customWidth="1"/>
    <col min="3" max="3" width="35.85546875" customWidth="1"/>
    <col min="4" max="4" width="11.85546875" style="12" bestFit="1" customWidth="1"/>
    <col min="5" max="5" width="13.85546875" style="12" customWidth="1"/>
    <col min="6" max="6" width="12.7109375" style="12" customWidth="1"/>
    <col min="7" max="7" width="12.85546875" style="12" customWidth="1"/>
    <col min="8" max="8" width="12.5703125" style="12" customWidth="1"/>
    <col min="9" max="9" width="11.85546875" style="12" bestFit="1" customWidth="1"/>
    <col min="10" max="10" width="11.5703125" style="12" bestFit="1" customWidth="1"/>
    <col min="11" max="11" width="12.85546875" style="12" customWidth="1"/>
    <col min="12" max="12" width="11.85546875" style="12" bestFit="1" customWidth="1"/>
    <col min="13" max="13" width="11.5703125" style="12" bestFit="1" customWidth="1"/>
    <col min="14" max="14" width="12.140625" style="12" customWidth="1"/>
    <col min="15" max="15" width="13" style="12" customWidth="1"/>
    <col min="16" max="16" width="12" style="12" customWidth="1"/>
    <col min="17" max="19" width="11.5703125" style="12" bestFit="1" customWidth="1"/>
    <col min="20" max="20" width="14.42578125" style="13" customWidth="1"/>
  </cols>
  <sheetData>
    <row r="1" spans="1:19" x14ac:dyDescent="0.25">
      <c r="A1" s="1" t="s">
        <v>55</v>
      </c>
      <c r="B1" s="2"/>
      <c r="C1" s="2"/>
    </row>
    <row r="2" spans="1:19" x14ac:dyDescent="0.25">
      <c r="A2" s="1"/>
      <c r="B2" s="2"/>
      <c r="C2" s="2"/>
    </row>
    <row r="3" spans="1:19" ht="15" x14ac:dyDescent="0.25">
      <c r="A3" s="33" t="s">
        <v>0</v>
      </c>
      <c r="B3" s="34"/>
      <c r="C3" s="34"/>
      <c r="D3" s="41" t="s">
        <v>30</v>
      </c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3"/>
    </row>
    <row r="4" spans="1:19" ht="15" x14ac:dyDescent="0.25">
      <c r="A4" s="35"/>
      <c r="B4" s="36"/>
      <c r="C4" s="37"/>
      <c r="D4" s="14" t="s">
        <v>31</v>
      </c>
      <c r="E4" s="15" t="s">
        <v>43</v>
      </c>
      <c r="F4" s="15" t="s">
        <v>44</v>
      </c>
      <c r="G4" s="15" t="s">
        <v>45</v>
      </c>
      <c r="H4" s="15" t="s">
        <v>46</v>
      </c>
      <c r="I4" s="14" t="s">
        <v>32</v>
      </c>
      <c r="J4" s="14" t="s">
        <v>33</v>
      </c>
      <c r="K4" s="14" t="s">
        <v>34</v>
      </c>
      <c r="L4" s="14" t="s">
        <v>35</v>
      </c>
      <c r="M4" s="14" t="s">
        <v>36</v>
      </c>
      <c r="N4" s="14" t="s">
        <v>37</v>
      </c>
      <c r="O4" s="14" t="s">
        <v>38</v>
      </c>
      <c r="P4" s="14" t="s">
        <v>39</v>
      </c>
      <c r="Q4" s="14" t="s">
        <v>40</v>
      </c>
      <c r="R4" s="14" t="s">
        <v>41</v>
      </c>
      <c r="S4" s="14" t="s">
        <v>28</v>
      </c>
    </row>
    <row r="5" spans="1:19" ht="15" x14ac:dyDescent="0.25">
      <c r="A5" s="38"/>
      <c r="B5" s="39"/>
      <c r="C5" s="40"/>
      <c r="D5" s="16" t="s">
        <v>29</v>
      </c>
      <c r="E5" s="17" t="s">
        <v>42</v>
      </c>
      <c r="F5" s="17" t="s">
        <v>29</v>
      </c>
      <c r="G5" s="17" t="s">
        <v>29</v>
      </c>
      <c r="H5" s="18" t="s">
        <v>29</v>
      </c>
      <c r="I5" s="16" t="s">
        <v>29</v>
      </c>
      <c r="J5" s="16" t="s">
        <v>29</v>
      </c>
      <c r="K5" s="16" t="s">
        <v>29</v>
      </c>
      <c r="L5" s="16" t="s">
        <v>29</v>
      </c>
      <c r="M5" s="16" t="s">
        <v>29</v>
      </c>
      <c r="N5" s="16" t="s">
        <v>29</v>
      </c>
      <c r="O5" s="16" t="s">
        <v>29</v>
      </c>
      <c r="P5" s="16" t="s">
        <v>29</v>
      </c>
      <c r="Q5" s="16" t="s">
        <v>29</v>
      </c>
      <c r="R5" s="16" t="s">
        <v>29</v>
      </c>
      <c r="S5" s="16" t="s">
        <v>29</v>
      </c>
    </row>
    <row r="6" spans="1:19" x14ac:dyDescent="0.25">
      <c r="A6" s="3" t="s">
        <v>1</v>
      </c>
      <c r="B6" s="4"/>
      <c r="C6" s="4"/>
      <c r="D6" s="19"/>
      <c r="E6" s="20"/>
      <c r="F6" s="20"/>
      <c r="G6" s="20"/>
      <c r="H6" s="20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</row>
    <row r="7" spans="1:19" x14ac:dyDescent="0.25">
      <c r="A7" s="5"/>
      <c r="B7" s="4" t="s">
        <v>48</v>
      </c>
      <c r="C7" s="4"/>
      <c r="D7" s="19">
        <f>SUM(E7:H7)</f>
        <v>500000</v>
      </c>
      <c r="E7" s="20"/>
      <c r="F7" s="20"/>
      <c r="G7" s="20"/>
      <c r="H7" s="20">
        <v>500000</v>
      </c>
      <c r="I7" s="19">
        <v>1500000</v>
      </c>
      <c r="J7" s="19">
        <v>1000000</v>
      </c>
      <c r="K7" s="19">
        <v>500000</v>
      </c>
      <c r="L7" s="19">
        <v>1500000</v>
      </c>
      <c r="M7" s="19">
        <v>1000000</v>
      </c>
      <c r="N7" s="19">
        <v>500000</v>
      </c>
      <c r="O7" s="19">
        <v>500000</v>
      </c>
      <c r="P7" s="19">
        <v>500000</v>
      </c>
      <c r="Q7" s="19">
        <v>1000000</v>
      </c>
      <c r="R7" s="19">
        <v>1000000</v>
      </c>
      <c r="S7" s="19">
        <v>1000000</v>
      </c>
    </row>
    <row r="8" spans="1:19" x14ac:dyDescent="0.25">
      <c r="A8" s="5"/>
      <c r="B8" s="4" t="s">
        <v>47</v>
      </c>
      <c r="C8" s="4"/>
      <c r="D8" s="19">
        <f t="shared" ref="D8:D11" si="0">SUM(E8:H8)</f>
        <v>2000</v>
      </c>
      <c r="E8" s="20">
        <v>500</v>
      </c>
      <c r="F8" s="20">
        <v>500</v>
      </c>
      <c r="G8" s="20">
        <v>500</v>
      </c>
      <c r="H8" s="20">
        <v>500</v>
      </c>
      <c r="I8" s="19">
        <v>2000</v>
      </c>
      <c r="J8" s="19">
        <v>2000</v>
      </c>
      <c r="K8" s="19">
        <v>2000</v>
      </c>
      <c r="L8" s="19">
        <v>2000</v>
      </c>
      <c r="M8" s="19">
        <v>2000</v>
      </c>
      <c r="N8" s="19">
        <v>2000</v>
      </c>
      <c r="O8" s="19">
        <v>2000</v>
      </c>
      <c r="P8" s="19">
        <v>2000</v>
      </c>
      <c r="Q8" s="19">
        <v>2000</v>
      </c>
      <c r="R8" s="19">
        <v>2000</v>
      </c>
      <c r="S8" s="19">
        <v>2000</v>
      </c>
    </row>
    <row r="9" spans="1:19" x14ac:dyDescent="0.25">
      <c r="A9" s="5"/>
      <c r="B9" s="4" t="s">
        <v>49</v>
      </c>
      <c r="C9" s="4"/>
      <c r="D9" s="19">
        <f t="shared" si="0"/>
        <v>0</v>
      </c>
      <c r="E9" s="20"/>
      <c r="F9" s="20"/>
      <c r="G9" s="20"/>
      <c r="H9" s="20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</row>
    <row r="10" spans="1:19" x14ac:dyDescent="0.25">
      <c r="A10" s="5"/>
      <c r="B10" s="4" t="s">
        <v>2</v>
      </c>
      <c r="C10" s="4"/>
      <c r="D10" s="19">
        <f t="shared" si="0"/>
        <v>0</v>
      </c>
      <c r="E10" s="20"/>
      <c r="F10" s="20"/>
      <c r="G10" s="20"/>
      <c r="H10" s="20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</row>
    <row r="11" spans="1:19" x14ac:dyDescent="0.25">
      <c r="A11" s="5"/>
      <c r="B11" s="4"/>
      <c r="C11" s="4"/>
      <c r="D11" s="19">
        <f t="shared" si="0"/>
        <v>0</v>
      </c>
      <c r="E11" s="20"/>
      <c r="F11" s="20"/>
      <c r="G11" s="20"/>
      <c r="H11" s="20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</row>
    <row r="12" spans="1:19" ht="17.25" thickBot="1" x14ac:dyDescent="0.3">
      <c r="A12" s="5"/>
      <c r="B12" s="36" t="s">
        <v>3</v>
      </c>
      <c r="C12" s="37"/>
      <c r="D12" s="21">
        <f t="shared" ref="D12:S12" si="1">SUM(D7:D11)</f>
        <v>502000</v>
      </c>
      <c r="E12" s="22">
        <f t="shared" si="1"/>
        <v>500</v>
      </c>
      <c r="F12" s="22">
        <f t="shared" si="1"/>
        <v>500</v>
      </c>
      <c r="G12" s="22">
        <f t="shared" si="1"/>
        <v>500</v>
      </c>
      <c r="H12" s="22">
        <f t="shared" si="1"/>
        <v>500500</v>
      </c>
      <c r="I12" s="21">
        <f t="shared" si="1"/>
        <v>1502000</v>
      </c>
      <c r="J12" s="21">
        <f t="shared" si="1"/>
        <v>1002000</v>
      </c>
      <c r="K12" s="21">
        <f t="shared" si="1"/>
        <v>502000</v>
      </c>
      <c r="L12" s="21">
        <f t="shared" si="1"/>
        <v>1502000</v>
      </c>
      <c r="M12" s="21">
        <f t="shared" si="1"/>
        <v>1002000</v>
      </c>
      <c r="N12" s="21">
        <f t="shared" si="1"/>
        <v>502000</v>
      </c>
      <c r="O12" s="21">
        <f t="shared" si="1"/>
        <v>502000</v>
      </c>
      <c r="P12" s="21">
        <f t="shared" si="1"/>
        <v>502000</v>
      </c>
      <c r="Q12" s="21">
        <f t="shared" si="1"/>
        <v>1002000</v>
      </c>
      <c r="R12" s="21">
        <f t="shared" si="1"/>
        <v>1002000</v>
      </c>
      <c r="S12" s="21">
        <f t="shared" si="1"/>
        <v>1002000</v>
      </c>
    </row>
    <row r="13" spans="1:19" ht="17.25" thickTop="1" x14ac:dyDescent="0.25">
      <c r="A13" s="5"/>
      <c r="B13" s="4"/>
      <c r="C13" s="4"/>
      <c r="D13" s="19"/>
      <c r="E13" s="20"/>
      <c r="F13" s="20"/>
      <c r="G13" s="20"/>
      <c r="H13" s="20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</row>
    <row r="14" spans="1:19" x14ac:dyDescent="0.25">
      <c r="A14" s="3" t="s">
        <v>4</v>
      </c>
      <c r="B14" s="4"/>
      <c r="C14" s="4"/>
      <c r="D14" s="19"/>
      <c r="E14" s="20"/>
      <c r="F14" s="20"/>
      <c r="G14" s="20"/>
      <c r="H14" s="20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</row>
    <row r="15" spans="1:19" x14ac:dyDescent="0.25">
      <c r="A15" s="3"/>
      <c r="B15" s="4" t="s">
        <v>50</v>
      </c>
      <c r="C15" s="4"/>
      <c r="D15" s="19">
        <f>SUM(E15:H15)</f>
        <v>17000</v>
      </c>
      <c r="E15" s="20">
        <v>0</v>
      </c>
      <c r="F15" s="20">
        <v>0</v>
      </c>
      <c r="G15" s="20">
        <v>0</v>
      </c>
      <c r="H15" s="20">
        <v>17000</v>
      </c>
      <c r="I15" s="19">
        <v>1733</v>
      </c>
      <c r="J15" s="19">
        <v>1733</v>
      </c>
      <c r="K15" s="19">
        <v>1733</v>
      </c>
      <c r="L15" s="19">
        <v>1733</v>
      </c>
      <c r="M15" s="19">
        <v>1733</v>
      </c>
      <c r="N15" s="19">
        <v>1733</v>
      </c>
      <c r="O15" s="19">
        <v>1733</v>
      </c>
      <c r="P15" s="19">
        <v>1733</v>
      </c>
      <c r="Q15" s="19">
        <v>1733</v>
      </c>
      <c r="R15" s="19">
        <v>1733</v>
      </c>
      <c r="S15" s="19">
        <v>1733</v>
      </c>
    </row>
    <row r="16" spans="1:19" x14ac:dyDescent="0.25">
      <c r="A16" s="3"/>
      <c r="B16" s="4" t="s">
        <v>51</v>
      </c>
      <c r="C16" s="4"/>
      <c r="D16" s="19">
        <f t="shared" ref="D16:D19" si="2">SUM(E16:H16)</f>
        <v>166278</v>
      </c>
      <c r="E16" s="20">
        <f>10064+170</f>
        <v>10234</v>
      </c>
      <c r="F16" s="20">
        <v>0</v>
      </c>
      <c r="G16" s="20">
        <v>0</v>
      </c>
      <c r="H16" s="20">
        <f>166278-10234</f>
        <v>156044</v>
      </c>
      <c r="I16" s="19">
        <v>166278</v>
      </c>
      <c r="J16" s="19">
        <v>166278</v>
      </c>
      <c r="K16" s="19">
        <v>166278</v>
      </c>
      <c r="L16" s="19">
        <v>166278</v>
      </c>
      <c r="M16" s="19">
        <v>166278</v>
      </c>
      <c r="N16" s="19">
        <v>166278</v>
      </c>
      <c r="O16" s="19">
        <v>166278</v>
      </c>
      <c r="P16" s="19">
        <v>166278</v>
      </c>
      <c r="Q16" s="19">
        <v>166278</v>
      </c>
      <c r="R16" s="19">
        <v>166278</v>
      </c>
      <c r="S16" s="19">
        <v>166278</v>
      </c>
    </row>
    <row r="17" spans="1:19" x14ac:dyDescent="0.25">
      <c r="A17" s="3"/>
      <c r="B17" s="4" t="s">
        <v>54</v>
      </c>
      <c r="C17" s="4"/>
      <c r="D17" s="19">
        <f t="shared" si="2"/>
        <v>476240</v>
      </c>
      <c r="E17" s="20">
        <v>0</v>
      </c>
      <c r="F17" s="20">
        <v>51240</v>
      </c>
      <c r="G17" s="20">
        <v>25000</v>
      </c>
      <c r="H17" s="20">
        <v>400000</v>
      </c>
      <c r="I17" s="19">
        <v>1078555</v>
      </c>
      <c r="J17" s="19">
        <v>614555</v>
      </c>
      <c r="K17" s="19">
        <v>556555</v>
      </c>
      <c r="L17" s="19">
        <v>1111555</v>
      </c>
      <c r="M17" s="19">
        <v>536550</v>
      </c>
      <c r="N17" s="19">
        <v>476555</v>
      </c>
      <c r="O17" s="19">
        <v>516555</v>
      </c>
      <c r="P17" s="19">
        <v>583555</v>
      </c>
      <c r="Q17" s="19">
        <v>686555</v>
      </c>
      <c r="R17" s="19">
        <v>537555</v>
      </c>
      <c r="S17" s="19">
        <v>526555</v>
      </c>
    </row>
    <row r="18" spans="1:19" x14ac:dyDescent="0.25">
      <c r="A18" s="3"/>
      <c r="B18" s="4" t="s">
        <v>52</v>
      </c>
      <c r="C18" s="4"/>
      <c r="D18" s="19">
        <f t="shared" si="2"/>
        <v>250000</v>
      </c>
      <c r="E18" s="20">
        <v>0</v>
      </c>
      <c r="F18" s="20">
        <v>250000</v>
      </c>
      <c r="G18" s="20">
        <v>0</v>
      </c>
      <c r="H18" s="20"/>
      <c r="I18" s="19">
        <v>197925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</row>
    <row r="19" spans="1:19" x14ac:dyDescent="0.25">
      <c r="A19" s="3"/>
      <c r="B19" s="4" t="s">
        <v>53</v>
      </c>
      <c r="C19" s="4"/>
      <c r="D19" s="19">
        <f t="shared" si="2"/>
        <v>0</v>
      </c>
      <c r="E19" s="20"/>
      <c r="F19" s="20"/>
      <c r="G19" s="20"/>
      <c r="H19" s="20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</row>
    <row r="20" spans="1:19" x14ac:dyDescent="0.25">
      <c r="A20" s="3"/>
      <c r="B20" s="4"/>
      <c r="C20" s="4"/>
      <c r="D20" s="19"/>
      <c r="E20" s="20"/>
      <c r="F20" s="20"/>
      <c r="G20" s="20"/>
      <c r="H20" s="20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</row>
    <row r="21" spans="1:19" ht="15.75" thickBot="1" x14ac:dyDescent="0.3">
      <c r="A21" s="3"/>
      <c r="B21" s="36" t="s">
        <v>5</v>
      </c>
      <c r="C21" s="37"/>
      <c r="D21" s="23">
        <f t="shared" ref="D21:S21" si="3">SUM(D14:D19)</f>
        <v>909518</v>
      </c>
      <c r="E21" s="24">
        <f t="shared" si="3"/>
        <v>10234</v>
      </c>
      <c r="F21" s="24">
        <f t="shared" si="3"/>
        <v>301240</v>
      </c>
      <c r="G21" s="24">
        <f t="shared" si="3"/>
        <v>25000</v>
      </c>
      <c r="H21" s="24">
        <f t="shared" si="3"/>
        <v>573044</v>
      </c>
      <c r="I21" s="23">
        <f t="shared" si="3"/>
        <v>1444491</v>
      </c>
      <c r="J21" s="23">
        <f t="shared" si="3"/>
        <v>782566</v>
      </c>
      <c r="K21" s="23">
        <f t="shared" si="3"/>
        <v>724566</v>
      </c>
      <c r="L21" s="23">
        <f t="shared" si="3"/>
        <v>1279566</v>
      </c>
      <c r="M21" s="23">
        <f t="shared" si="3"/>
        <v>704561</v>
      </c>
      <c r="N21" s="23">
        <f t="shared" si="3"/>
        <v>644566</v>
      </c>
      <c r="O21" s="23">
        <f t="shared" si="3"/>
        <v>684566</v>
      </c>
      <c r="P21" s="23">
        <f t="shared" si="3"/>
        <v>751566</v>
      </c>
      <c r="Q21" s="23">
        <f t="shared" si="3"/>
        <v>854566</v>
      </c>
      <c r="R21" s="23">
        <f t="shared" si="3"/>
        <v>705566</v>
      </c>
      <c r="S21" s="23">
        <f t="shared" si="3"/>
        <v>694566</v>
      </c>
    </row>
    <row r="22" spans="1:19" ht="17.25" thickTop="1" x14ac:dyDescent="0.25">
      <c r="A22" s="5"/>
      <c r="B22" s="4"/>
      <c r="C22" s="4"/>
      <c r="D22" s="19"/>
      <c r="E22" s="20"/>
      <c r="F22" s="20"/>
      <c r="G22" s="20"/>
      <c r="H22" s="20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</row>
    <row r="23" spans="1:19" ht="15" x14ac:dyDescent="0.25">
      <c r="A23" s="3" t="s">
        <v>6</v>
      </c>
      <c r="B23" s="1"/>
      <c r="C23" s="6"/>
      <c r="D23" s="25">
        <f>+D12-D21</f>
        <v>-407518</v>
      </c>
      <c r="E23" s="26">
        <f>E12-E21</f>
        <v>-9734</v>
      </c>
      <c r="F23" s="26">
        <f t="shared" ref="F23:H23" si="4">F12-F21</f>
        <v>-300740</v>
      </c>
      <c r="G23" s="26">
        <f t="shared" si="4"/>
        <v>-24500</v>
      </c>
      <c r="H23" s="26">
        <f t="shared" si="4"/>
        <v>-72544</v>
      </c>
      <c r="I23" s="25">
        <f t="shared" ref="I23:S23" si="5">+I12-I21</f>
        <v>57509</v>
      </c>
      <c r="J23" s="25">
        <f t="shared" si="5"/>
        <v>219434</v>
      </c>
      <c r="K23" s="25">
        <f t="shared" si="5"/>
        <v>-222566</v>
      </c>
      <c r="L23" s="25">
        <f t="shared" si="5"/>
        <v>222434</v>
      </c>
      <c r="M23" s="25">
        <f t="shared" si="5"/>
        <v>297439</v>
      </c>
      <c r="N23" s="25">
        <f t="shared" si="5"/>
        <v>-142566</v>
      </c>
      <c r="O23" s="25">
        <f t="shared" si="5"/>
        <v>-182566</v>
      </c>
      <c r="P23" s="25">
        <f t="shared" si="5"/>
        <v>-249566</v>
      </c>
      <c r="Q23" s="25">
        <f t="shared" si="5"/>
        <v>147434</v>
      </c>
      <c r="R23" s="25">
        <f t="shared" si="5"/>
        <v>296434</v>
      </c>
      <c r="S23" s="25">
        <f t="shared" si="5"/>
        <v>307434</v>
      </c>
    </row>
    <row r="24" spans="1:19" x14ac:dyDescent="0.25">
      <c r="A24" s="5"/>
      <c r="B24" s="4"/>
      <c r="C24" s="4"/>
      <c r="D24" s="19"/>
      <c r="E24" s="20"/>
      <c r="F24" s="20"/>
      <c r="G24" s="20"/>
      <c r="H24" s="20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</row>
    <row r="25" spans="1:19" x14ac:dyDescent="0.25">
      <c r="A25" s="5" t="s">
        <v>7</v>
      </c>
      <c r="B25" s="4"/>
      <c r="C25" s="4"/>
      <c r="D25" s="19">
        <v>1017062.17</v>
      </c>
      <c r="E25" s="20">
        <f>D25</f>
        <v>1017062.17</v>
      </c>
      <c r="F25" s="20">
        <f t="shared" ref="F25:H25" si="6">E30</f>
        <v>1007328.17</v>
      </c>
      <c r="G25" s="20">
        <f>F30</f>
        <v>706588.17</v>
      </c>
      <c r="H25" s="20">
        <f t="shared" si="6"/>
        <v>182088.17000000004</v>
      </c>
      <c r="I25" s="19">
        <f>H30</f>
        <v>109544.17000000004</v>
      </c>
      <c r="J25" s="19">
        <f t="shared" ref="J25:S25" si="7">I30</f>
        <v>67053.170000000042</v>
      </c>
      <c r="K25" s="19">
        <f t="shared" si="7"/>
        <v>86487.170000000042</v>
      </c>
      <c r="L25" s="19">
        <f t="shared" si="7"/>
        <v>13921.170000000042</v>
      </c>
      <c r="M25" s="19">
        <f t="shared" si="7"/>
        <v>36355.170000000042</v>
      </c>
      <c r="N25" s="19">
        <f t="shared" si="7"/>
        <v>83794.170000000042</v>
      </c>
      <c r="O25" s="19">
        <f t="shared" si="7"/>
        <v>11228.170000000042</v>
      </c>
      <c r="P25" s="19">
        <f t="shared" si="7"/>
        <v>28662.170000000042</v>
      </c>
      <c r="Q25" s="19">
        <f t="shared" si="7"/>
        <v>29096.170000000042</v>
      </c>
      <c r="R25" s="19">
        <f t="shared" si="7"/>
        <v>76530.170000000042</v>
      </c>
      <c r="S25" s="19">
        <f t="shared" si="7"/>
        <v>172964.17000000004</v>
      </c>
    </row>
    <row r="26" spans="1:19" x14ac:dyDescent="0.25">
      <c r="A26" s="5" t="s">
        <v>8</v>
      </c>
      <c r="B26" s="4"/>
      <c r="C26" s="4"/>
      <c r="D26" s="19">
        <f>SUM(D23:D25)</f>
        <v>609544.17000000004</v>
      </c>
      <c r="E26" s="20">
        <f>SUM(E23:E25)</f>
        <v>1007328.17</v>
      </c>
      <c r="F26" s="20">
        <f t="shared" ref="F26:H26" si="8">SUM(F23:F25)</f>
        <v>706588.17</v>
      </c>
      <c r="G26" s="20">
        <f t="shared" si="8"/>
        <v>682088.17</v>
      </c>
      <c r="H26" s="20">
        <f t="shared" si="8"/>
        <v>109544.17000000004</v>
      </c>
      <c r="I26" s="19">
        <f t="shared" ref="I26:S26" si="9">SUM(I23:I25)</f>
        <v>167053.17000000004</v>
      </c>
      <c r="J26" s="19">
        <f t="shared" si="9"/>
        <v>286487.17000000004</v>
      </c>
      <c r="K26" s="19">
        <f t="shared" si="9"/>
        <v>-136078.82999999996</v>
      </c>
      <c r="L26" s="19">
        <f t="shared" si="9"/>
        <v>236355.17000000004</v>
      </c>
      <c r="M26" s="19">
        <f t="shared" si="9"/>
        <v>333794.17000000004</v>
      </c>
      <c r="N26" s="19">
        <f t="shared" si="9"/>
        <v>-58771.829999999958</v>
      </c>
      <c r="O26" s="19">
        <f t="shared" si="9"/>
        <v>-171337.82999999996</v>
      </c>
      <c r="P26" s="19">
        <f t="shared" si="9"/>
        <v>-220903.82999999996</v>
      </c>
      <c r="Q26" s="19">
        <f t="shared" si="9"/>
        <v>176530.17000000004</v>
      </c>
      <c r="R26" s="19">
        <f t="shared" si="9"/>
        <v>372964.17000000004</v>
      </c>
      <c r="S26" s="19">
        <f t="shared" si="9"/>
        <v>480398.17000000004</v>
      </c>
    </row>
    <row r="27" spans="1:19" x14ac:dyDescent="0.25">
      <c r="A27" s="5" t="s">
        <v>9</v>
      </c>
      <c r="B27" s="4"/>
      <c r="C27" s="4"/>
      <c r="D27" s="19">
        <f>SUM(E27:H27)</f>
        <v>0</v>
      </c>
      <c r="E27" s="20"/>
      <c r="F27" s="20"/>
      <c r="G27" s="20"/>
      <c r="H27" s="20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</row>
    <row r="28" spans="1:19" x14ac:dyDescent="0.25">
      <c r="A28" s="5" t="s">
        <v>10</v>
      </c>
      <c r="B28" s="4"/>
      <c r="C28" s="4"/>
      <c r="D28" s="19">
        <f>SUM(E28:H28)</f>
        <v>0</v>
      </c>
      <c r="E28" s="20"/>
      <c r="F28" s="20"/>
      <c r="G28" s="32">
        <v>-500000</v>
      </c>
      <c r="H28" s="32">
        <v>500000</v>
      </c>
      <c r="I28" s="32">
        <v>-100000</v>
      </c>
      <c r="J28" s="32">
        <v>-200000</v>
      </c>
      <c r="K28" s="32">
        <v>150000</v>
      </c>
      <c r="L28" s="32"/>
      <c r="M28" s="32"/>
      <c r="N28" s="32">
        <v>70000</v>
      </c>
      <c r="O28" s="32"/>
      <c r="P28" s="32"/>
      <c r="Q28" s="32"/>
      <c r="R28" s="32"/>
      <c r="S28" s="32"/>
    </row>
    <row r="29" spans="1:19" x14ac:dyDescent="0.25">
      <c r="A29" s="5" t="s">
        <v>11</v>
      </c>
      <c r="B29" s="4"/>
      <c r="C29" s="4"/>
      <c r="D29" s="19">
        <f t="shared" ref="D29" si="10">SUM(E29:H29)</f>
        <v>-500000</v>
      </c>
      <c r="E29" s="20"/>
      <c r="F29" s="20"/>
      <c r="G29" s="32"/>
      <c r="H29" s="32">
        <v>-500000</v>
      </c>
      <c r="I29" s="32"/>
      <c r="J29" s="32"/>
      <c r="K29" s="32"/>
      <c r="L29" s="32">
        <v>-200000</v>
      </c>
      <c r="M29" s="32">
        <v>-250000</v>
      </c>
      <c r="N29" s="32"/>
      <c r="O29" s="32">
        <v>200000</v>
      </c>
      <c r="P29" s="32">
        <v>250000</v>
      </c>
      <c r="Q29" s="32">
        <v>-100000</v>
      </c>
      <c r="R29" s="32">
        <v>-200000</v>
      </c>
      <c r="S29" s="32">
        <v>-400000</v>
      </c>
    </row>
    <row r="30" spans="1:19" ht="15" x14ac:dyDescent="0.25">
      <c r="A30" s="3" t="s">
        <v>12</v>
      </c>
      <c r="B30" s="6"/>
      <c r="C30" s="6"/>
      <c r="D30" s="31">
        <f>SUM(D25:D29)</f>
        <v>1126606.3400000001</v>
      </c>
      <c r="E30" s="28">
        <f>SUM(E26:E29)</f>
        <v>1007328.17</v>
      </c>
      <c r="F30" s="28">
        <f t="shared" ref="F30:S30" si="11">SUM(F26:F29)</f>
        <v>706588.17</v>
      </c>
      <c r="G30" s="28">
        <f>SUM(G26:G29)</f>
        <v>182088.17000000004</v>
      </c>
      <c r="H30" s="28">
        <f t="shared" si="11"/>
        <v>109544.17000000004</v>
      </c>
      <c r="I30" s="27">
        <f t="shared" si="11"/>
        <v>67053.170000000042</v>
      </c>
      <c r="J30" s="27">
        <f t="shared" si="11"/>
        <v>86487.170000000042</v>
      </c>
      <c r="K30" s="27">
        <f t="shared" si="11"/>
        <v>13921.170000000042</v>
      </c>
      <c r="L30" s="27">
        <f t="shared" si="11"/>
        <v>36355.170000000042</v>
      </c>
      <c r="M30" s="27">
        <f t="shared" si="11"/>
        <v>83794.170000000042</v>
      </c>
      <c r="N30" s="27">
        <f t="shared" si="11"/>
        <v>11228.170000000042</v>
      </c>
      <c r="O30" s="27">
        <f t="shared" si="11"/>
        <v>28662.170000000042</v>
      </c>
      <c r="P30" s="27">
        <f t="shared" si="11"/>
        <v>29096.170000000042</v>
      </c>
      <c r="Q30" s="27">
        <f t="shared" si="11"/>
        <v>76530.170000000042</v>
      </c>
      <c r="R30" s="27">
        <f t="shared" si="11"/>
        <v>172964.17000000004</v>
      </c>
      <c r="S30" s="27">
        <f t="shared" si="11"/>
        <v>80398.170000000042</v>
      </c>
    </row>
    <row r="31" spans="1:19" x14ac:dyDescent="0.25">
      <c r="A31" s="5"/>
      <c r="B31" s="4"/>
      <c r="C31" s="4"/>
      <c r="D31" s="19"/>
      <c r="E31" s="20"/>
      <c r="F31" s="20"/>
      <c r="G31" s="20"/>
      <c r="H31" s="20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</row>
    <row r="32" spans="1:19" x14ac:dyDescent="0.25">
      <c r="A32" s="5"/>
      <c r="B32" s="4"/>
      <c r="C32" s="11"/>
      <c r="D32" s="19"/>
      <c r="E32" s="20"/>
      <c r="F32" s="20"/>
      <c r="G32" s="20"/>
      <c r="H32" s="20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</row>
    <row r="33" spans="1:19" x14ac:dyDescent="0.25">
      <c r="A33" s="3" t="s">
        <v>13</v>
      </c>
      <c r="B33" s="4"/>
      <c r="C33" s="4"/>
      <c r="D33" s="19"/>
      <c r="E33" s="20"/>
      <c r="F33" s="20"/>
      <c r="G33" s="20"/>
      <c r="H33" s="20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</row>
    <row r="34" spans="1:19" x14ac:dyDescent="0.25">
      <c r="A34" s="5" t="s">
        <v>14</v>
      </c>
      <c r="B34" s="4"/>
      <c r="C34" s="4"/>
      <c r="D34" s="19">
        <v>0</v>
      </c>
      <c r="E34" s="20"/>
      <c r="F34" s="20"/>
      <c r="G34" s="20"/>
      <c r="H34" s="20"/>
      <c r="I34" s="19">
        <f>D37</f>
        <v>0</v>
      </c>
      <c r="J34" s="19">
        <f t="shared" ref="J34:S34" si="12">I37</f>
        <v>0</v>
      </c>
      <c r="K34" s="19">
        <f t="shared" si="12"/>
        <v>0</v>
      </c>
      <c r="L34" s="19">
        <f t="shared" si="12"/>
        <v>0</v>
      </c>
      <c r="M34" s="19">
        <f t="shared" si="12"/>
        <v>0</v>
      </c>
      <c r="N34" s="19">
        <f t="shared" si="12"/>
        <v>0</v>
      </c>
      <c r="O34" s="19">
        <f t="shared" si="12"/>
        <v>0</v>
      </c>
      <c r="P34" s="19">
        <f t="shared" si="12"/>
        <v>0</v>
      </c>
      <c r="Q34" s="19">
        <f t="shared" si="12"/>
        <v>0</v>
      </c>
      <c r="R34" s="19">
        <f t="shared" si="12"/>
        <v>0</v>
      </c>
      <c r="S34" s="19">
        <f t="shared" si="12"/>
        <v>0</v>
      </c>
    </row>
    <row r="35" spans="1:19" x14ac:dyDescent="0.25">
      <c r="A35" s="5" t="s">
        <v>15</v>
      </c>
      <c r="B35" s="4"/>
      <c r="C35" s="4"/>
      <c r="D35" s="19"/>
      <c r="E35" s="20"/>
      <c r="F35" s="20"/>
      <c r="G35" s="20"/>
      <c r="H35" s="20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</row>
    <row r="36" spans="1:19" x14ac:dyDescent="0.25">
      <c r="A36" s="5" t="s">
        <v>16</v>
      </c>
      <c r="B36" s="4"/>
      <c r="C36" s="4"/>
      <c r="D36" s="19"/>
      <c r="E36" s="20"/>
      <c r="F36" s="20"/>
      <c r="G36" s="20"/>
      <c r="H36" s="20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</row>
    <row r="37" spans="1:19" ht="15" x14ac:dyDescent="0.25">
      <c r="A37" s="7" t="s">
        <v>17</v>
      </c>
      <c r="B37" s="8"/>
      <c r="C37" s="8"/>
      <c r="D37" s="27">
        <v>0</v>
      </c>
      <c r="E37" s="28">
        <v>0</v>
      </c>
      <c r="F37" s="28">
        <v>0</v>
      </c>
      <c r="G37" s="28">
        <v>0</v>
      </c>
      <c r="H37" s="28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f>SUM(Q34:Q36)</f>
        <v>0</v>
      </c>
      <c r="R37" s="27">
        <v>0</v>
      </c>
      <c r="S37" s="27">
        <v>0</v>
      </c>
    </row>
    <row r="38" spans="1:19" x14ac:dyDescent="0.25">
      <c r="A38" s="5"/>
      <c r="B38" s="4"/>
      <c r="C38" s="4"/>
      <c r="D38" s="19"/>
      <c r="E38" s="20"/>
      <c r="F38" s="20"/>
      <c r="G38" s="20"/>
      <c r="H38" s="20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</row>
    <row r="39" spans="1:19" x14ac:dyDescent="0.25">
      <c r="A39" s="1" t="s">
        <v>18</v>
      </c>
      <c r="B39" s="4"/>
      <c r="C39" s="4"/>
      <c r="D39" s="19"/>
      <c r="E39" s="20"/>
      <c r="F39" s="20"/>
      <c r="G39" s="20"/>
      <c r="H39" s="20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</row>
    <row r="40" spans="1:19" x14ac:dyDescent="0.25">
      <c r="A40" s="5" t="s">
        <v>14</v>
      </c>
      <c r="B40" s="4"/>
      <c r="C40" s="4"/>
      <c r="D40" s="19">
        <v>0</v>
      </c>
      <c r="E40" s="20">
        <f>D40</f>
        <v>0</v>
      </c>
      <c r="F40" s="20">
        <f>E43</f>
        <v>0</v>
      </c>
      <c r="G40" s="20">
        <f>F43</f>
        <v>0</v>
      </c>
      <c r="H40" s="20">
        <f>G43</f>
        <v>500000</v>
      </c>
      <c r="I40" s="19">
        <f>D43</f>
        <v>0</v>
      </c>
      <c r="J40" s="19">
        <f t="shared" ref="J40:S40" si="13">I43</f>
        <v>100000</v>
      </c>
      <c r="K40" s="19">
        <f t="shared" si="13"/>
        <v>300000</v>
      </c>
      <c r="L40" s="19">
        <f t="shared" si="13"/>
        <v>150000</v>
      </c>
      <c r="M40" s="19">
        <f t="shared" si="13"/>
        <v>150000</v>
      </c>
      <c r="N40" s="19">
        <f t="shared" si="13"/>
        <v>150000</v>
      </c>
      <c r="O40" s="19">
        <f t="shared" si="13"/>
        <v>80000</v>
      </c>
      <c r="P40" s="19">
        <f t="shared" si="13"/>
        <v>80000</v>
      </c>
      <c r="Q40" s="19">
        <f t="shared" si="13"/>
        <v>80000</v>
      </c>
      <c r="R40" s="19">
        <f t="shared" si="13"/>
        <v>80000</v>
      </c>
      <c r="S40" s="19">
        <f t="shared" si="13"/>
        <v>80000</v>
      </c>
    </row>
    <row r="41" spans="1:19" x14ac:dyDescent="0.25">
      <c r="A41" s="5" t="s">
        <v>19</v>
      </c>
      <c r="B41" s="4"/>
      <c r="C41" s="4"/>
      <c r="D41" s="19">
        <f>SUM(E41:H41)</f>
        <v>500000</v>
      </c>
      <c r="E41" s="20"/>
      <c r="F41" s="20"/>
      <c r="G41" s="20">
        <f>-G28</f>
        <v>500000</v>
      </c>
      <c r="H41" s="20"/>
      <c r="I41" s="19">
        <f>-I28</f>
        <v>100000</v>
      </c>
      <c r="J41" s="19">
        <f>-J28</f>
        <v>200000</v>
      </c>
      <c r="K41" s="19"/>
      <c r="L41" s="19">
        <f>-L28</f>
        <v>0</v>
      </c>
      <c r="M41" s="19"/>
      <c r="N41" s="19"/>
      <c r="O41" s="19"/>
      <c r="P41" s="19"/>
      <c r="Q41" s="19"/>
      <c r="R41" s="19">
        <f>-R28</f>
        <v>0</v>
      </c>
      <c r="S41" s="19"/>
    </row>
    <row r="42" spans="1:19" x14ac:dyDescent="0.25">
      <c r="A42" s="5" t="s">
        <v>20</v>
      </c>
      <c r="B42" s="4"/>
      <c r="C42" s="4"/>
      <c r="D42" s="19">
        <f>SUM(E42:H42)</f>
        <v>-500000</v>
      </c>
      <c r="E42" s="20"/>
      <c r="F42" s="20"/>
      <c r="G42" s="20"/>
      <c r="H42" s="20">
        <f>H29</f>
        <v>-500000</v>
      </c>
      <c r="I42" s="19"/>
      <c r="J42" s="19"/>
      <c r="K42" s="19">
        <f>-K28</f>
        <v>-150000</v>
      </c>
      <c r="L42" s="19"/>
      <c r="M42" s="19"/>
      <c r="N42" s="19">
        <f>-N28</f>
        <v>-70000</v>
      </c>
      <c r="O42" s="19"/>
      <c r="P42" s="19"/>
      <c r="Q42" s="19">
        <f>-Q28</f>
        <v>0</v>
      </c>
      <c r="R42" s="19"/>
      <c r="S42" s="19">
        <f>-S28</f>
        <v>0</v>
      </c>
    </row>
    <row r="43" spans="1:19" ht="15" x14ac:dyDescent="0.25">
      <c r="A43" s="7" t="s">
        <v>17</v>
      </c>
      <c r="B43" s="8"/>
      <c r="C43" s="8"/>
      <c r="D43" s="27">
        <f t="shared" ref="D43:O43" si="14">SUM(D40:D42)</f>
        <v>0</v>
      </c>
      <c r="E43" s="28">
        <f t="shared" si="14"/>
        <v>0</v>
      </c>
      <c r="F43" s="28">
        <f t="shared" si="14"/>
        <v>0</v>
      </c>
      <c r="G43" s="28">
        <f t="shared" si="14"/>
        <v>500000</v>
      </c>
      <c r="H43" s="28">
        <f t="shared" si="14"/>
        <v>0</v>
      </c>
      <c r="I43" s="27">
        <f t="shared" si="14"/>
        <v>100000</v>
      </c>
      <c r="J43" s="27">
        <f t="shared" si="14"/>
        <v>300000</v>
      </c>
      <c r="K43" s="27">
        <f t="shared" si="14"/>
        <v>150000</v>
      </c>
      <c r="L43" s="27">
        <f t="shared" si="14"/>
        <v>150000</v>
      </c>
      <c r="M43" s="27">
        <f t="shared" si="14"/>
        <v>150000</v>
      </c>
      <c r="N43" s="27">
        <f t="shared" si="14"/>
        <v>80000</v>
      </c>
      <c r="O43" s="27">
        <f t="shared" si="14"/>
        <v>80000</v>
      </c>
      <c r="P43" s="27">
        <f>SUM(P40:P42)</f>
        <v>80000</v>
      </c>
      <c r="Q43" s="27">
        <f>SUM(Q40:Q42)</f>
        <v>80000</v>
      </c>
      <c r="R43" s="27">
        <f>SUM(R40:R42)</f>
        <v>80000</v>
      </c>
      <c r="S43" s="27">
        <f>SUM(S40:S42)</f>
        <v>80000</v>
      </c>
    </row>
    <row r="44" spans="1:19" x14ac:dyDescent="0.25">
      <c r="A44" s="5"/>
      <c r="B44" s="4"/>
      <c r="C44" s="4"/>
      <c r="D44" s="19"/>
      <c r="E44" s="20"/>
      <c r="F44" s="20"/>
      <c r="G44" s="20"/>
      <c r="H44" s="20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</row>
    <row r="45" spans="1:19" x14ac:dyDescent="0.25">
      <c r="A45" s="3" t="s">
        <v>21</v>
      </c>
      <c r="B45" s="4"/>
      <c r="C45" s="4"/>
      <c r="D45" s="19"/>
      <c r="E45" s="20"/>
      <c r="F45" s="20"/>
      <c r="G45" s="20"/>
      <c r="H45" s="20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</row>
    <row r="46" spans="1:19" x14ac:dyDescent="0.25">
      <c r="A46" s="5" t="s">
        <v>14</v>
      </c>
      <c r="B46" s="4"/>
      <c r="C46" s="4"/>
      <c r="D46" s="19">
        <v>0</v>
      </c>
      <c r="E46" s="20">
        <f>D46</f>
        <v>0</v>
      </c>
      <c r="F46" s="20">
        <f>E50</f>
        <v>0</v>
      </c>
      <c r="G46" s="20">
        <f>F50</f>
        <v>0</v>
      </c>
      <c r="H46" s="20">
        <f>G50</f>
        <v>0</v>
      </c>
      <c r="I46" s="19">
        <f>H50</f>
        <v>500000</v>
      </c>
      <c r="J46" s="19">
        <f t="shared" ref="J46:S46" si="15">I50</f>
        <v>500000</v>
      </c>
      <c r="K46" s="19">
        <f t="shared" si="15"/>
        <v>500000</v>
      </c>
      <c r="L46" s="19">
        <f t="shared" si="15"/>
        <v>500000</v>
      </c>
      <c r="M46" s="19">
        <f t="shared" si="15"/>
        <v>700000</v>
      </c>
      <c r="N46" s="19">
        <f t="shared" si="15"/>
        <v>950000</v>
      </c>
      <c r="O46" s="19">
        <f t="shared" si="15"/>
        <v>950000</v>
      </c>
      <c r="P46" s="19">
        <f t="shared" si="15"/>
        <v>750000</v>
      </c>
      <c r="Q46" s="19">
        <f t="shared" si="15"/>
        <v>500000</v>
      </c>
      <c r="R46" s="19">
        <f t="shared" si="15"/>
        <v>600000</v>
      </c>
      <c r="S46" s="19">
        <f t="shared" si="15"/>
        <v>800000</v>
      </c>
    </row>
    <row r="47" spans="1:19" x14ac:dyDescent="0.25">
      <c r="A47" s="5" t="s">
        <v>22</v>
      </c>
      <c r="B47" s="4"/>
      <c r="C47" s="4"/>
      <c r="D47" s="19"/>
      <c r="E47" s="20"/>
      <c r="F47" s="20"/>
      <c r="G47" s="20"/>
      <c r="H47" s="20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</row>
    <row r="48" spans="1:19" x14ac:dyDescent="0.25">
      <c r="A48" s="5" t="s">
        <v>23</v>
      </c>
      <c r="B48" s="4"/>
      <c r="C48" s="4"/>
      <c r="D48" s="19"/>
      <c r="E48" s="20"/>
      <c r="F48" s="20"/>
      <c r="G48" s="20"/>
      <c r="H48" s="20">
        <f>-H29</f>
        <v>500000</v>
      </c>
      <c r="I48" s="19"/>
      <c r="J48" s="19">
        <f>-J29</f>
        <v>0</v>
      </c>
      <c r="K48" s="19"/>
      <c r="L48" s="19">
        <f>-L29</f>
        <v>200000</v>
      </c>
      <c r="M48" s="19">
        <f>-M29</f>
        <v>250000</v>
      </c>
      <c r="N48" s="19"/>
      <c r="O48" s="19"/>
      <c r="P48" s="19"/>
      <c r="Q48" s="19">
        <f>-Q29</f>
        <v>100000</v>
      </c>
      <c r="R48" s="19">
        <f>-R29</f>
        <v>200000</v>
      </c>
      <c r="S48" s="19">
        <f>-S29</f>
        <v>400000</v>
      </c>
    </row>
    <row r="49" spans="1:19" x14ac:dyDescent="0.25">
      <c r="A49" s="5" t="s">
        <v>24</v>
      </c>
      <c r="B49" s="4"/>
      <c r="C49" s="4"/>
      <c r="D49" s="19"/>
      <c r="E49" s="20"/>
      <c r="F49" s="20"/>
      <c r="G49" s="20"/>
      <c r="H49" s="20"/>
      <c r="I49" s="19"/>
      <c r="J49" s="19"/>
      <c r="K49" s="19"/>
      <c r="L49" s="19"/>
      <c r="M49" s="19"/>
      <c r="N49" s="19"/>
      <c r="O49" s="19">
        <f>-O29</f>
        <v>-200000</v>
      </c>
      <c r="P49" s="19">
        <f>-P29</f>
        <v>-250000</v>
      </c>
      <c r="Q49" s="19"/>
      <c r="R49" s="19"/>
      <c r="S49" s="19"/>
    </row>
    <row r="50" spans="1:19" ht="15" x14ac:dyDescent="0.25">
      <c r="A50" s="7" t="s">
        <v>17</v>
      </c>
      <c r="B50" s="8"/>
      <c r="C50" s="8"/>
      <c r="D50" s="27">
        <f t="shared" ref="D50:S50" si="16">SUM(D46:D49)</f>
        <v>0</v>
      </c>
      <c r="E50" s="28">
        <f t="shared" si="16"/>
        <v>0</v>
      </c>
      <c r="F50" s="28">
        <f t="shared" si="16"/>
        <v>0</v>
      </c>
      <c r="G50" s="28">
        <f t="shared" si="16"/>
        <v>0</v>
      </c>
      <c r="H50" s="28">
        <f t="shared" si="16"/>
        <v>500000</v>
      </c>
      <c r="I50" s="27">
        <f t="shared" si="16"/>
        <v>500000</v>
      </c>
      <c r="J50" s="27">
        <f t="shared" si="16"/>
        <v>500000</v>
      </c>
      <c r="K50" s="27">
        <f t="shared" si="16"/>
        <v>500000</v>
      </c>
      <c r="L50" s="27">
        <f t="shared" si="16"/>
        <v>700000</v>
      </c>
      <c r="M50" s="27">
        <f t="shared" si="16"/>
        <v>950000</v>
      </c>
      <c r="N50" s="27">
        <f t="shared" si="16"/>
        <v>950000</v>
      </c>
      <c r="O50" s="27">
        <f t="shared" si="16"/>
        <v>750000</v>
      </c>
      <c r="P50" s="27">
        <f t="shared" si="16"/>
        <v>500000</v>
      </c>
      <c r="Q50" s="27">
        <f t="shared" si="16"/>
        <v>600000</v>
      </c>
      <c r="R50" s="27">
        <f t="shared" si="16"/>
        <v>800000</v>
      </c>
      <c r="S50" s="27">
        <f t="shared" si="16"/>
        <v>1200000</v>
      </c>
    </row>
    <row r="51" spans="1:19" x14ac:dyDescent="0.25">
      <c r="A51" s="2"/>
      <c r="B51" s="2"/>
      <c r="C51" s="2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</row>
    <row r="52" spans="1:19" x14ac:dyDescent="0.25">
      <c r="A52" s="2"/>
      <c r="B52" s="2" t="s">
        <v>25</v>
      </c>
      <c r="C52" s="2"/>
      <c r="D52" s="29">
        <f>+D30</f>
        <v>1126606.3400000001</v>
      </c>
      <c r="E52" s="29">
        <f t="shared" ref="E52:S52" si="17">+E30</f>
        <v>1007328.17</v>
      </c>
      <c r="F52" s="29">
        <f t="shared" si="17"/>
        <v>706588.17</v>
      </c>
      <c r="G52" s="29">
        <f t="shared" si="17"/>
        <v>182088.17000000004</v>
      </c>
      <c r="H52" s="29">
        <f t="shared" si="17"/>
        <v>109544.17000000004</v>
      </c>
      <c r="I52" s="29">
        <f t="shared" si="17"/>
        <v>67053.170000000042</v>
      </c>
      <c r="J52" s="29">
        <f t="shared" si="17"/>
        <v>86487.170000000042</v>
      </c>
      <c r="K52" s="29">
        <f t="shared" si="17"/>
        <v>13921.170000000042</v>
      </c>
      <c r="L52" s="29">
        <f t="shared" si="17"/>
        <v>36355.170000000042</v>
      </c>
      <c r="M52" s="29">
        <f t="shared" si="17"/>
        <v>83794.170000000042</v>
      </c>
      <c r="N52" s="29">
        <f t="shared" si="17"/>
        <v>11228.170000000042</v>
      </c>
      <c r="O52" s="29">
        <f t="shared" si="17"/>
        <v>28662.170000000042</v>
      </c>
      <c r="P52" s="29">
        <f t="shared" si="17"/>
        <v>29096.170000000042</v>
      </c>
      <c r="Q52" s="29">
        <f t="shared" si="17"/>
        <v>76530.170000000042</v>
      </c>
      <c r="R52" s="29">
        <f t="shared" si="17"/>
        <v>172964.17000000004</v>
      </c>
      <c r="S52" s="29">
        <f t="shared" si="17"/>
        <v>80398.170000000042</v>
      </c>
    </row>
    <row r="53" spans="1:19" x14ac:dyDescent="0.25">
      <c r="A53" s="2"/>
      <c r="B53" s="2" t="s">
        <v>26</v>
      </c>
      <c r="C53" s="2"/>
      <c r="D53" s="29">
        <f>+D43</f>
        <v>0</v>
      </c>
      <c r="E53" s="29">
        <f t="shared" ref="E53:S53" si="18">+E43</f>
        <v>0</v>
      </c>
      <c r="F53" s="29">
        <f t="shared" si="18"/>
        <v>0</v>
      </c>
      <c r="G53" s="29">
        <f t="shared" si="18"/>
        <v>500000</v>
      </c>
      <c r="H53" s="29">
        <f t="shared" si="18"/>
        <v>0</v>
      </c>
      <c r="I53" s="29">
        <f t="shared" si="18"/>
        <v>100000</v>
      </c>
      <c r="J53" s="29">
        <f t="shared" si="18"/>
        <v>300000</v>
      </c>
      <c r="K53" s="29">
        <f t="shared" si="18"/>
        <v>150000</v>
      </c>
      <c r="L53" s="29">
        <f t="shared" si="18"/>
        <v>150000</v>
      </c>
      <c r="M53" s="29">
        <f t="shared" si="18"/>
        <v>150000</v>
      </c>
      <c r="N53" s="29">
        <f t="shared" si="18"/>
        <v>80000</v>
      </c>
      <c r="O53" s="29">
        <f t="shared" si="18"/>
        <v>80000</v>
      </c>
      <c r="P53" s="29">
        <f t="shared" si="18"/>
        <v>80000</v>
      </c>
      <c r="Q53" s="29">
        <f t="shared" si="18"/>
        <v>80000</v>
      </c>
      <c r="R53" s="29">
        <f t="shared" si="18"/>
        <v>80000</v>
      </c>
      <c r="S53" s="29">
        <f t="shared" si="18"/>
        <v>80000</v>
      </c>
    </row>
    <row r="54" spans="1:19" x14ac:dyDescent="0.25">
      <c r="A54" s="2"/>
      <c r="B54" s="2" t="s">
        <v>21</v>
      </c>
      <c r="C54" s="2"/>
      <c r="D54" s="29">
        <f t="shared" ref="D54:S54" si="19">+D50</f>
        <v>0</v>
      </c>
      <c r="E54" s="29">
        <f t="shared" si="19"/>
        <v>0</v>
      </c>
      <c r="F54" s="29">
        <f t="shared" si="19"/>
        <v>0</v>
      </c>
      <c r="G54" s="29">
        <f t="shared" si="19"/>
        <v>0</v>
      </c>
      <c r="H54" s="29">
        <f t="shared" si="19"/>
        <v>500000</v>
      </c>
      <c r="I54" s="29">
        <f t="shared" si="19"/>
        <v>500000</v>
      </c>
      <c r="J54" s="29">
        <f t="shared" si="19"/>
        <v>500000</v>
      </c>
      <c r="K54" s="29">
        <f t="shared" si="19"/>
        <v>500000</v>
      </c>
      <c r="L54" s="29">
        <f t="shared" si="19"/>
        <v>700000</v>
      </c>
      <c r="M54" s="29">
        <f t="shared" si="19"/>
        <v>950000</v>
      </c>
      <c r="N54" s="29">
        <f t="shared" si="19"/>
        <v>950000</v>
      </c>
      <c r="O54" s="29">
        <f t="shared" si="19"/>
        <v>750000</v>
      </c>
      <c r="P54" s="29">
        <f t="shared" si="19"/>
        <v>500000</v>
      </c>
      <c r="Q54" s="29">
        <f t="shared" si="19"/>
        <v>600000</v>
      </c>
      <c r="R54" s="29">
        <f t="shared" si="19"/>
        <v>800000</v>
      </c>
      <c r="S54" s="29">
        <f t="shared" si="19"/>
        <v>1200000</v>
      </c>
    </row>
    <row r="55" spans="1:19" ht="17.25" thickBot="1" x14ac:dyDescent="0.3">
      <c r="A55" s="2"/>
      <c r="B55" s="9" t="s">
        <v>27</v>
      </c>
      <c r="C55" s="10"/>
      <c r="D55" s="24">
        <f>SUM(D52:D54)</f>
        <v>1126606.3400000001</v>
      </c>
      <c r="E55" s="24">
        <f t="shared" ref="E55:P55" si="20">SUM(E52:E54)</f>
        <v>1007328.17</v>
      </c>
      <c r="F55" s="24">
        <f t="shared" si="20"/>
        <v>706588.17</v>
      </c>
      <c r="G55" s="24">
        <f t="shared" si="20"/>
        <v>682088.17</v>
      </c>
      <c r="H55" s="24">
        <f t="shared" si="20"/>
        <v>609544.17000000004</v>
      </c>
      <c r="I55" s="24">
        <f t="shared" si="20"/>
        <v>667053.17000000004</v>
      </c>
      <c r="J55" s="24">
        <f t="shared" si="20"/>
        <v>886487.17</v>
      </c>
      <c r="K55" s="24">
        <f t="shared" si="20"/>
        <v>663921.17000000004</v>
      </c>
      <c r="L55" s="24">
        <f t="shared" si="20"/>
        <v>886355.17</v>
      </c>
      <c r="M55" s="24">
        <f t="shared" si="20"/>
        <v>1183794.17</v>
      </c>
      <c r="N55" s="24">
        <f t="shared" si="20"/>
        <v>1041228.17</v>
      </c>
      <c r="O55" s="24">
        <f t="shared" si="20"/>
        <v>858662.17</v>
      </c>
      <c r="P55" s="24">
        <f t="shared" si="20"/>
        <v>609096.17000000004</v>
      </c>
      <c r="Q55" s="24">
        <f>SUM(Q52:Q54)</f>
        <v>756530.17</v>
      </c>
      <c r="R55" s="24">
        <f>SUM(R52:R54)</f>
        <v>1052964.17</v>
      </c>
      <c r="S55" s="24">
        <f>SUM(S52:S54)</f>
        <v>1360398.17</v>
      </c>
    </row>
    <row r="56" spans="1:19" ht="17.25" thickTop="1" x14ac:dyDescent="0.25"/>
    <row r="68" spans="4:4" x14ac:dyDescent="0.25">
      <c r="D68" s="30"/>
    </row>
    <row r="69" spans="4:4" x14ac:dyDescent="0.25">
      <c r="D69" s="30"/>
    </row>
    <row r="70" spans="4:4" x14ac:dyDescent="0.25">
      <c r="D70" s="30"/>
    </row>
    <row r="71" spans="4:4" x14ac:dyDescent="0.25">
      <c r="D71" s="30"/>
    </row>
    <row r="72" spans="4:4" x14ac:dyDescent="0.25">
      <c r="D72" s="30"/>
    </row>
    <row r="73" spans="4:4" x14ac:dyDescent="0.25">
      <c r="D73" s="30"/>
    </row>
    <row r="74" spans="4:4" x14ac:dyDescent="0.25">
      <c r="D74" s="30"/>
    </row>
    <row r="75" spans="4:4" x14ac:dyDescent="0.25">
      <c r="D75" s="30"/>
    </row>
    <row r="76" spans="4:4" x14ac:dyDescent="0.25">
      <c r="D76" s="30"/>
    </row>
  </sheetData>
  <mergeCells count="4">
    <mergeCell ref="A3:C5"/>
    <mergeCell ref="B12:C12"/>
    <mergeCell ref="B21:C21"/>
    <mergeCell ref="D3:S3"/>
  </mergeCells>
  <pageMargins left="0.70866141732283472" right="0.70866141732283472" top="0.74803149606299213" bottom="0.74803149606299213" header="0.31496062992125984" footer="0.31496062992125984"/>
  <pageSetup paperSize="8" scale="75" orientation="landscape" cellComments="asDisplayed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0" sqref="E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2015-01-21T03:12:39Z</dcterms:modified>
</cp:coreProperties>
</file>