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Statement\Cash Flow 2019\"/>
    </mc:Choice>
  </mc:AlternateContent>
  <xr:revisionPtr revIDLastSave="0" documentId="13_ncr:1_{017B6370-4C17-42BA-8941-C3E929F07758}" xr6:coauthVersionLast="40" xr6:coauthVersionMax="40" xr10:uidLastSave="{00000000-0000-0000-0000-000000000000}"/>
  <bookViews>
    <workbookView xWindow="0" yWindow="0" windowWidth="20490" windowHeight="8610" tabRatio="601" xr2:uid="{00000000-000D-0000-FFFF-FFFF00000000}"/>
  </bookViews>
  <sheets>
    <sheet name="Summary" sheetId="4" r:id="rId1"/>
    <sheet name="CIMB Cash Flow" sheetId="1" r:id="rId2"/>
    <sheet name="Notes" sheetId="2" r:id="rId3"/>
    <sheet name="Sheet1" sheetId="3" r:id="rId4"/>
  </sheets>
  <definedNames>
    <definedName name="_xlnm._FilterDatabase" localSheetId="1" hidden="1">'CIMB Cash Flow'!$B$4:$P$139</definedName>
    <definedName name="_xlnm.Print_Area" localSheetId="1">'CIMB Cash Flow'!$B$1:$P$159</definedName>
    <definedName name="_xlnm.Print_Titles" localSheetId="1">'CIMB Cash Flow'!$1:$5</definedName>
  </definedNames>
  <calcPr calcId="181029"/>
</workbook>
</file>

<file path=xl/calcChain.xml><?xml version="1.0" encoding="utf-8"?>
<calcChain xmlns="http://schemas.openxmlformats.org/spreadsheetml/2006/main">
  <c r="D12" i="4" l="1"/>
  <c r="D4" i="4"/>
  <c r="D24" i="2"/>
  <c r="D20" i="2"/>
  <c r="P119" i="1" l="1"/>
  <c r="P48" i="1" l="1"/>
  <c r="P144" i="1" l="1"/>
  <c r="P145" i="1"/>
  <c r="P146" i="1"/>
  <c r="P149" i="1"/>
  <c r="P94" i="1" l="1"/>
  <c r="P152" i="1" l="1"/>
  <c r="P34" i="1"/>
  <c r="P143" i="1"/>
  <c r="P142" i="1"/>
  <c r="P141" i="1"/>
  <c r="P140" i="1"/>
  <c r="P138" i="1"/>
  <c r="P136" i="1"/>
  <c r="P133" i="1"/>
  <c r="P130" i="1"/>
  <c r="P129" i="1"/>
  <c r="P128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3" i="1"/>
  <c r="P92" i="1"/>
  <c r="P91" i="1"/>
  <c r="P90" i="1"/>
  <c r="P84" i="1"/>
  <c r="P83" i="1"/>
  <c r="P82" i="1"/>
  <c r="P81" i="1"/>
  <c r="P77" i="1"/>
  <c r="P76" i="1"/>
  <c r="P75" i="1"/>
  <c r="P74" i="1"/>
  <c r="P73" i="1"/>
  <c r="P72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3" i="1"/>
  <c r="P32" i="1"/>
  <c r="P31" i="1"/>
  <c r="P30" i="1"/>
  <c r="P29" i="1"/>
  <c r="P28" i="1"/>
  <c r="P27" i="1"/>
  <c r="P26" i="1"/>
  <c r="P25" i="1"/>
  <c r="P19" i="1"/>
  <c r="P18" i="1"/>
  <c r="P17" i="1"/>
  <c r="P16" i="1"/>
  <c r="P15" i="1"/>
  <c r="P14" i="1"/>
  <c r="P13" i="1"/>
  <c r="P12" i="1"/>
  <c r="P11" i="1"/>
  <c r="P10" i="1"/>
  <c r="P7" i="1"/>
  <c r="P21" i="1" l="1"/>
  <c r="O155" i="1" l="1"/>
  <c r="O119" i="1"/>
  <c r="O88" i="1"/>
  <c r="O78" i="1"/>
  <c r="O70" i="1"/>
  <c r="O121" i="1" l="1"/>
  <c r="O165" i="1" s="1"/>
  <c r="C14" i="2"/>
  <c r="P137" i="1" l="1"/>
  <c r="N155" i="1"/>
  <c r="P148" i="1" l="1"/>
  <c r="P147" i="1"/>
  <c r="D157" i="1" l="1"/>
  <c r="L119" i="1"/>
  <c r="C9" i="2" l="1"/>
  <c r="J155" i="1" l="1"/>
  <c r="K155" i="1"/>
  <c r="L155" i="1"/>
  <c r="M155" i="1"/>
  <c r="I155" i="1"/>
  <c r="F155" i="1" l="1"/>
  <c r="H155" i="1"/>
  <c r="P139" i="1" l="1"/>
  <c r="P155" i="1" s="1"/>
  <c r="G155" i="1"/>
  <c r="F119" i="1"/>
  <c r="E119" i="1"/>
  <c r="D119" i="1"/>
  <c r="D155" i="1"/>
  <c r="E155" i="1"/>
  <c r="E88" i="1" l="1"/>
  <c r="E78" i="1"/>
  <c r="E70" i="1"/>
  <c r="D21" i="1"/>
  <c r="E121" i="1" l="1"/>
  <c r="E165" i="1" s="1"/>
  <c r="D78" i="1" l="1"/>
  <c r="D70" i="1"/>
  <c r="D88" i="1"/>
  <c r="D121" i="1" l="1"/>
  <c r="D165" i="1" s="1"/>
  <c r="D123" i="1" l="1"/>
  <c r="D159" i="1" s="1"/>
  <c r="P126" i="1" l="1"/>
  <c r="P157" i="1" s="1"/>
  <c r="P122" i="1"/>
  <c r="N119" i="1"/>
  <c r="M119" i="1"/>
  <c r="K119" i="1"/>
  <c r="J119" i="1"/>
  <c r="I119" i="1"/>
  <c r="H119" i="1"/>
  <c r="G119" i="1"/>
  <c r="N88" i="1"/>
  <c r="M88" i="1"/>
  <c r="L88" i="1"/>
  <c r="K88" i="1"/>
  <c r="J88" i="1"/>
  <c r="I88" i="1"/>
  <c r="H88" i="1"/>
  <c r="G88" i="1"/>
  <c r="F88" i="1"/>
  <c r="P87" i="1"/>
  <c r="P86" i="1"/>
  <c r="N78" i="1"/>
  <c r="M78" i="1"/>
  <c r="L78" i="1"/>
  <c r="K78" i="1"/>
  <c r="J78" i="1"/>
  <c r="I78" i="1"/>
  <c r="H78" i="1"/>
  <c r="G78" i="1"/>
  <c r="F78" i="1"/>
  <c r="N70" i="1"/>
  <c r="M70" i="1"/>
  <c r="L70" i="1"/>
  <c r="K70" i="1"/>
  <c r="J70" i="1"/>
  <c r="H70" i="1"/>
  <c r="G70" i="1"/>
  <c r="F70" i="1"/>
  <c r="P78" i="1" l="1"/>
  <c r="P88" i="1"/>
  <c r="J121" i="1"/>
  <c r="J165" i="1" s="1"/>
  <c r="L121" i="1"/>
  <c r="L165" i="1" s="1"/>
  <c r="F121" i="1"/>
  <c r="F165" i="1" s="1"/>
  <c r="E126" i="1"/>
  <c r="E157" i="1" s="1"/>
  <c r="N121" i="1"/>
  <c r="N165" i="1" s="1"/>
  <c r="K121" i="1"/>
  <c r="K165" i="1" s="1"/>
  <c r="I70" i="1"/>
  <c r="P70" i="1" s="1"/>
  <c r="P121" i="1" s="1"/>
  <c r="G121" i="1"/>
  <c r="G165" i="1" s="1"/>
  <c r="H121" i="1"/>
  <c r="H165" i="1" s="1"/>
  <c r="M121" i="1"/>
  <c r="M165" i="1" s="1"/>
  <c r="P123" i="1" l="1"/>
  <c r="P159" i="1" s="1"/>
  <c r="F126" i="1"/>
  <c r="F157" i="1" s="1"/>
  <c r="I121" i="1"/>
  <c r="I165" i="1" s="1"/>
  <c r="E7" i="1"/>
  <c r="E21" i="1" l="1"/>
  <c r="E123" i="1" s="1"/>
  <c r="E159" i="1" s="1"/>
  <c r="G126" i="1"/>
  <c r="G157" i="1" s="1"/>
  <c r="H126" i="1" l="1"/>
  <c r="F7" i="1"/>
  <c r="F21" i="1" s="1"/>
  <c r="F123" i="1" s="1"/>
  <c r="G7" i="1" s="1"/>
  <c r="G21" i="1" s="1"/>
  <c r="G123" i="1" s="1"/>
  <c r="G159" i="1" s="1"/>
  <c r="H157" i="1" l="1"/>
  <c r="I126" i="1" s="1"/>
  <c r="I157" i="1" s="1"/>
  <c r="F159" i="1"/>
  <c r="H7" i="1"/>
  <c r="H21" i="1" s="1"/>
  <c r="H123" i="1" s="1"/>
  <c r="H159" i="1" l="1"/>
  <c r="J126" i="1"/>
  <c r="J157" i="1" s="1"/>
  <c r="I7" i="1"/>
  <c r="I21" i="1" s="1"/>
  <c r="I123" i="1" s="1"/>
  <c r="J7" i="1" l="1"/>
  <c r="J21" i="1" s="1"/>
  <c r="J123" i="1" s="1"/>
  <c r="I159" i="1"/>
  <c r="K126" i="1"/>
  <c r="K157" i="1" s="1"/>
  <c r="L126" i="1" l="1"/>
  <c r="L157" i="1" s="1"/>
  <c r="K7" i="1"/>
  <c r="K21" i="1" s="1"/>
  <c r="K123" i="1" s="1"/>
  <c r="J159" i="1"/>
  <c r="M126" i="1" l="1"/>
  <c r="M157" i="1" s="1"/>
  <c r="K159" i="1"/>
  <c r="L7" i="1"/>
  <c r="L21" i="1" s="1"/>
  <c r="L123" i="1" s="1"/>
  <c r="N126" i="1" l="1"/>
  <c r="N157" i="1" s="1"/>
  <c r="O126" i="1" s="1"/>
  <c r="O157" i="1" s="1"/>
  <c r="L159" i="1"/>
  <c r="M7" i="1"/>
  <c r="M21" i="1" s="1"/>
  <c r="M123" i="1" s="1"/>
  <c r="N7" i="1" l="1"/>
  <c r="N21" i="1" s="1"/>
  <c r="N123" i="1" s="1"/>
  <c r="M159" i="1"/>
  <c r="N159" i="1" l="1"/>
  <c r="O7" i="1"/>
  <c r="O21" i="1" s="1"/>
  <c r="O123" i="1" l="1"/>
  <c r="O159" i="1" l="1"/>
</calcChain>
</file>

<file path=xl/sharedStrings.xml><?xml version="1.0" encoding="utf-8"?>
<sst xmlns="http://schemas.openxmlformats.org/spreadsheetml/2006/main" count="261" uniqueCount="260">
  <si>
    <t>PENANG GLOBAL TOURISM SDN BHD</t>
  </si>
  <si>
    <t>CIMB BANK BHD</t>
  </si>
  <si>
    <t>Acc Code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</si>
  <si>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</si>
  <si>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</si>
  <si>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</si>
  <si>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</si>
  <si>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</si>
  <si>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</si>
  <si>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</si>
  <si>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</si>
  <si>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</si>
  <si>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</si>
  <si>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</si>
  <si>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</si>
  <si>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BALANCE B/F</t>
  </si>
  <si>
    <t>ADD : RECEIPTS</t>
  </si>
  <si>
    <t>8000/000</t>
  </si>
  <si>
    <t>OTHER INCOMES</t>
  </si>
  <si>
    <t>8002/000</t>
  </si>
  <si>
    <t>MISC INCOMES</t>
  </si>
  <si>
    <t>3100/001</t>
  </si>
  <si>
    <t>OTHER DEBTOR</t>
  </si>
  <si>
    <t>OTHER RECEIVABLE</t>
  </si>
  <si>
    <t xml:space="preserve">                                                               </t>
  </si>
  <si>
    <t>2010/000</t>
  </si>
  <si>
    <t>COMPUTER</t>
  </si>
  <si>
    <t>2020/100</t>
  </si>
  <si>
    <t>OFFICE EQUIPMENT</t>
  </si>
  <si>
    <t>2030/100</t>
  </si>
  <si>
    <t>FURNITURE &amp; FITTINGS</t>
  </si>
  <si>
    <t>2040/000</t>
  </si>
  <si>
    <t>SOFTWARE</t>
  </si>
  <si>
    <t>2050/100</t>
  </si>
  <si>
    <t>MOTOR VEHICLE</t>
  </si>
  <si>
    <t>2070/100</t>
  </si>
  <si>
    <t>ELECTRICAL INSTALLATION</t>
  </si>
  <si>
    <t>OFFICE RENOVATION</t>
  </si>
  <si>
    <t>3020/000</t>
  </si>
  <si>
    <t>PETTY CASH</t>
  </si>
  <si>
    <t>3300/000</t>
  </si>
  <si>
    <t>DEPOSITS</t>
  </si>
  <si>
    <t>3400/000</t>
  </si>
  <si>
    <t>PREPAYMENTS</t>
  </si>
  <si>
    <t>9001/000</t>
  </si>
  <si>
    <t xml:space="preserve">SALARY            </t>
  </si>
  <si>
    <t>9002/000</t>
  </si>
  <si>
    <t xml:space="preserve">ALLOWANCE                          </t>
  </si>
  <si>
    <t>9003/000</t>
  </si>
  <si>
    <t>9004/000</t>
  </si>
  <si>
    <t xml:space="preserve">EPF                                                   </t>
  </si>
  <si>
    <t>9005/000</t>
  </si>
  <si>
    <t xml:space="preserve">SOCSO                               </t>
  </si>
  <si>
    <t>9006/000</t>
  </si>
  <si>
    <t xml:space="preserve">MEDICAL FEE                    </t>
  </si>
  <si>
    <t>9007/000</t>
  </si>
  <si>
    <t xml:space="preserve">OVERTIME                                    </t>
  </si>
  <si>
    <t>9008/000</t>
  </si>
  <si>
    <t xml:space="preserve">INSURANCE                           </t>
  </si>
  <si>
    <t>9009/000</t>
  </si>
  <si>
    <t xml:space="preserve">STAFF INCOME TAX (PCB)                   </t>
  </si>
  <si>
    <t>9010/000</t>
  </si>
  <si>
    <t xml:space="preserve">GRATUITY                                      </t>
  </si>
  <si>
    <t>9011/000</t>
  </si>
  <si>
    <t>PTPTN</t>
  </si>
  <si>
    <t>9013/000</t>
  </si>
  <si>
    <t xml:space="preserve">TRAINEE &amp; TRAINER ALLOWANCE                                   </t>
  </si>
  <si>
    <t>9014/000</t>
  </si>
  <si>
    <t xml:space="preserve">MILEAGE/TOLL CLAIMS/PETROL                     </t>
  </si>
  <si>
    <t>9015/000</t>
  </si>
  <si>
    <t xml:space="preserve">LOCAL TRAVEL                                          </t>
  </si>
  <si>
    <t>9016/000</t>
  </si>
  <si>
    <t>TRAINING &amp; DEVELOPMENT</t>
  </si>
  <si>
    <t>9017/000</t>
  </si>
  <si>
    <t>STAFF UNIFORM</t>
  </si>
  <si>
    <t>9018/000</t>
  </si>
  <si>
    <t>TEAMBUILDING &amp; OTHERS</t>
  </si>
  <si>
    <t>9101/000</t>
  </si>
  <si>
    <t xml:space="preserve">TELEPHONE /EMAILS/FAX              </t>
  </si>
  <si>
    <t>9102/000</t>
  </si>
  <si>
    <t xml:space="preserve">POSTAGE &amp; COURIER                                     </t>
  </si>
  <si>
    <t>9103/000</t>
  </si>
  <si>
    <t xml:space="preserve">OFFICE RENTAL                                           </t>
  </si>
  <si>
    <t>9105/000</t>
  </si>
  <si>
    <t xml:space="preserve">STATIONERY &amp; SUPPLIES                                     </t>
  </si>
  <si>
    <t>9106/000</t>
  </si>
  <si>
    <t xml:space="preserve">PHOTOSTATING &amp; OTHERS/PHOTOGRAPHY    </t>
  </si>
  <si>
    <t>9107/000</t>
  </si>
  <si>
    <t xml:space="preserve">NEWSPAPER /BOOKS                                        </t>
  </si>
  <si>
    <t>9108/000</t>
  </si>
  <si>
    <t xml:space="preserve">OFFICE UPKEEP &amp; EXPENSES                                  </t>
  </si>
  <si>
    <t>9109/000</t>
  </si>
  <si>
    <t xml:space="preserve">REFRESHMENT / FOOD                                     </t>
  </si>
  <si>
    <t>9110/000</t>
  </si>
  <si>
    <t xml:space="preserve">MEETING EXPENSES                                                   </t>
  </si>
  <si>
    <t>9111/000</t>
  </si>
  <si>
    <t xml:space="preserve">UPKEEP OF M/VEHICLE                                      </t>
  </si>
  <si>
    <t>9112/000</t>
  </si>
  <si>
    <t>MISC EXPENSES</t>
  </si>
  <si>
    <t>9113/000</t>
  </si>
  <si>
    <t>ELETRICITY &amp; WATER</t>
  </si>
  <si>
    <t>9115/000</t>
  </si>
  <si>
    <t xml:space="preserve">ADVERTISEMENT - VACANCY  </t>
  </si>
  <si>
    <t>9201/001</t>
  </si>
  <si>
    <t>ADVERTISEMENT - MAGAZINE</t>
  </si>
  <si>
    <t>9201/003</t>
  </si>
  <si>
    <t>ADVERTISMENT - BILLBOARDS/BUS WRAP/CUBE</t>
  </si>
  <si>
    <t>9202/000</t>
  </si>
  <si>
    <t xml:space="preserve">PRINTING OF PUBLICATION/BROCHURES      </t>
  </si>
  <si>
    <t>9203/000</t>
  </si>
  <si>
    <t xml:space="preserve">DVD DUPLICATION     </t>
  </si>
  <si>
    <t>VIDEO PRODUCTION</t>
  </si>
  <si>
    <t>9204/000</t>
  </si>
  <si>
    <t xml:space="preserve">SOUVENIRS/GIFTS                                                </t>
  </si>
  <si>
    <t>9206/000</t>
  </si>
  <si>
    <t xml:space="preserve">BANNER/STREAMERS &amp; ARTWORK         </t>
  </si>
  <si>
    <t>9207/000</t>
  </si>
  <si>
    <t>9208/000</t>
  </si>
  <si>
    <t xml:space="preserve">DEPRECIATION OF FIXED ASSETS                 </t>
  </si>
  <si>
    <t>9209/000</t>
  </si>
  <si>
    <t>9212/000</t>
  </si>
  <si>
    <t xml:space="preserve">TOURISM MEDIA CAMPAIGN  </t>
  </si>
  <si>
    <t>9213/000</t>
  </si>
  <si>
    <t>PHOTO/VIDEO ARCHIVING</t>
  </si>
  <si>
    <t>9215/000</t>
  </si>
  <si>
    <t>DEV. OF PGT WEBSITE</t>
  </si>
  <si>
    <t>9218/000</t>
  </si>
  <si>
    <t>PUBLICITY FOR EVENTS</t>
  </si>
  <si>
    <t>9221/000</t>
  </si>
  <si>
    <t>TACTICAL CAMPAIGN</t>
  </si>
  <si>
    <t>9224/000</t>
  </si>
  <si>
    <t>9300/000</t>
  </si>
  <si>
    <t xml:space="preserve">HOSTING OF EVENTS                                         </t>
  </si>
  <si>
    <t>9400/000</t>
  </si>
  <si>
    <t xml:space="preserve">TOURISM PROMOTION                     </t>
  </si>
  <si>
    <t>9501/000</t>
  </si>
  <si>
    <t xml:space="preserve">AUDIT FEE                                                              </t>
  </si>
  <si>
    <t>9502/000</t>
  </si>
  <si>
    <t xml:space="preserve">ACCOUNTING FEE                                          </t>
  </si>
  <si>
    <t>9503/000</t>
  </si>
  <si>
    <t xml:space="preserve">SECRETARIAL FEE                                           </t>
  </si>
  <si>
    <t>9504/000</t>
  </si>
  <si>
    <t xml:space="preserve">I/TAX CONSULTANCY FEE                              </t>
  </si>
  <si>
    <t>9601/000</t>
  </si>
  <si>
    <t xml:space="preserve">BANK CHARGES                                           </t>
  </si>
  <si>
    <t>9602/000</t>
  </si>
  <si>
    <t xml:space="preserve">FILING FEE                                                        </t>
  </si>
  <si>
    <t>9604/000</t>
  </si>
  <si>
    <t>GAIN/LOSS OF FOREX EXCHANGE</t>
  </si>
  <si>
    <t>LEGAL &amp; PROFESSIONAL FEE</t>
  </si>
  <si>
    <t>LICENSE FEE</t>
  </si>
  <si>
    <t>4200/000</t>
  </si>
  <si>
    <t>9201/005</t>
  </si>
  <si>
    <t>ADVERTISMENT - OUTDOOR</t>
  </si>
  <si>
    <t>DEPOSITS (REFUND)</t>
  </si>
  <si>
    <t>3200/000</t>
  </si>
  <si>
    <t>ADVERTISMENT - RADIO</t>
  </si>
  <si>
    <t>9116/000</t>
  </si>
  <si>
    <t>TAXATION</t>
  </si>
  <si>
    <t>9222/000</t>
  </si>
  <si>
    <t>TOURISM SURVEY</t>
  </si>
  <si>
    <t>COPYWRITTING/TRANSLATION</t>
  </si>
  <si>
    <t>CASH IN HAND - SALES (BANK IN TO CIMB A/C)</t>
  </si>
  <si>
    <t>ADVERTISMENT - SOCIAL MEDIA</t>
  </si>
  <si>
    <t>ANNUAL DINNER</t>
  </si>
  <si>
    <t>INTEREST RECEIVED</t>
  </si>
  <si>
    <t>OTHER CREDITORS (PAYMENT ON BEHALF)</t>
  </si>
  <si>
    <t xml:space="preserve">BALANCE C/F </t>
  </si>
  <si>
    <t>TOTAL
(RM)</t>
  </si>
  <si>
    <t>STATE TOURISM - TOURISM PROMOTION</t>
  </si>
  <si>
    <t xml:space="preserve">DEV. OF MOBILE APPLICATION                  </t>
  </si>
  <si>
    <t>ALLOWANCE - BOD</t>
  </si>
  <si>
    <t>BALANCE</t>
  </si>
  <si>
    <t xml:space="preserve">            WITHDRAWAL OF STMMD</t>
  </si>
  <si>
    <t xml:space="preserve"> - PLACEMENT OF STMMD</t>
  </si>
  <si>
    <t>EBUZZ E-MARKETING SUBCRIPTION</t>
  </si>
  <si>
    <t>9117/000</t>
  </si>
  <si>
    <t xml:space="preserve">TRADE MARK </t>
  </si>
  <si>
    <t xml:space="preserve"> - </t>
  </si>
  <si>
    <t>PLACEMENT OF STMMD</t>
  </si>
  <si>
    <t xml:space="preserve"> - TACTICAL CAMPAIGN &amp; TRADE SHOW - CHINA</t>
  </si>
  <si>
    <t>TRANSFER FROM OTHER BANK A/C</t>
  </si>
  <si>
    <t xml:space="preserve">WITHDRAW OF STMMD </t>
  </si>
  <si>
    <t xml:space="preserve">CREDITORS </t>
  </si>
  <si>
    <t>AMOUNT OWING TO PDC PREMIER</t>
  </si>
  <si>
    <t xml:space="preserve">LESS : </t>
  </si>
  <si>
    <t>TOTAL RECEIPTS</t>
  </si>
  <si>
    <t>CAPEX</t>
  </si>
  <si>
    <t>OTHERS</t>
  </si>
  <si>
    <t>OPERATING EXPENSES</t>
  </si>
  <si>
    <t>ASEAN PACIFIC ECONOMIC MEETING (PAYMENT ON BEHALF)</t>
  </si>
  <si>
    <t>LESS :</t>
  </si>
  <si>
    <t>PROJECTS</t>
  </si>
  <si>
    <t>PROVISIONAL</t>
  </si>
  <si>
    <t>Note</t>
  </si>
  <si>
    <t>Notes:</t>
  </si>
  <si>
    <t>No.</t>
  </si>
  <si>
    <t>Remarks</t>
  </si>
  <si>
    <t>Descriptions</t>
  </si>
  <si>
    <r>
      <t xml:space="preserve">PENANG GLOBAL TOURISM SDN BHD </t>
    </r>
    <r>
      <rPr>
        <b/>
        <sz val="12"/>
        <rFont val="Century Gothic"/>
        <family val="2"/>
      </rPr>
      <t>(CIMB BANK BERHAD)</t>
    </r>
  </si>
  <si>
    <t>RM</t>
  </si>
  <si>
    <t>Details of Expenditure</t>
  </si>
  <si>
    <t>Shortfall</t>
  </si>
  <si>
    <t>ADMINISTRATIVE COSTS</t>
  </si>
  <si>
    <t xml:space="preserve">BANTUAN KEWANGAN KHAS            </t>
  </si>
  <si>
    <t>BALANCE (PGT'S GRANT)</t>
  </si>
  <si>
    <t>BALANCE (HOTEL FEE)</t>
  </si>
  <si>
    <t>GRANT - HOTEL FEE</t>
  </si>
  <si>
    <t>ADD : RECEIPTS (HOTEL FEE)</t>
  </si>
  <si>
    <t>FORECAST</t>
  </si>
  <si>
    <t>GRANT FROM GOVERNMENT (2018)</t>
  </si>
  <si>
    <t xml:space="preserve">BROCHURE DISTRIBUTION FEE                                 </t>
  </si>
  <si>
    <t xml:space="preserve"> - PENANG INTERNATIONAL WEDDING EXPO</t>
  </si>
  <si>
    <t xml:space="preserve"> - HOT AIR BALLOON</t>
  </si>
  <si>
    <t xml:space="preserve">SOCSO (EIS)                </t>
  </si>
  <si>
    <t xml:space="preserve">            SPONSORSHIP</t>
  </si>
  <si>
    <t xml:space="preserve"> - MINI HOT AIR BALLOON</t>
  </si>
  <si>
    <t>E-COUPON</t>
  </si>
  <si>
    <t>9219/002</t>
  </si>
  <si>
    <t xml:space="preserve"> - PENANG INTERNATIONAL FOOD FESTIVAL</t>
  </si>
  <si>
    <t xml:space="preserve"> - ITB ASIA TRADESHOW</t>
  </si>
  <si>
    <t xml:space="preserve"> - PENANG FAIR @ HCM</t>
  </si>
  <si>
    <t xml:space="preserve"> - PENANG CENTRE OF EDUCATION TOURISM</t>
  </si>
  <si>
    <t xml:space="preserve"> - PENANG CENTRE OF MEDICAL TOURISM</t>
  </si>
  <si>
    <t>Hosting of Events</t>
  </si>
  <si>
    <t>Tactical Campaign</t>
  </si>
  <si>
    <t xml:space="preserve"> - PENANG STREET FOOD FESTIVAL</t>
  </si>
  <si>
    <t xml:space="preserve"> - HARI RAYA CELEBRATION</t>
  </si>
  <si>
    <t xml:space="preserve"> - PATA TRAVEL MART</t>
  </si>
  <si>
    <t>TOTAL (PGTSB)</t>
  </si>
  <si>
    <t>TOTAL (HOTEL FEE)</t>
  </si>
  <si>
    <t>Cash in Bank as of 1/12/2018</t>
  </si>
  <si>
    <t>Motor Vehicle</t>
  </si>
  <si>
    <t>Company Car</t>
  </si>
  <si>
    <t>Nissan Serena MPV</t>
  </si>
  <si>
    <t xml:space="preserve"> - HOT AIR BALLOON 2019</t>
  </si>
  <si>
    <t xml:space="preserve"> - QATAR MARKETING CAMPAIGN</t>
  </si>
  <si>
    <t xml:space="preserve"> - CHINA AIRLINES MARKETING CAMPAIGN</t>
  </si>
  <si>
    <t xml:space="preserve"> - CHINA SOCIAL MEDIA</t>
  </si>
  <si>
    <t>PROVISION OF TAXATION</t>
  </si>
  <si>
    <t>OTHER CREDITORS &amp; ACCRUALS (2018) - PGT</t>
  </si>
  <si>
    <t xml:space="preserve">(-) Trade in allowance (old car) </t>
  </si>
  <si>
    <t>Publicity</t>
  </si>
  <si>
    <t xml:space="preserve">Hot Air Balloon </t>
  </si>
  <si>
    <t xml:space="preserve">Publicity for HAB 2019 </t>
  </si>
  <si>
    <t>Jan</t>
  </si>
  <si>
    <t>Feb</t>
  </si>
  <si>
    <t>Singapore - Tactical Campaign with Airlines/OTA/Wholsaler</t>
  </si>
  <si>
    <t>Thailand - Tactical Campaign</t>
  </si>
  <si>
    <t>Joint promotion campaign with Airlines</t>
  </si>
  <si>
    <t>Joint promotion campaign with OTA</t>
  </si>
  <si>
    <t xml:space="preserve">Europe - ITB Berlin (Germany) </t>
  </si>
  <si>
    <t>Thailand - Thai International Travel Fair</t>
  </si>
  <si>
    <t>Tourism Trade Fair</t>
  </si>
  <si>
    <t xml:space="preserve">Tourism Travel Fair </t>
  </si>
  <si>
    <t>(-) Expenses to be paid in Jan &amp; Feb (Details refer to Cash Flow Statement )</t>
  </si>
  <si>
    <t>Administrative costs - Jan &amp; Feb</t>
  </si>
  <si>
    <t>Capex &amp; Other Expenses - Jan &amp; Feb</t>
  </si>
  <si>
    <t>Operating Expenses - Jan &amp; Feb</t>
  </si>
  <si>
    <t>CASH FLOW STATEMENT FOR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</si>
</sst>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* #,##0.000_);_(* \(#,##0.000\);_(* &quot;-&quot;??_);_(@_)"/>
  </numFmts>
  <fonts count="22">
    <font>
      <sz val="12"/>
      <name val="宋体"/>
      <charset val="134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b/>
      <u/>
      <sz val="10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Times New Roman"/>
      <family val="1"/>
    </font>
    <font>
      <sz val="12"/>
      <name val="Times New Roman"/>
      <family val="1"/>
    </font>
    <font>
      <b/>
      <sz val="10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u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3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/>
    </xf>
    <xf numFmtId="3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9" fontId="4" fillId="0" borderId="0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4" fillId="0" borderId="2" xfId="0" applyFont="1" applyFill="1" applyBorder="1"/>
    <xf numFmtId="0" fontId="5" fillId="0" borderId="2" xfId="0" applyFont="1" applyFill="1" applyBorder="1"/>
    <xf numFmtId="0" fontId="3" fillId="0" borderId="3" xfId="0" applyFont="1" applyFill="1" applyBorder="1"/>
    <xf numFmtId="0" fontId="3" fillId="0" borderId="0" xfId="0" applyFont="1" applyFill="1" applyBorder="1" applyAlignment="1">
      <alignment vertical="center"/>
    </xf>
    <xf numFmtId="39" fontId="3" fillId="0" borderId="0" xfId="0" applyNumberFormat="1" applyFont="1" applyFill="1" applyBorder="1" applyAlignment="1">
      <alignment vertical="center"/>
    </xf>
    <xf numFmtId="164" fontId="3" fillId="0" borderId="0" xfId="1" applyNumberFormat="1" applyFont="1" applyFill="1" applyBorder="1"/>
    <xf numFmtId="164" fontId="4" fillId="0" borderId="5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/>
    <xf numFmtId="164" fontId="4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2" xfId="1" applyNumberFormat="1" applyFont="1" applyFill="1" applyBorder="1" applyAlignment="1">
      <alignment horizontal="right"/>
    </xf>
    <xf numFmtId="164" fontId="3" fillId="2" borderId="4" xfId="1" applyNumberFormat="1" applyFont="1" applyFill="1" applyBorder="1" applyAlignment="1">
      <alignment vertical="center"/>
    </xf>
    <xf numFmtId="164" fontId="3" fillId="0" borderId="6" xfId="1" applyNumberFormat="1" applyFont="1" applyFill="1" applyBorder="1"/>
    <xf numFmtId="164" fontId="3" fillId="0" borderId="2" xfId="0" applyNumberFormat="1" applyFont="1" applyBorder="1"/>
    <xf numFmtId="0" fontId="10" fillId="0" borderId="0" xfId="0" applyFont="1"/>
    <xf numFmtId="0" fontId="3" fillId="0" borderId="2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164" fontId="3" fillId="0" borderId="3" xfId="1" applyNumberFormat="1" applyFont="1" applyFill="1" applyBorder="1" applyAlignment="1">
      <alignment horizontal="right"/>
    </xf>
    <xf numFmtId="164" fontId="3" fillId="0" borderId="8" xfId="1" applyNumberFormat="1" applyFont="1" applyFill="1" applyBorder="1"/>
    <xf numFmtId="0" fontId="7" fillId="3" borderId="2" xfId="0" applyFont="1" applyFill="1" applyBorder="1"/>
    <xf numFmtId="0" fontId="3" fillId="3" borderId="2" xfId="0" applyFont="1" applyFill="1" applyBorder="1"/>
    <xf numFmtId="164" fontId="3" fillId="3" borderId="2" xfId="1" applyNumberFormat="1" applyFont="1" applyFill="1" applyBorder="1"/>
    <xf numFmtId="164" fontId="3" fillId="3" borderId="2" xfId="1" applyNumberFormat="1" applyFont="1" applyFill="1" applyBorder="1" applyAlignment="1">
      <alignment horizontal="right"/>
    </xf>
    <xf numFmtId="164" fontId="4" fillId="3" borderId="2" xfId="1" applyNumberFormat="1" applyFont="1" applyFill="1" applyBorder="1"/>
    <xf numFmtId="0" fontId="4" fillId="3" borderId="2" xfId="0" applyFont="1" applyFill="1" applyBorder="1"/>
    <xf numFmtId="164" fontId="3" fillId="3" borderId="2" xfId="0" applyNumberFormat="1" applyFont="1" applyFill="1" applyBorder="1"/>
    <xf numFmtId="0" fontId="3" fillId="3" borderId="2" xfId="0" applyFont="1" applyFill="1" applyBorder="1" applyAlignment="1">
      <alignment horizontal="right"/>
    </xf>
    <xf numFmtId="164" fontId="3" fillId="3" borderId="3" xfId="1" applyNumberFormat="1" applyFont="1" applyFill="1" applyBorder="1"/>
    <xf numFmtId="164" fontId="10" fillId="0" borderId="0" xfId="1" applyNumberFormat="1" applyFont="1"/>
    <xf numFmtId="164" fontId="10" fillId="0" borderId="0" xfId="1" applyNumberFormat="1" applyFont="1" applyBorder="1"/>
    <xf numFmtId="43" fontId="10" fillId="0" borderId="0" xfId="1" applyFont="1"/>
    <xf numFmtId="164" fontId="3" fillId="0" borderId="2" xfId="0" applyNumberFormat="1" applyFont="1" applyFill="1" applyBorder="1"/>
    <xf numFmtId="0" fontId="7" fillId="0" borderId="2" xfId="0" applyNumberFormat="1" applyFont="1" applyFill="1" applyBorder="1" applyAlignment="1">
      <alignment vertical="top"/>
    </xf>
    <xf numFmtId="0" fontId="12" fillId="0" borderId="2" xfId="0" applyFont="1" applyFill="1" applyBorder="1"/>
    <xf numFmtId="0" fontId="7" fillId="0" borderId="2" xfId="0" applyFont="1" applyFill="1" applyBorder="1"/>
    <xf numFmtId="0" fontId="12" fillId="0" borderId="2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wrapText="1"/>
    </xf>
    <xf numFmtId="164" fontId="4" fillId="0" borderId="12" xfId="1" applyNumberFormat="1" applyFont="1" applyFill="1" applyBorder="1"/>
    <xf numFmtId="164" fontId="13" fillId="0" borderId="0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39" fontId="4" fillId="0" borderId="0" xfId="0" applyNumberFormat="1" applyFont="1" applyFill="1" applyBorder="1"/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164" fontId="10" fillId="0" borderId="13" xfId="1" applyNumberFormat="1" applyFont="1" applyBorder="1"/>
    <xf numFmtId="0" fontId="1" fillId="0" borderId="0" xfId="4"/>
    <xf numFmtId="0" fontId="16" fillId="0" borderId="0" xfId="4" applyFont="1"/>
    <xf numFmtId="0" fontId="18" fillId="0" borderId="11" xfId="4" applyFont="1" applyBorder="1" applyAlignment="1">
      <alignment vertical="center"/>
    </xf>
    <xf numFmtId="0" fontId="19" fillId="0" borderId="9" xfId="4" applyFont="1" applyBorder="1" applyAlignment="1">
      <alignment vertical="center"/>
    </xf>
    <xf numFmtId="0" fontId="19" fillId="0" borderId="0" xfId="4" applyFont="1" applyAlignment="1">
      <alignment vertical="center"/>
    </xf>
    <xf numFmtId="0" fontId="20" fillId="0" borderId="14" xfId="4" applyFont="1" applyBorder="1"/>
    <xf numFmtId="0" fontId="20" fillId="0" borderId="15" xfId="4" applyFont="1" applyBorder="1"/>
    <xf numFmtId="0" fontId="20" fillId="0" borderId="0" xfId="4" applyFont="1"/>
    <xf numFmtId="0" fontId="20" fillId="0" borderId="16" xfId="4" applyFont="1" applyBorder="1"/>
    <xf numFmtId="0" fontId="20" fillId="0" borderId="0" xfId="4" applyFont="1" applyBorder="1"/>
    <xf numFmtId="0" fontId="17" fillId="0" borderId="16" xfId="4" applyFont="1" applyBorder="1"/>
    <xf numFmtId="0" fontId="17" fillId="0" borderId="0" xfId="4" applyFont="1" applyBorder="1" applyAlignment="1">
      <alignment vertical="center"/>
    </xf>
    <xf numFmtId="0" fontId="17" fillId="0" borderId="16" xfId="4" applyFont="1" applyBorder="1" applyAlignment="1">
      <alignment vertical="center"/>
    </xf>
    <xf numFmtId="43" fontId="17" fillId="0" borderId="0" xfId="5" applyFont="1" applyBorder="1" applyAlignment="1">
      <alignment vertical="center"/>
    </xf>
    <xf numFmtId="0" fontId="17" fillId="0" borderId="7" xfId="4" applyFont="1" applyBorder="1"/>
    <xf numFmtId="0" fontId="20" fillId="0" borderId="13" xfId="4" applyFont="1" applyBorder="1" applyAlignment="1">
      <alignment vertical="center"/>
    </xf>
    <xf numFmtId="43" fontId="20" fillId="0" borderId="13" xfId="5" applyFont="1" applyBorder="1" applyAlignment="1">
      <alignment horizontal="center" vertical="center"/>
    </xf>
    <xf numFmtId="43" fontId="17" fillId="0" borderId="0" xfId="5" applyFont="1" applyBorder="1"/>
    <xf numFmtId="165" fontId="17" fillId="0" borderId="0" xfId="4" applyNumberFormat="1" applyFont="1" applyAlignment="1">
      <alignment vertical="center"/>
    </xf>
    <xf numFmtId="43" fontId="17" fillId="0" borderId="0" xfId="4" applyNumberFormat="1" applyFont="1" applyAlignment="1">
      <alignment vertical="center"/>
    </xf>
    <xf numFmtId="37" fontId="20" fillId="0" borderId="0" xfId="5" applyNumberFormat="1" applyFont="1" applyAlignment="1">
      <alignment horizontal="right"/>
    </xf>
    <xf numFmtId="164" fontId="17" fillId="0" borderId="6" xfId="5" applyNumberFormat="1" applyFont="1" applyBorder="1"/>
    <xf numFmtId="43" fontId="19" fillId="0" borderId="0" xfId="5" applyFont="1" applyAlignment="1">
      <alignment vertical="center"/>
    </xf>
    <xf numFmtId="43" fontId="20" fillId="0" borderId="0" xfId="5" applyFont="1"/>
    <xf numFmtId="43" fontId="17" fillId="0" borderId="0" xfId="5" applyFont="1" applyAlignment="1">
      <alignment vertical="center"/>
    </xf>
    <xf numFmtId="164" fontId="20" fillId="0" borderId="6" xfId="5" applyNumberFormat="1" applyFont="1" applyBorder="1"/>
    <xf numFmtId="164" fontId="20" fillId="0" borderId="18" xfId="5" applyNumberFormat="1" applyFont="1" applyBorder="1"/>
    <xf numFmtId="164" fontId="14" fillId="0" borderId="19" xfId="5" applyNumberFormat="1" applyFont="1" applyBorder="1" applyAlignment="1">
      <alignment vertical="center"/>
    </xf>
    <xf numFmtId="164" fontId="17" fillId="0" borderId="18" xfId="5" applyNumberFormat="1" applyFont="1" applyBorder="1"/>
    <xf numFmtId="164" fontId="17" fillId="0" borderId="0" xfId="5" applyNumberFormat="1" applyFont="1"/>
    <xf numFmtId="164" fontId="18" fillId="0" borderId="10" xfId="5" applyNumberFormat="1" applyFont="1" applyBorder="1" applyAlignment="1">
      <alignment horizontal="center" vertical="center"/>
    </xf>
    <xf numFmtId="43" fontId="20" fillId="0" borderId="0" xfId="4" applyNumberFormat="1" applyFont="1"/>
    <xf numFmtId="164" fontId="17" fillId="0" borderId="17" xfId="5" applyNumberFormat="1" applyFont="1" applyBorder="1"/>
    <xf numFmtId="164" fontId="11" fillId="0" borderId="0" xfId="1" applyNumberFormat="1" applyFont="1" applyAlignment="1">
      <alignment horizontal="center"/>
    </xf>
    <xf numFmtId="164" fontId="11" fillId="0" borderId="0" xfId="1" applyNumberFormat="1" applyFont="1" applyBorder="1"/>
    <xf numFmtId="0" fontId="10" fillId="0" borderId="0" xfId="0" applyFont="1" applyBorder="1" applyAlignment="1">
      <alignment wrapText="1"/>
    </xf>
    <xf numFmtId="0" fontId="10" fillId="0" borderId="0" xfId="0" applyFont="1" applyBorder="1"/>
    <xf numFmtId="164" fontId="4" fillId="0" borderId="2" xfId="0" applyNumberFormat="1" applyFont="1" applyFill="1" applyBorder="1"/>
    <xf numFmtId="43" fontId="0" fillId="0" borderId="0" xfId="0" applyNumberFormat="1"/>
    <xf numFmtId="0" fontId="10" fillId="0" borderId="0" xfId="1" applyNumberFormat="1" applyFont="1" applyBorder="1"/>
    <xf numFmtId="0" fontId="10" fillId="0" borderId="0" xfId="1" applyNumberFormat="1" applyFont="1" applyBorder="1" applyAlignment="1">
      <alignment horizontal="left"/>
    </xf>
    <xf numFmtId="0" fontId="10" fillId="0" borderId="0" xfId="1" applyNumberFormat="1" applyFont="1" applyBorder="1" applyAlignment="1">
      <alignment vertical="top"/>
    </xf>
    <xf numFmtId="0" fontId="11" fillId="0" borderId="0" xfId="1" applyNumberFormat="1" applyFont="1" applyBorder="1" applyAlignment="1">
      <alignment horizontal="left"/>
    </xf>
    <xf numFmtId="164" fontId="10" fillId="0" borderId="0" xfId="0" applyNumberFormat="1" applyFont="1" applyBorder="1"/>
    <xf numFmtId="0" fontId="11" fillId="0" borderId="0" xfId="1" applyNumberFormat="1" applyFont="1" applyBorder="1" applyAlignment="1">
      <alignment vertical="top"/>
    </xf>
    <xf numFmtId="43" fontId="3" fillId="0" borderId="0" xfId="1" applyNumberFormat="1" applyFont="1" applyFill="1" applyBorder="1"/>
    <xf numFmtId="166" fontId="3" fillId="0" borderId="0" xfId="1" applyNumberFormat="1" applyFont="1" applyFill="1" applyBorder="1"/>
    <xf numFmtId="164" fontId="11" fillId="0" borderId="0" xfId="1" applyNumberFormat="1" applyFont="1" applyAlignment="1">
      <alignment horizontal="center"/>
    </xf>
    <xf numFmtId="0" fontId="10" fillId="0" borderId="0" xfId="1" applyNumberFormat="1" applyFont="1" applyBorder="1" applyAlignment="1">
      <alignment vertical="top" wrapText="1"/>
    </xf>
    <xf numFmtId="0" fontId="11" fillId="0" borderId="0" xfId="0" applyFont="1" applyBorder="1" applyAlignment="1">
      <alignment horizontal="center"/>
    </xf>
    <xf numFmtId="164" fontId="4" fillId="4" borderId="10" xfId="1" applyNumberFormat="1" applyFont="1" applyFill="1" applyBorder="1" applyAlignment="1">
      <alignment horizontal="center" vertical="center"/>
    </xf>
    <xf numFmtId="164" fontId="3" fillId="5" borderId="2" xfId="1" applyNumberFormat="1" applyFont="1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4" borderId="11" xfId="1" applyNumberFormat="1" applyFont="1" applyFill="1" applyBorder="1" applyAlignment="1">
      <alignment horizontal="center" vertical="center"/>
    </xf>
    <xf numFmtId="164" fontId="4" fillId="4" borderId="9" xfId="1" applyNumberFormat="1" applyFont="1" applyFill="1" applyBorder="1" applyAlignment="1">
      <alignment horizontal="center" vertical="center"/>
    </xf>
    <xf numFmtId="164" fontId="4" fillId="4" borderId="10" xfId="1" applyNumberFormat="1" applyFont="1" applyFill="1" applyBorder="1" applyAlignment="1">
      <alignment horizontal="center" vertical="center"/>
    </xf>
    <xf numFmtId="0" fontId="21" fillId="0" borderId="0" xfId="0" applyFont="1"/>
  </cellXfs>
  <cellStyles count="6">
    <cellStyle name="Comma" xfId="1" builtinId="3"/>
    <cellStyle name="Comma 2" xfId="2" xr:uid="{00000000-0005-0000-0000-000001000000}"/>
    <cellStyle name="Comma 3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4"/>
  <sheetViews>
    <sheetView tabSelected="1" workbookViewId="0">
      <selection activeCell="D1" sqref="D1"/>
    </sheetView>
  </sheetViews>
  <sheetFormatPr defaultRowHeight="14.25"/>
  <cols>
    <col min="1" max="1" width="49" customWidth="1"/>
    <col min="4" max="4" width="10" bestFit="1" customWidth="1"/>
    <col min="6" max="6" width="12.125" bestFit="1" customWidth="1"/>
    <col min="7" max="7" width="11.5" bestFit="1" customWidth="1"/>
    <col min="8" max="8" width="13" bestFit="1" customWidth="1"/>
    <col min="9" max="9" width="15" bestFit="1" customWidth="1"/>
  </cols>
  <sheetData>
    <row r="1" spans="1:9" ht="15.75">
      <c r="A1" s="64" t="s">
        <v>199</v>
      </c>
      <c r="B1" s="63"/>
      <c r="C1" s="63"/>
      <c r="D1" s="83"/>
      <c r="E1" s="63"/>
      <c r="F1" s="63"/>
      <c r="G1" s="63"/>
    </row>
    <row r="2" spans="1:9" ht="15.75">
      <c r="A2" s="63"/>
      <c r="B2" s="63"/>
      <c r="C2" s="63"/>
      <c r="D2" s="92"/>
      <c r="E2" s="63"/>
      <c r="F2" s="63"/>
      <c r="G2" s="63"/>
    </row>
    <row r="3" spans="1:9" ht="16.5">
      <c r="A3" s="65" t="s">
        <v>201</v>
      </c>
      <c r="B3" s="66"/>
      <c r="C3" s="66"/>
      <c r="D3" s="93" t="s">
        <v>200</v>
      </c>
      <c r="E3" s="67"/>
      <c r="F3" s="85"/>
      <c r="G3" s="67"/>
    </row>
    <row r="4" spans="1:9" ht="15.75">
      <c r="A4" s="68" t="s">
        <v>231</v>
      </c>
      <c r="B4" s="69"/>
      <c r="C4" s="69"/>
      <c r="D4" s="95">
        <f>'CIMB Cash Flow'!D7</f>
        <v>98882.879999999888</v>
      </c>
      <c r="E4" s="70"/>
      <c r="F4" s="86"/>
      <c r="G4" s="70"/>
    </row>
    <row r="5" spans="1:9" ht="15.75">
      <c r="A5" s="71"/>
      <c r="B5" s="72"/>
      <c r="C5" s="72"/>
      <c r="D5" s="84"/>
      <c r="E5" s="70"/>
      <c r="F5" s="86"/>
      <c r="G5" s="70"/>
    </row>
    <row r="6" spans="1:9" ht="15">
      <c r="A6" s="71"/>
      <c r="B6" s="72"/>
      <c r="C6" s="72"/>
      <c r="D6" s="88"/>
      <c r="E6" s="70"/>
      <c r="F6" s="86"/>
      <c r="G6" s="70"/>
      <c r="H6" s="101"/>
      <c r="I6" s="101"/>
    </row>
    <row r="7" spans="1:9" ht="15">
      <c r="A7" s="71" t="s">
        <v>255</v>
      </c>
      <c r="B7" s="72"/>
      <c r="C7" s="72"/>
      <c r="D7" s="88"/>
      <c r="E7" s="70"/>
      <c r="F7" s="86"/>
      <c r="G7" s="70"/>
    </row>
    <row r="8" spans="1:9" ht="15.75">
      <c r="A8" s="73" t="s">
        <v>256</v>
      </c>
      <c r="B8" s="72"/>
      <c r="C8" s="72"/>
      <c r="D8" s="84">
        <v>372418.65666666679</v>
      </c>
      <c r="E8" s="70"/>
      <c r="F8" s="86"/>
      <c r="G8" s="94"/>
    </row>
    <row r="9" spans="1:9" ht="15.75">
      <c r="A9" s="73" t="s">
        <v>257</v>
      </c>
      <c r="B9" s="72"/>
      <c r="C9" s="72"/>
      <c r="D9" s="84">
        <v>135803.22</v>
      </c>
      <c r="E9" s="70"/>
      <c r="F9" s="86"/>
      <c r="G9" s="94"/>
    </row>
    <row r="10" spans="1:9" ht="15.75">
      <c r="A10" s="73" t="s">
        <v>258</v>
      </c>
      <c r="B10" s="72"/>
      <c r="C10" s="72"/>
      <c r="D10" s="84">
        <v>1237833.3333333335</v>
      </c>
      <c r="E10" s="70"/>
      <c r="F10" s="86"/>
      <c r="G10" s="94"/>
    </row>
    <row r="11" spans="1:9" ht="15">
      <c r="A11" s="71"/>
      <c r="B11" s="72"/>
      <c r="C11" s="72"/>
      <c r="D11" s="89"/>
      <c r="E11" s="70"/>
      <c r="F11" s="86"/>
      <c r="G11" s="70"/>
    </row>
    <row r="12" spans="1:9" ht="15" thickBot="1">
      <c r="A12" s="75" t="s">
        <v>202</v>
      </c>
      <c r="B12" s="74"/>
      <c r="C12" s="76"/>
      <c r="D12" s="90">
        <f>D4-D8-D9-D10</f>
        <v>-1647172.3300000005</v>
      </c>
      <c r="E12" s="82"/>
      <c r="F12" s="87"/>
      <c r="G12" s="81"/>
    </row>
    <row r="13" spans="1:9" ht="16.5" thickTop="1">
      <c r="A13" s="77"/>
      <c r="B13" s="78"/>
      <c r="C13" s="79"/>
      <c r="D13" s="91"/>
      <c r="E13" s="63"/>
      <c r="F13" s="63"/>
      <c r="G13" s="63"/>
    </row>
    <row r="14" spans="1:9" ht="15.75">
      <c r="A14" s="63"/>
      <c r="B14" s="63"/>
      <c r="C14" s="80"/>
      <c r="D14" s="63"/>
      <c r="E14" s="63"/>
      <c r="F14" s="63"/>
      <c r="G14" s="6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&amp;R&amp;"Arial Black,Regular"&amp;10&amp;ULAMPIRAN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I169"/>
  <sheetViews>
    <sheetView view="pageBreakPreview" zoomScale="85" zoomScaleNormal="100" zoomScaleSheetLayoutView="85" workbookViewId="0">
      <pane xSplit="2" ySplit="6" topLeftCell="F7" activePane="bottomRight" state="frozen"/>
      <selection activeCell="B1" sqref="B1"/>
      <selection pane="topRight" activeCell="D1" sqref="D1"/>
      <selection pane="bottomLeft" activeCell="B7" sqref="B7"/>
      <selection pane="bottomRight" activeCell="N165" sqref="N165"/>
    </sheetView>
  </sheetViews>
  <sheetFormatPr defaultRowHeight="12.75"/>
  <cols>
    <col min="1" max="1" width="7.75" style="1" hidden="1" customWidth="1"/>
    <col min="2" max="2" width="39" style="1" customWidth="1"/>
    <col min="3" max="3" width="4.875" style="59" customWidth="1"/>
    <col min="4" max="6" width="10.75" style="15" customWidth="1"/>
    <col min="7" max="7" width="10.875" style="15" customWidth="1"/>
    <col min="8" max="15" width="10.75" style="15" customWidth="1"/>
    <col min="16" max="16" width="12.375" style="15" customWidth="1"/>
    <col min="17" max="26" width="12.625" style="3" customWidth="1"/>
    <col min="27" max="35" width="9" style="3"/>
    <col min="36" max="16384" width="9" style="1"/>
  </cols>
  <sheetData>
    <row r="1" spans="1:35" ht="15.75">
      <c r="B1" s="2" t="s">
        <v>0</v>
      </c>
      <c r="C1" s="6"/>
      <c r="P1" s="50"/>
    </row>
    <row r="2" spans="1:35">
      <c r="B2" s="2" t="s">
        <v>259</v>
      </c>
      <c r="C2" s="6"/>
    </row>
    <row r="3" spans="1:35">
      <c r="B3" s="2" t="s">
        <v>1</v>
      </c>
      <c r="C3" s="6"/>
    </row>
    <row r="4" spans="1:35" s="4" customFormat="1" ht="18.75" customHeight="1">
      <c r="A4" s="4" t="s">
        <v>2</v>
      </c>
      <c r="B4" s="115"/>
      <c r="C4" s="119" t="s">
        <v>194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6" t="s">
        <v>11</v>
      </c>
      <c r="M4" s="16" t="s">
        <v>12</v>
      </c>
      <c r="N4" s="16" t="s">
        <v>13</v>
      </c>
      <c r="O4" s="16" t="s">
        <v>14</v>
      </c>
      <c r="P4" s="117" t="s">
        <v>168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s="4" customFormat="1" ht="14.25" customHeight="1">
      <c r="B5" s="116"/>
      <c r="C5" s="120"/>
      <c r="D5" s="121" t="s">
        <v>209</v>
      </c>
      <c r="E5" s="122"/>
      <c r="F5" s="122"/>
      <c r="G5" s="122"/>
      <c r="H5" s="122"/>
      <c r="I5" s="122"/>
      <c r="J5" s="122"/>
      <c r="K5" s="122"/>
      <c r="L5" s="122"/>
      <c r="M5" s="122"/>
      <c r="N5" s="123"/>
      <c r="O5" s="113"/>
      <c r="P5" s="118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s="6" customFormat="1">
      <c r="B6" s="7"/>
      <c r="C6" s="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51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>
      <c r="B7" s="28" t="s">
        <v>15</v>
      </c>
      <c r="C7" s="54"/>
      <c r="D7" s="18">
        <v>98882.879999999888</v>
      </c>
      <c r="E7" s="18">
        <f t="shared" ref="E7:K7" si="0">D123</f>
        <v>-584105.3350000002</v>
      </c>
      <c r="F7" s="18">
        <f t="shared" si="0"/>
        <v>-1647172.3300000003</v>
      </c>
      <c r="G7" s="18">
        <f>F123</f>
        <v>-2621114.3250000002</v>
      </c>
      <c r="H7" s="18">
        <f t="shared" si="0"/>
        <v>-3503431.3200000003</v>
      </c>
      <c r="I7" s="18">
        <f t="shared" si="0"/>
        <v>-5077748.3150000004</v>
      </c>
      <c r="J7" s="18">
        <f>I123</f>
        <v>-7571053.8100000005</v>
      </c>
      <c r="K7" s="18">
        <f t="shared" si="0"/>
        <v>-8475870.8049999997</v>
      </c>
      <c r="L7" s="18">
        <f>K123</f>
        <v>-9631187.8000000007</v>
      </c>
      <c r="M7" s="18">
        <f>L123</f>
        <v>-11093254.795</v>
      </c>
      <c r="N7" s="18">
        <f>M123</f>
        <v>-12043321.789999999</v>
      </c>
      <c r="O7" s="18">
        <f>N123</f>
        <v>-13324138.784999998</v>
      </c>
      <c r="P7" s="18">
        <f>D7</f>
        <v>98882.879999999888</v>
      </c>
    </row>
    <row r="8" spans="1:35">
      <c r="B8" s="9"/>
      <c r="C8" s="54"/>
      <c r="D8" s="18"/>
      <c r="E8" s="18"/>
      <c r="F8" s="18"/>
      <c r="G8" s="18"/>
      <c r="H8" s="18"/>
      <c r="I8" s="18"/>
      <c r="J8" s="18"/>
      <c r="K8" s="18"/>
      <c r="L8" s="18"/>
      <c r="M8" s="18"/>
      <c r="N8" s="23"/>
      <c r="O8" s="23"/>
      <c r="P8" s="18"/>
    </row>
    <row r="9" spans="1:35">
      <c r="B9" s="10" t="s">
        <v>16</v>
      </c>
      <c r="C9" s="55"/>
      <c r="D9" s="18"/>
      <c r="E9" s="18"/>
      <c r="F9" s="18"/>
      <c r="G9" s="18"/>
      <c r="H9" s="18"/>
      <c r="I9" s="18"/>
      <c r="J9" s="18"/>
      <c r="K9" s="18"/>
      <c r="L9" s="18"/>
      <c r="M9" s="18"/>
      <c r="N9" s="23"/>
      <c r="O9" s="23"/>
      <c r="P9" s="18"/>
    </row>
    <row r="10" spans="1:35">
      <c r="B10" s="9" t="s">
        <v>210</v>
      </c>
      <c r="C10" s="54"/>
      <c r="D10" s="18">
        <v>0</v>
      </c>
      <c r="E10" s="18"/>
      <c r="F10" s="18"/>
      <c r="G10" s="24"/>
      <c r="H10" s="24"/>
      <c r="I10" s="24"/>
      <c r="J10" s="18"/>
      <c r="K10" s="24"/>
      <c r="L10" s="18"/>
      <c r="M10" s="18"/>
      <c r="N10" s="43"/>
      <c r="O10" s="18"/>
      <c r="P10" s="18">
        <f t="shared" ref="P10:P19" si="1">SUM(D10:O10)</f>
        <v>0</v>
      </c>
    </row>
    <row r="11" spans="1:35">
      <c r="A11" s="1" t="s">
        <v>17</v>
      </c>
      <c r="B11" s="9" t="s">
        <v>18</v>
      </c>
      <c r="C11" s="54"/>
      <c r="D11" s="18">
        <v>0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>
        <f t="shared" si="1"/>
        <v>0</v>
      </c>
    </row>
    <row r="12" spans="1:35">
      <c r="B12" s="9" t="s">
        <v>182</v>
      </c>
      <c r="C12" s="54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>
        <f t="shared" si="1"/>
        <v>0</v>
      </c>
    </row>
    <row r="13" spans="1:35" hidden="1">
      <c r="B13" s="9" t="s">
        <v>165</v>
      </c>
      <c r="C13" s="54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>
        <f t="shared" si="1"/>
        <v>0</v>
      </c>
    </row>
    <row r="14" spans="1:35" hidden="1">
      <c r="A14" s="1" t="s">
        <v>19</v>
      </c>
      <c r="B14" s="9" t="s">
        <v>20</v>
      </c>
      <c r="C14" s="54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>
        <f t="shared" si="1"/>
        <v>0</v>
      </c>
    </row>
    <row r="15" spans="1:35" hidden="1">
      <c r="A15" s="1" t="s">
        <v>21</v>
      </c>
      <c r="B15" s="9" t="s">
        <v>22</v>
      </c>
      <c r="C15" s="54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>
        <f t="shared" si="1"/>
        <v>0</v>
      </c>
    </row>
    <row r="16" spans="1:35">
      <c r="B16" s="9" t="s">
        <v>154</v>
      </c>
      <c r="C16" s="54"/>
      <c r="D16" s="18">
        <v>0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>
        <f t="shared" si="1"/>
        <v>0</v>
      </c>
    </row>
    <row r="17" spans="1:35">
      <c r="B17" s="9" t="s">
        <v>23</v>
      </c>
      <c r="C17" s="54"/>
      <c r="D17" s="18">
        <v>0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>
        <f t="shared" si="1"/>
        <v>0</v>
      </c>
    </row>
    <row r="18" spans="1:35">
      <c r="B18" s="9" t="s">
        <v>181</v>
      </c>
      <c r="C18" s="54"/>
      <c r="D18" s="18">
        <v>0</v>
      </c>
      <c r="E18" s="18"/>
      <c r="F18" s="18"/>
      <c r="G18" s="23"/>
      <c r="H18" s="23"/>
      <c r="I18" s="18"/>
      <c r="J18" s="18"/>
      <c r="K18" s="18"/>
      <c r="L18" s="18"/>
      <c r="M18" s="18"/>
      <c r="N18" s="18"/>
      <c r="O18" s="18"/>
      <c r="P18" s="18">
        <f t="shared" si="1"/>
        <v>0</v>
      </c>
    </row>
    <row r="19" spans="1:35">
      <c r="B19" s="9" t="s">
        <v>162</v>
      </c>
      <c r="C19" s="54"/>
      <c r="D19" s="18"/>
      <c r="E19" s="18"/>
      <c r="F19" s="23"/>
      <c r="G19" s="23"/>
      <c r="H19" s="23"/>
      <c r="I19" s="18"/>
      <c r="J19" s="23"/>
      <c r="K19" s="23"/>
      <c r="L19" s="18"/>
      <c r="M19" s="18"/>
      <c r="N19" s="18"/>
      <c r="O19" s="18"/>
      <c r="P19" s="18">
        <f t="shared" si="1"/>
        <v>0</v>
      </c>
    </row>
    <row r="20" spans="1:35">
      <c r="B20" s="9"/>
      <c r="C20" s="54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35" s="2" customFormat="1">
      <c r="B21" s="52" t="s">
        <v>186</v>
      </c>
      <c r="C21" s="55"/>
      <c r="D21" s="19">
        <f t="shared" ref="D21:O21" si="2">D7+SUM(D10:D19)</f>
        <v>98882.879999999888</v>
      </c>
      <c r="E21" s="19">
        <f t="shared" si="2"/>
        <v>-584105.3350000002</v>
      </c>
      <c r="F21" s="19">
        <f t="shared" si="2"/>
        <v>-1647172.3300000003</v>
      </c>
      <c r="G21" s="19">
        <f t="shared" si="2"/>
        <v>-2621114.3250000002</v>
      </c>
      <c r="H21" s="19">
        <f t="shared" si="2"/>
        <v>-3503431.3200000003</v>
      </c>
      <c r="I21" s="19">
        <f t="shared" si="2"/>
        <v>-5077748.3150000004</v>
      </c>
      <c r="J21" s="19">
        <f t="shared" si="2"/>
        <v>-7571053.8100000005</v>
      </c>
      <c r="K21" s="19">
        <f t="shared" si="2"/>
        <v>-8475870.8049999997</v>
      </c>
      <c r="L21" s="19">
        <f t="shared" si="2"/>
        <v>-9631187.8000000007</v>
      </c>
      <c r="M21" s="19">
        <f t="shared" si="2"/>
        <v>-11093254.795</v>
      </c>
      <c r="N21" s="19">
        <f t="shared" si="2"/>
        <v>-12043321.789999999</v>
      </c>
      <c r="O21" s="19">
        <f t="shared" si="2"/>
        <v>-13324138.784999998</v>
      </c>
      <c r="P21" s="19">
        <f>P7+SUM(P10:P20)</f>
        <v>98882.879999999888</v>
      </c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</row>
    <row r="22" spans="1:35">
      <c r="B22" s="9" t="s">
        <v>24</v>
      </c>
      <c r="C22" s="54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35" ht="13.5">
      <c r="B23" s="11" t="s">
        <v>185</v>
      </c>
      <c r="C23" s="56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35">
      <c r="B24" s="44" t="s">
        <v>203</v>
      </c>
      <c r="C24" s="54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35" s="3" customFormat="1">
      <c r="A25" s="1" t="s">
        <v>44</v>
      </c>
      <c r="B25" s="9" t="s">
        <v>45</v>
      </c>
      <c r="C25" s="54"/>
      <c r="D25" s="18">
        <v>114867</v>
      </c>
      <c r="E25" s="18">
        <v>114867</v>
      </c>
      <c r="F25" s="18">
        <v>114867</v>
      </c>
      <c r="G25" s="18">
        <v>114867</v>
      </c>
      <c r="H25" s="18">
        <v>114867</v>
      </c>
      <c r="I25" s="18">
        <v>114867</v>
      </c>
      <c r="J25" s="18">
        <v>114867</v>
      </c>
      <c r="K25" s="18">
        <v>114867</v>
      </c>
      <c r="L25" s="18">
        <v>114867</v>
      </c>
      <c r="M25" s="18">
        <v>114867</v>
      </c>
      <c r="N25" s="18">
        <v>114867</v>
      </c>
      <c r="O25" s="18">
        <v>114867</v>
      </c>
      <c r="P25" s="18">
        <f t="shared" ref="P25:P70" si="3">SUM(D25:O25)</f>
        <v>1378404</v>
      </c>
    </row>
    <row r="26" spans="1:35" s="3" customFormat="1">
      <c r="A26" s="1" t="s">
        <v>46</v>
      </c>
      <c r="B26" s="9" t="s">
        <v>47</v>
      </c>
      <c r="C26" s="54"/>
      <c r="D26" s="18">
        <v>700</v>
      </c>
      <c r="E26" s="18">
        <v>700</v>
      </c>
      <c r="F26" s="18">
        <v>700</v>
      </c>
      <c r="G26" s="18">
        <v>700</v>
      </c>
      <c r="H26" s="18">
        <v>700</v>
      </c>
      <c r="I26" s="18">
        <v>700</v>
      </c>
      <c r="J26" s="18">
        <v>700</v>
      </c>
      <c r="K26" s="18">
        <v>700</v>
      </c>
      <c r="L26" s="18">
        <v>700</v>
      </c>
      <c r="M26" s="18">
        <v>700</v>
      </c>
      <c r="N26" s="18">
        <v>700</v>
      </c>
      <c r="O26" s="18">
        <v>700</v>
      </c>
      <c r="P26" s="18">
        <f t="shared" si="3"/>
        <v>8400</v>
      </c>
    </row>
    <row r="27" spans="1:35" s="3" customFormat="1">
      <c r="A27" s="1"/>
      <c r="B27" s="9" t="s">
        <v>171</v>
      </c>
      <c r="C27" s="54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10250</v>
      </c>
      <c r="P27" s="18">
        <f t="shared" si="3"/>
        <v>10250</v>
      </c>
    </row>
    <row r="28" spans="1:35" s="3" customFormat="1">
      <c r="A28" s="1" t="s">
        <v>48</v>
      </c>
      <c r="B28" s="9" t="s">
        <v>204</v>
      </c>
      <c r="C28" s="54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57433.5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172300.5</v>
      </c>
      <c r="P28" s="18">
        <f t="shared" si="3"/>
        <v>229734</v>
      </c>
    </row>
    <row r="29" spans="1:35" s="3" customFormat="1">
      <c r="A29" s="1" t="s">
        <v>49</v>
      </c>
      <c r="B29" s="9" t="s">
        <v>50</v>
      </c>
      <c r="C29" s="54"/>
      <c r="D29" s="18">
        <v>17421.495000000003</v>
      </c>
      <c r="E29" s="18">
        <v>17421.495000000003</v>
      </c>
      <c r="F29" s="18">
        <v>17421.495000000003</v>
      </c>
      <c r="G29" s="18">
        <v>17421.495000000003</v>
      </c>
      <c r="H29" s="18">
        <v>17421.495000000003</v>
      </c>
      <c r="I29" s="18">
        <v>17421.495000000003</v>
      </c>
      <c r="J29" s="18">
        <v>17421.495000000003</v>
      </c>
      <c r="K29" s="18">
        <v>17421.495000000003</v>
      </c>
      <c r="L29" s="18">
        <v>17421.495000000003</v>
      </c>
      <c r="M29" s="18">
        <v>17421.495000000003</v>
      </c>
      <c r="N29" s="18">
        <v>17421.495000000003</v>
      </c>
      <c r="O29" s="18">
        <v>17421.495000000003</v>
      </c>
      <c r="P29" s="18">
        <f t="shared" si="3"/>
        <v>209057.93999999997</v>
      </c>
    </row>
    <row r="30" spans="1:35" s="3" customFormat="1">
      <c r="A30" s="1" t="s">
        <v>51</v>
      </c>
      <c r="B30" s="9" t="s">
        <v>52</v>
      </c>
      <c r="C30" s="54"/>
      <c r="D30" s="18">
        <v>1333.3333333333333</v>
      </c>
      <c r="E30" s="18">
        <v>1333.3333333333333</v>
      </c>
      <c r="F30" s="18">
        <v>1333.3333333333333</v>
      </c>
      <c r="G30" s="18">
        <v>1333.3333333333333</v>
      </c>
      <c r="H30" s="18">
        <v>1333.3333333333333</v>
      </c>
      <c r="I30" s="18">
        <v>1333.3333333333333</v>
      </c>
      <c r="J30" s="18">
        <v>1333.3333333333333</v>
      </c>
      <c r="K30" s="18">
        <v>1333.3333333333333</v>
      </c>
      <c r="L30" s="18">
        <v>1333.3333333333333</v>
      </c>
      <c r="M30" s="18">
        <v>1333.3333333333333</v>
      </c>
      <c r="N30" s="18">
        <v>1333.3333333333333</v>
      </c>
      <c r="O30" s="18">
        <v>1333.3333333333333</v>
      </c>
      <c r="P30" s="18">
        <f t="shared" si="3"/>
        <v>16000.000000000002</v>
      </c>
    </row>
    <row r="31" spans="1:35" s="3" customFormat="1">
      <c r="A31" s="1"/>
      <c r="B31" s="9" t="s">
        <v>214</v>
      </c>
      <c r="C31" s="54"/>
      <c r="D31" s="18">
        <v>133.33333333333334</v>
      </c>
      <c r="E31" s="18">
        <v>133.33333333333334</v>
      </c>
      <c r="F31" s="18">
        <v>133.33333333333334</v>
      </c>
      <c r="G31" s="18">
        <v>133.33333333333334</v>
      </c>
      <c r="H31" s="18">
        <v>133.33333333333334</v>
      </c>
      <c r="I31" s="18">
        <v>133.33333333333334</v>
      </c>
      <c r="J31" s="18">
        <v>133.33333333333334</v>
      </c>
      <c r="K31" s="18">
        <v>133.33333333333334</v>
      </c>
      <c r="L31" s="18">
        <v>133.33333333333334</v>
      </c>
      <c r="M31" s="18">
        <v>133.33333333333334</v>
      </c>
      <c r="N31" s="18">
        <v>133.33333333333334</v>
      </c>
      <c r="O31" s="18">
        <v>133.33333333333334</v>
      </c>
      <c r="P31" s="18">
        <f t="shared" si="3"/>
        <v>1599.9999999999998</v>
      </c>
    </row>
    <row r="32" spans="1:35" s="3" customFormat="1" hidden="1">
      <c r="A32" s="1" t="s">
        <v>59</v>
      </c>
      <c r="B32" s="9" t="s">
        <v>60</v>
      </c>
      <c r="C32" s="54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>
        <f t="shared" si="3"/>
        <v>0</v>
      </c>
    </row>
    <row r="33" spans="1:16" s="3" customFormat="1">
      <c r="A33" s="1" t="s">
        <v>53</v>
      </c>
      <c r="B33" s="9" t="s">
        <v>54</v>
      </c>
      <c r="C33" s="54"/>
      <c r="D33" s="18">
        <v>333.33333333333331</v>
      </c>
      <c r="E33" s="18">
        <v>333.33333333333331</v>
      </c>
      <c r="F33" s="18">
        <v>333.33333333333331</v>
      </c>
      <c r="G33" s="18">
        <v>333.33333333333331</v>
      </c>
      <c r="H33" s="18">
        <v>333.33333333333331</v>
      </c>
      <c r="I33" s="18">
        <v>333.33333333333331</v>
      </c>
      <c r="J33" s="18">
        <v>333.33333333333331</v>
      </c>
      <c r="K33" s="18">
        <v>333.33333333333331</v>
      </c>
      <c r="L33" s="18">
        <v>333.33333333333331</v>
      </c>
      <c r="M33" s="18">
        <v>333.33333333333331</v>
      </c>
      <c r="N33" s="18">
        <v>333.33333333333331</v>
      </c>
      <c r="O33" s="18">
        <v>333.33333333333331</v>
      </c>
      <c r="P33" s="18">
        <f t="shared" si="3"/>
        <v>4000.0000000000005</v>
      </c>
    </row>
    <row r="34" spans="1:16" s="3" customFormat="1">
      <c r="A34" s="1" t="s">
        <v>55</v>
      </c>
      <c r="B34" s="9" t="s">
        <v>56</v>
      </c>
      <c r="C34" s="54"/>
      <c r="D34" s="18">
        <v>200</v>
      </c>
      <c r="E34" s="18">
        <v>200</v>
      </c>
      <c r="F34" s="18">
        <v>200</v>
      </c>
      <c r="G34" s="18">
        <v>200</v>
      </c>
      <c r="H34" s="18">
        <v>200</v>
      </c>
      <c r="I34" s="18">
        <v>200</v>
      </c>
      <c r="J34" s="18">
        <v>200</v>
      </c>
      <c r="K34" s="18">
        <v>200</v>
      </c>
      <c r="L34" s="18">
        <v>200</v>
      </c>
      <c r="M34" s="18">
        <v>200</v>
      </c>
      <c r="N34" s="18">
        <v>200</v>
      </c>
      <c r="O34" s="18">
        <v>200</v>
      </c>
      <c r="P34" s="18">
        <f t="shared" si="3"/>
        <v>2400</v>
      </c>
    </row>
    <row r="35" spans="1:16" s="3" customFormat="1">
      <c r="A35" s="1" t="s">
        <v>57</v>
      </c>
      <c r="B35" s="9" t="s">
        <v>58</v>
      </c>
      <c r="C35" s="54"/>
      <c r="D35" s="18">
        <v>0</v>
      </c>
      <c r="E35" s="18">
        <v>35000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15000</v>
      </c>
      <c r="L35" s="18">
        <v>0</v>
      </c>
      <c r="M35" s="18">
        <v>0</v>
      </c>
      <c r="N35" s="18">
        <v>0</v>
      </c>
      <c r="O35" s="18">
        <v>0</v>
      </c>
      <c r="P35" s="18">
        <f t="shared" si="3"/>
        <v>50000</v>
      </c>
    </row>
    <row r="36" spans="1:16" s="3" customFormat="1" hidden="1">
      <c r="A36" s="1" t="s">
        <v>61</v>
      </c>
      <c r="B36" s="9" t="s">
        <v>62</v>
      </c>
      <c r="C36" s="54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>
        <f t="shared" si="3"/>
        <v>0</v>
      </c>
    </row>
    <row r="37" spans="1:16" s="3" customFormat="1" hidden="1">
      <c r="A37" s="1" t="s">
        <v>63</v>
      </c>
      <c r="B37" s="9" t="s">
        <v>64</v>
      </c>
      <c r="C37" s="54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>
        <f t="shared" si="3"/>
        <v>0</v>
      </c>
    </row>
    <row r="38" spans="1:16" s="3" customFormat="1">
      <c r="A38" s="1" t="s">
        <v>65</v>
      </c>
      <c r="B38" s="9" t="s">
        <v>66</v>
      </c>
      <c r="C38" s="54"/>
      <c r="D38" s="18">
        <v>800</v>
      </c>
      <c r="E38" s="18">
        <v>800</v>
      </c>
      <c r="F38" s="18">
        <v>800</v>
      </c>
      <c r="G38" s="18">
        <v>800</v>
      </c>
      <c r="H38" s="18">
        <v>800</v>
      </c>
      <c r="I38" s="18">
        <v>800</v>
      </c>
      <c r="J38" s="18">
        <v>800</v>
      </c>
      <c r="K38" s="18">
        <v>800</v>
      </c>
      <c r="L38" s="18">
        <v>800</v>
      </c>
      <c r="M38" s="18">
        <v>800</v>
      </c>
      <c r="N38" s="18">
        <v>800</v>
      </c>
      <c r="O38" s="18">
        <v>800</v>
      </c>
      <c r="P38" s="18">
        <f t="shared" si="3"/>
        <v>9600</v>
      </c>
    </row>
    <row r="39" spans="1:16" s="3" customFormat="1">
      <c r="A39" s="1" t="s">
        <v>67</v>
      </c>
      <c r="B39" s="9" t="s">
        <v>68</v>
      </c>
      <c r="C39" s="54"/>
      <c r="D39" s="18">
        <v>1650</v>
      </c>
      <c r="E39" s="18">
        <v>1650</v>
      </c>
      <c r="F39" s="18">
        <v>1650</v>
      </c>
      <c r="G39" s="18">
        <v>1650</v>
      </c>
      <c r="H39" s="18">
        <v>1650</v>
      </c>
      <c r="I39" s="18">
        <v>1650</v>
      </c>
      <c r="J39" s="18">
        <v>1650</v>
      </c>
      <c r="K39" s="18">
        <v>1650</v>
      </c>
      <c r="L39" s="18">
        <v>1650</v>
      </c>
      <c r="M39" s="18">
        <v>1650</v>
      </c>
      <c r="N39" s="18">
        <v>1650</v>
      </c>
      <c r="O39" s="18">
        <v>1650</v>
      </c>
      <c r="P39" s="18">
        <f t="shared" si="3"/>
        <v>19800</v>
      </c>
    </row>
    <row r="40" spans="1:16" s="3" customFormat="1">
      <c r="A40" s="1" t="s">
        <v>69</v>
      </c>
      <c r="B40" s="9" t="s">
        <v>70</v>
      </c>
      <c r="C40" s="54"/>
      <c r="D40" s="18">
        <v>3333.3333333333335</v>
      </c>
      <c r="E40" s="18">
        <v>3333.3333333333335</v>
      </c>
      <c r="F40" s="18">
        <v>3333.3333333333335</v>
      </c>
      <c r="G40" s="18">
        <v>3333.3333333333335</v>
      </c>
      <c r="H40" s="18">
        <v>3333.3333333333335</v>
      </c>
      <c r="I40" s="18">
        <v>3333.3333333333335</v>
      </c>
      <c r="J40" s="18">
        <v>3333.3333333333335</v>
      </c>
      <c r="K40" s="18">
        <v>3333.3333333333335</v>
      </c>
      <c r="L40" s="18">
        <v>3333.3333333333335</v>
      </c>
      <c r="M40" s="18">
        <v>3333.3333333333335</v>
      </c>
      <c r="N40" s="18">
        <v>3333.3333333333335</v>
      </c>
      <c r="O40" s="18">
        <v>3333.3333333333335</v>
      </c>
      <c r="P40" s="18">
        <f t="shared" si="3"/>
        <v>40000</v>
      </c>
    </row>
    <row r="41" spans="1:16" s="3" customFormat="1">
      <c r="A41" s="1" t="s">
        <v>71</v>
      </c>
      <c r="B41" s="9" t="s">
        <v>72</v>
      </c>
      <c r="C41" s="54"/>
      <c r="D41" s="18">
        <v>2000</v>
      </c>
      <c r="E41" s="18">
        <v>2000</v>
      </c>
      <c r="F41" s="18">
        <v>2000</v>
      </c>
      <c r="G41" s="18">
        <v>2000</v>
      </c>
      <c r="H41" s="18">
        <v>2000</v>
      </c>
      <c r="I41" s="18">
        <v>2000</v>
      </c>
      <c r="J41" s="18">
        <v>2000</v>
      </c>
      <c r="K41" s="18">
        <v>2000</v>
      </c>
      <c r="L41" s="18">
        <v>2000</v>
      </c>
      <c r="M41" s="18">
        <v>2000</v>
      </c>
      <c r="N41" s="18">
        <v>2000</v>
      </c>
      <c r="O41" s="18">
        <v>2000</v>
      </c>
      <c r="P41" s="18">
        <f t="shared" si="3"/>
        <v>24000</v>
      </c>
    </row>
    <row r="42" spans="1:16" s="3" customFormat="1">
      <c r="A42" s="1" t="s">
        <v>73</v>
      </c>
      <c r="B42" s="9" t="s">
        <v>74</v>
      </c>
      <c r="C42" s="54"/>
      <c r="D42" s="18">
        <v>333.33333333333331</v>
      </c>
      <c r="E42" s="18">
        <v>333.33333333333331</v>
      </c>
      <c r="F42" s="18">
        <v>333.33333333333331</v>
      </c>
      <c r="G42" s="18">
        <v>333.33333333333331</v>
      </c>
      <c r="H42" s="18">
        <v>333.33333333333331</v>
      </c>
      <c r="I42" s="18">
        <v>333.33333333333331</v>
      </c>
      <c r="J42" s="18">
        <v>333.33333333333331</v>
      </c>
      <c r="K42" s="18">
        <v>333.33333333333331</v>
      </c>
      <c r="L42" s="18">
        <v>333.33333333333331</v>
      </c>
      <c r="M42" s="18">
        <v>333.33333333333331</v>
      </c>
      <c r="N42" s="18">
        <v>333.33333333333331</v>
      </c>
      <c r="O42" s="18">
        <v>333.33333333333331</v>
      </c>
      <c r="P42" s="18">
        <f t="shared" si="3"/>
        <v>4000.0000000000005</v>
      </c>
    </row>
    <row r="43" spans="1:16" s="3" customFormat="1">
      <c r="A43" s="1" t="s">
        <v>75</v>
      </c>
      <c r="B43" s="9" t="s">
        <v>76</v>
      </c>
      <c r="C43" s="54"/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7200</v>
      </c>
      <c r="P43" s="18">
        <f t="shared" si="3"/>
        <v>7200</v>
      </c>
    </row>
    <row r="44" spans="1:16" s="3" customFormat="1">
      <c r="A44" s="1" t="s">
        <v>77</v>
      </c>
      <c r="B44" s="9" t="s">
        <v>78</v>
      </c>
      <c r="C44" s="54"/>
      <c r="D44" s="18">
        <v>3500</v>
      </c>
      <c r="E44" s="18">
        <v>3500</v>
      </c>
      <c r="F44" s="18">
        <v>3500</v>
      </c>
      <c r="G44" s="18">
        <v>3500</v>
      </c>
      <c r="H44" s="18">
        <v>3500</v>
      </c>
      <c r="I44" s="18">
        <v>3500</v>
      </c>
      <c r="J44" s="18">
        <v>3500</v>
      </c>
      <c r="K44" s="18">
        <v>3500</v>
      </c>
      <c r="L44" s="18">
        <v>3500</v>
      </c>
      <c r="M44" s="18">
        <v>3500</v>
      </c>
      <c r="N44" s="18">
        <v>3500</v>
      </c>
      <c r="O44" s="18">
        <v>3500</v>
      </c>
      <c r="P44" s="18">
        <f t="shared" si="3"/>
        <v>42000</v>
      </c>
    </row>
    <row r="45" spans="1:16" s="3" customFormat="1">
      <c r="A45" s="1" t="s">
        <v>79</v>
      </c>
      <c r="B45" s="9" t="s">
        <v>80</v>
      </c>
      <c r="C45" s="54"/>
      <c r="D45" s="18">
        <v>1666.6666666666667</v>
      </c>
      <c r="E45" s="18">
        <v>1666.6666666666667</v>
      </c>
      <c r="F45" s="18">
        <v>1666.6666666666667</v>
      </c>
      <c r="G45" s="18">
        <v>1666.6666666666667</v>
      </c>
      <c r="H45" s="18">
        <v>1666.6666666666667</v>
      </c>
      <c r="I45" s="18">
        <v>1666.6666666666667</v>
      </c>
      <c r="J45" s="18">
        <v>1666.6666666666667</v>
      </c>
      <c r="K45" s="18">
        <v>1666.6666666666667</v>
      </c>
      <c r="L45" s="18">
        <v>1666.6666666666667</v>
      </c>
      <c r="M45" s="18">
        <v>1666.6666666666667</v>
      </c>
      <c r="N45" s="18">
        <v>1666.6666666666667</v>
      </c>
      <c r="O45" s="18">
        <v>1666.6666666666667</v>
      </c>
      <c r="P45" s="18">
        <f t="shared" si="3"/>
        <v>20000</v>
      </c>
    </row>
    <row r="46" spans="1:16" s="3" customFormat="1">
      <c r="A46" s="1" t="s">
        <v>81</v>
      </c>
      <c r="B46" s="9" t="s">
        <v>82</v>
      </c>
      <c r="C46" s="54"/>
      <c r="D46" s="18">
        <v>10064</v>
      </c>
      <c r="E46" s="18">
        <v>10064</v>
      </c>
      <c r="F46" s="18">
        <v>10064</v>
      </c>
      <c r="G46" s="18">
        <v>10064</v>
      </c>
      <c r="H46" s="18">
        <v>10064</v>
      </c>
      <c r="I46" s="18">
        <v>10064</v>
      </c>
      <c r="J46" s="18">
        <v>10064</v>
      </c>
      <c r="K46" s="18">
        <v>10064</v>
      </c>
      <c r="L46" s="18">
        <v>10064</v>
      </c>
      <c r="M46" s="18">
        <v>10064</v>
      </c>
      <c r="N46" s="18">
        <v>10064</v>
      </c>
      <c r="O46" s="18">
        <v>10064</v>
      </c>
      <c r="P46" s="18">
        <f t="shared" si="3"/>
        <v>120768</v>
      </c>
    </row>
    <row r="47" spans="1:16" s="3" customFormat="1">
      <c r="A47" s="1" t="s">
        <v>83</v>
      </c>
      <c r="B47" s="9" t="s">
        <v>84</v>
      </c>
      <c r="C47" s="54"/>
      <c r="D47" s="18">
        <v>500</v>
      </c>
      <c r="E47" s="18">
        <v>500</v>
      </c>
      <c r="F47" s="18">
        <v>500</v>
      </c>
      <c r="G47" s="18">
        <v>500</v>
      </c>
      <c r="H47" s="18">
        <v>500</v>
      </c>
      <c r="I47" s="18">
        <v>500</v>
      </c>
      <c r="J47" s="18">
        <v>500</v>
      </c>
      <c r="K47" s="18">
        <v>500</v>
      </c>
      <c r="L47" s="18">
        <v>500</v>
      </c>
      <c r="M47" s="18">
        <v>500</v>
      </c>
      <c r="N47" s="18">
        <v>500</v>
      </c>
      <c r="O47" s="18">
        <v>500</v>
      </c>
      <c r="P47" s="18">
        <f t="shared" si="3"/>
        <v>6000</v>
      </c>
    </row>
    <row r="48" spans="1:16" s="3" customFormat="1">
      <c r="A48" s="1" t="s">
        <v>85</v>
      </c>
      <c r="B48" s="9" t="s">
        <v>86</v>
      </c>
      <c r="C48" s="54"/>
      <c r="D48" s="18">
        <v>1666.6666666666667</v>
      </c>
      <c r="E48" s="18">
        <v>1666.6666666666667</v>
      </c>
      <c r="F48" s="18">
        <v>1666.6666666666667</v>
      </c>
      <c r="G48" s="18">
        <v>1666.6666666666667</v>
      </c>
      <c r="H48" s="18">
        <v>1666.6666666666667</v>
      </c>
      <c r="I48" s="18">
        <v>1666.6666666666667</v>
      </c>
      <c r="J48" s="18">
        <v>1666.6666666666667</v>
      </c>
      <c r="K48" s="18">
        <v>1666.6666666666667</v>
      </c>
      <c r="L48" s="18">
        <v>1666.6666666666667</v>
      </c>
      <c r="M48" s="18">
        <v>1666.6666666666667</v>
      </c>
      <c r="N48" s="18">
        <v>1666.6666666666667</v>
      </c>
      <c r="O48" s="18">
        <v>1666.6666666666667</v>
      </c>
      <c r="P48" s="18">
        <f t="shared" si="3"/>
        <v>20000</v>
      </c>
    </row>
    <row r="49" spans="1:16" s="3" customFormat="1">
      <c r="A49" s="1" t="s">
        <v>87</v>
      </c>
      <c r="B49" s="9" t="s">
        <v>88</v>
      </c>
      <c r="C49" s="54"/>
      <c r="D49" s="18">
        <v>175</v>
      </c>
      <c r="E49" s="18">
        <v>175</v>
      </c>
      <c r="F49" s="18">
        <v>175</v>
      </c>
      <c r="G49" s="18">
        <v>175</v>
      </c>
      <c r="H49" s="18">
        <v>175</v>
      </c>
      <c r="I49" s="18">
        <v>175</v>
      </c>
      <c r="J49" s="18">
        <v>175</v>
      </c>
      <c r="K49" s="18">
        <v>175</v>
      </c>
      <c r="L49" s="18">
        <v>175</v>
      </c>
      <c r="M49" s="18">
        <v>175</v>
      </c>
      <c r="N49" s="18">
        <v>175</v>
      </c>
      <c r="O49" s="18">
        <v>175</v>
      </c>
      <c r="P49" s="18">
        <f t="shared" si="3"/>
        <v>2100</v>
      </c>
    </row>
    <row r="50" spans="1:16" s="3" customFormat="1">
      <c r="A50" s="1" t="s">
        <v>89</v>
      </c>
      <c r="B50" s="9" t="s">
        <v>90</v>
      </c>
      <c r="C50" s="54"/>
      <c r="D50" s="18">
        <v>2750</v>
      </c>
      <c r="E50" s="18">
        <v>2750</v>
      </c>
      <c r="F50" s="18">
        <v>2750</v>
      </c>
      <c r="G50" s="18">
        <v>2750</v>
      </c>
      <c r="H50" s="18">
        <v>2750</v>
      </c>
      <c r="I50" s="18">
        <v>2750</v>
      </c>
      <c r="J50" s="18">
        <v>2750</v>
      </c>
      <c r="K50" s="18">
        <v>2750</v>
      </c>
      <c r="L50" s="18">
        <v>2750</v>
      </c>
      <c r="M50" s="18">
        <v>2750</v>
      </c>
      <c r="N50" s="18">
        <v>2750</v>
      </c>
      <c r="O50" s="18">
        <v>2750</v>
      </c>
      <c r="P50" s="18">
        <f t="shared" si="3"/>
        <v>33000</v>
      </c>
    </row>
    <row r="51" spans="1:16" s="3" customFormat="1">
      <c r="A51" s="1" t="s">
        <v>91</v>
      </c>
      <c r="B51" s="9" t="s">
        <v>92</v>
      </c>
      <c r="C51" s="54"/>
      <c r="D51" s="18">
        <v>695.83333333333337</v>
      </c>
      <c r="E51" s="18">
        <v>695.83333333333337</v>
      </c>
      <c r="F51" s="18">
        <v>695.83333333333337</v>
      </c>
      <c r="G51" s="18">
        <v>695.83333333333337</v>
      </c>
      <c r="H51" s="18">
        <v>695.83333333333337</v>
      </c>
      <c r="I51" s="18">
        <v>695.83333333333337</v>
      </c>
      <c r="J51" s="18">
        <v>695.83333333333337</v>
      </c>
      <c r="K51" s="18">
        <v>695.83333333333337</v>
      </c>
      <c r="L51" s="18">
        <v>695.83333333333337</v>
      </c>
      <c r="M51" s="18">
        <v>695.83333333333337</v>
      </c>
      <c r="N51" s="18">
        <v>695.83333333333337</v>
      </c>
      <c r="O51" s="18">
        <v>695.83333333333337</v>
      </c>
      <c r="P51" s="18">
        <f t="shared" si="3"/>
        <v>8349.9999999999982</v>
      </c>
    </row>
    <row r="52" spans="1:16" s="3" customFormat="1">
      <c r="A52" s="1" t="s">
        <v>93</v>
      </c>
      <c r="B52" s="9" t="s">
        <v>94</v>
      </c>
      <c r="C52" s="54"/>
      <c r="D52" s="18">
        <v>83.333333333333329</v>
      </c>
      <c r="E52" s="18">
        <v>83.333333333333329</v>
      </c>
      <c r="F52" s="18">
        <v>83.333333333333329</v>
      </c>
      <c r="G52" s="18">
        <v>83.333333333333329</v>
      </c>
      <c r="H52" s="18">
        <v>83.333333333333329</v>
      </c>
      <c r="I52" s="18">
        <v>83.333333333333329</v>
      </c>
      <c r="J52" s="18">
        <v>83.333333333333329</v>
      </c>
      <c r="K52" s="18">
        <v>83.333333333333329</v>
      </c>
      <c r="L52" s="18">
        <v>83.333333333333329</v>
      </c>
      <c r="M52" s="18">
        <v>83.333333333333329</v>
      </c>
      <c r="N52" s="18">
        <v>83.333333333333329</v>
      </c>
      <c r="O52" s="18">
        <v>83.333333333333329</v>
      </c>
      <c r="P52" s="18">
        <f t="shared" si="3"/>
        <v>1000.0000000000001</v>
      </c>
    </row>
    <row r="53" spans="1:16" s="3" customFormat="1">
      <c r="A53" s="1" t="s">
        <v>95</v>
      </c>
      <c r="B53" s="9" t="s">
        <v>96</v>
      </c>
      <c r="C53" s="54"/>
      <c r="D53" s="18">
        <v>458.33333333333331</v>
      </c>
      <c r="E53" s="18">
        <v>458.33333333333331</v>
      </c>
      <c r="F53" s="18">
        <v>458.33333333333331</v>
      </c>
      <c r="G53" s="18">
        <v>458.33333333333331</v>
      </c>
      <c r="H53" s="18">
        <v>458.33333333333331</v>
      </c>
      <c r="I53" s="18">
        <v>458.33333333333331</v>
      </c>
      <c r="J53" s="18">
        <v>458.33333333333331</v>
      </c>
      <c r="K53" s="18">
        <v>458.33333333333331</v>
      </c>
      <c r="L53" s="18">
        <v>458.33333333333331</v>
      </c>
      <c r="M53" s="18">
        <v>458.33333333333331</v>
      </c>
      <c r="N53" s="18">
        <v>458.33333333333331</v>
      </c>
      <c r="O53" s="18">
        <v>458.33333333333331</v>
      </c>
      <c r="P53" s="18">
        <f t="shared" si="3"/>
        <v>5499.9999999999991</v>
      </c>
    </row>
    <row r="54" spans="1:16" s="3" customFormat="1" hidden="1">
      <c r="A54" s="1" t="s">
        <v>97</v>
      </c>
      <c r="B54" s="9" t="s">
        <v>98</v>
      </c>
      <c r="C54" s="54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>
        <f t="shared" si="3"/>
        <v>0</v>
      </c>
    </row>
    <row r="55" spans="1:16" s="3" customFormat="1">
      <c r="A55" s="1" t="s">
        <v>99</v>
      </c>
      <c r="B55" s="9" t="s">
        <v>100</v>
      </c>
      <c r="C55" s="54"/>
      <c r="D55" s="18">
        <v>2520</v>
      </c>
      <c r="E55" s="18">
        <v>2520</v>
      </c>
      <c r="F55" s="18">
        <v>2520</v>
      </c>
      <c r="G55" s="18">
        <v>2520</v>
      </c>
      <c r="H55" s="18">
        <v>2520</v>
      </c>
      <c r="I55" s="18">
        <v>2520</v>
      </c>
      <c r="J55" s="18">
        <v>2520</v>
      </c>
      <c r="K55" s="18">
        <v>2520</v>
      </c>
      <c r="L55" s="18">
        <v>2520</v>
      </c>
      <c r="M55" s="18">
        <v>2520</v>
      </c>
      <c r="N55" s="18">
        <v>2520</v>
      </c>
      <c r="O55" s="18">
        <v>2520</v>
      </c>
      <c r="P55" s="18">
        <f t="shared" si="3"/>
        <v>30240</v>
      </c>
    </row>
    <row r="56" spans="1:16" s="3" customFormat="1">
      <c r="A56" s="1" t="s">
        <v>101</v>
      </c>
      <c r="B56" s="9" t="s">
        <v>102</v>
      </c>
      <c r="C56" s="54"/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5300</v>
      </c>
      <c r="P56" s="18">
        <f t="shared" si="3"/>
        <v>5300</v>
      </c>
    </row>
    <row r="57" spans="1:16" s="3" customFormat="1">
      <c r="A57" s="1"/>
      <c r="B57" s="9" t="s">
        <v>164</v>
      </c>
      <c r="C57" s="54"/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12000</v>
      </c>
      <c r="P57" s="18">
        <f t="shared" si="3"/>
        <v>12000</v>
      </c>
    </row>
    <row r="58" spans="1:16" s="3" customFormat="1" hidden="1">
      <c r="A58" s="1" t="s">
        <v>157</v>
      </c>
      <c r="B58" s="9" t="s">
        <v>158</v>
      </c>
      <c r="C58" s="54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>
        <f t="shared" si="3"/>
        <v>0</v>
      </c>
    </row>
    <row r="59" spans="1:16" s="3" customFormat="1" hidden="1">
      <c r="A59" s="1" t="s">
        <v>176</v>
      </c>
      <c r="B59" s="9" t="s">
        <v>177</v>
      </c>
      <c r="C59" s="54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>
        <f t="shared" si="3"/>
        <v>0</v>
      </c>
    </row>
    <row r="60" spans="1:16" s="3" customFormat="1">
      <c r="A60" s="1" t="s">
        <v>135</v>
      </c>
      <c r="B60" s="9" t="s">
        <v>136</v>
      </c>
      <c r="C60" s="54"/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5000</v>
      </c>
      <c r="P60" s="18">
        <f t="shared" si="3"/>
        <v>5000</v>
      </c>
    </row>
    <row r="61" spans="1:16" s="3" customFormat="1">
      <c r="A61" s="1" t="s">
        <v>137</v>
      </c>
      <c r="B61" s="9" t="s">
        <v>138</v>
      </c>
      <c r="C61" s="54"/>
      <c r="D61" s="18">
        <v>1000</v>
      </c>
      <c r="E61" s="18">
        <v>1000</v>
      </c>
      <c r="F61" s="18">
        <v>1000</v>
      </c>
      <c r="G61" s="18">
        <v>1000</v>
      </c>
      <c r="H61" s="18">
        <v>1000</v>
      </c>
      <c r="I61" s="18">
        <v>1000</v>
      </c>
      <c r="J61" s="18">
        <v>1000</v>
      </c>
      <c r="K61" s="18">
        <v>1000</v>
      </c>
      <c r="L61" s="18">
        <v>1000</v>
      </c>
      <c r="M61" s="18">
        <v>1000</v>
      </c>
      <c r="N61" s="18">
        <v>1000</v>
      </c>
      <c r="O61" s="18">
        <v>1000</v>
      </c>
      <c r="P61" s="18">
        <f t="shared" si="3"/>
        <v>12000</v>
      </c>
    </row>
    <row r="62" spans="1:16" s="3" customFormat="1">
      <c r="A62" s="1" t="s">
        <v>139</v>
      </c>
      <c r="B62" s="9" t="s">
        <v>140</v>
      </c>
      <c r="C62" s="54"/>
      <c r="D62" s="18">
        <v>0</v>
      </c>
      <c r="E62" s="18">
        <v>750</v>
      </c>
      <c r="F62" s="18">
        <v>0</v>
      </c>
      <c r="G62" s="18">
        <v>0</v>
      </c>
      <c r="H62" s="18">
        <v>0</v>
      </c>
      <c r="I62" s="18">
        <v>750</v>
      </c>
      <c r="J62" s="18">
        <v>0</v>
      </c>
      <c r="K62" s="18">
        <v>0</v>
      </c>
      <c r="L62" s="18">
        <v>750</v>
      </c>
      <c r="M62" s="18">
        <v>0</v>
      </c>
      <c r="N62" s="18">
        <v>0</v>
      </c>
      <c r="O62" s="18">
        <v>750</v>
      </c>
      <c r="P62" s="18">
        <f t="shared" si="3"/>
        <v>3000</v>
      </c>
    </row>
    <row r="63" spans="1:16" s="3" customFormat="1">
      <c r="A63" s="1" t="s">
        <v>141</v>
      </c>
      <c r="B63" s="9" t="s">
        <v>142</v>
      </c>
      <c r="C63" s="54"/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3500</v>
      </c>
      <c r="K63" s="18">
        <v>0</v>
      </c>
      <c r="L63" s="18">
        <v>0</v>
      </c>
      <c r="M63" s="18">
        <v>0</v>
      </c>
      <c r="N63" s="18">
        <v>1500</v>
      </c>
      <c r="O63" s="18">
        <v>0</v>
      </c>
      <c r="P63" s="18">
        <f t="shared" si="3"/>
        <v>5000</v>
      </c>
    </row>
    <row r="64" spans="1:16" s="3" customFormat="1">
      <c r="A64" s="1" t="s">
        <v>143</v>
      </c>
      <c r="B64" s="9" t="s">
        <v>144</v>
      </c>
      <c r="C64" s="54"/>
      <c r="D64" s="18">
        <v>83.333333333333329</v>
      </c>
      <c r="E64" s="18">
        <v>83.333333333333329</v>
      </c>
      <c r="F64" s="18">
        <v>83.333333333333329</v>
      </c>
      <c r="G64" s="18">
        <v>83.333333333333329</v>
      </c>
      <c r="H64" s="18">
        <v>83.333333333333329</v>
      </c>
      <c r="I64" s="18">
        <v>83.333333333333329</v>
      </c>
      <c r="J64" s="18">
        <v>83.333333333333329</v>
      </c>
      <c r="K64" s="18">
        <v>83.333333333333329</v>
      </c>
      <c r="L64" s="18">
        <v>83.333333333333329</v>
      </c>
      <c r="M64" s="18">
        <v>83.333333333333329</v>
      </c>
      <c r="N64" s="18">
        <v>83.333333333333329</v>
      </c>
      <c r="O64" s="18">
        <v>83.333333333333329</v>
      </c>
      <c r="P64" s="18">
        <f t="shared" si="3"/>
        <v>1000.0000000000001</v>
      </c>
    </row>
    <row r="65" spans="1:17" s="3" customFormat="1">
      <c r="A65" s="1" t="s">
        <v>145</v>
      </c>
      <c r="B65" s="9" t="s">
        <v>146</v>
      </c>
      <c r="C65" s="54"/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180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f t="shared" si="3"/>
        <v>180</v>
      </c>
    </row>
    <row r="66" spans="1:17" s="3" customFormat="1">
      <c r="A66" s="1" t="s">
        <v>147</v>
      </c>
      <c r="B66" s="9" t="s">
        <v>148</v>
      </c>
      <c r="C66" s="54"/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1000</v>
      </c>
      <c r="P66" s="18">
        <f t="shared" si="3"/>
        <v>1000</v>
      </c>
    </row>
    <row r="67" spans="1:17" s="3" customFormat="1">
      <c r="A67" s="1" t="s">
        <v>155</v>
      </c>
      <c r="B67" s="9" t="s">
        <v>239</v>
      </c>
      <c r="C67" s="54"/>
      <c r="D67" s="18">
        <v>0</v>
      </c>
      <c r="E67" s="18">
        <v>132</v>
      </c>
      <c r="F67" s="18">
        <v>132</v>
      </c>
      <c r="G67" s="18">
        <v>132</v>
      </c>
      <c r="H67" s="18">
        <v>132</v>
      </c>
      <c r="I67" s="18">
        <v>132</v>
      </c>
      <c r="J67" s="18">
        <v>132</v>
      </c>
      <c r="K67" s="18">
        <v>132</v>
      </c>
      <c r="L67" s="18">
        <v>132</v>
      </c>
      <c r="M67" s="18">
        <v>132</v>
      </c>
      <c r="N67" s="18">
        <v>132</v>
      </c>
      <c r="O67" s="18">
        <v>132</v>
      </c>
      <c r="P67" s="18">
        <f t="shared" si="3"/>
        <v>1452</v>
      </c>
    </row>
    <row r="68" spans="1:17" s="3" customFormat="1" ht="11.25" customHeight="1">
      <c r="A68" s="1"/>
      <c r="B68" s="9" t="s">
        <v>149</v>
      </c>
      <c r="C68" s="54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1000</v>
      </c>
      <c r="P68" s="18">
        <f t="shared" si="3"/>
        <v>1000</v>
      </c>
    </row>
    <row r="69" spans="1:17" s="3" customFormat="1">
      <c r="A69" s="1"/>
      <c r="B69" s="9" t="s">
        <v>150</v>
      </c>
      <c r="C69" s="54"/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330</v>
      </c>
      <c r="P69" s="30">
        <f t="shared" si="3"/>
        <v>330</v>
      </c>
    </row>
    <row r="70" spans="1:17" s="53" customFormat="1">
      <c r="A70" s="2"/>
      <c r="B70" s="100"/>
      <c r="C70" s="55"/>
      <c r="D70" s="19">
        <f t="shared" ref="D70:O70" si="4">SUM(D25:D69)</f>
        <v>168268.3283333334</v>
      </c>
      <c r="E70" s="19">
        <f t="shared" si="4"/>
        <v>204150.3283333334</v>
      </c>
      <c r="F70" s="19">
        <f t="shared" si="4"/>
        <v>168400.3283333334</v>
      </c>
      <c r="G70" s="19">
        <f t="shared" si="4"/>
        <v>168400.3283333334</v>
      </c>
      <c r="H70" s="19">
        <f t="shared" si="4"/>
        <v>168400.3283333334</v>
      </c>
      <c r="I70" s="19">
        <f t="shared" si="4"/>
        <v>226763.8283333334</v>
      </c>
      <c r="J70" s="19">
        <f t="shared" si="4"/>
        <v>171900.3283333334</v>
      </c>
      <c r="K70" s="19">
        <f t="shared" si="4"/>
        <v>183400.3283333334</v>
      </c>
      <c r="L70" s="19">
        <f t="shared" si="4"/>
        <v>169150.3283333334</v>
      </c>
      <c r="M70" s="19">
        <f t="shared" si="4"/>
        <v>168400.3283333334</v>
      </c>
      <c r="N70" s="19">
        <f t="shared" si="4"/>
        <v>169900.3283333334</v>
      </c>
      <c r="O70" s="19">
        <f t="shared" si="4"/>
        <v>383530.82833333319</v>
      </c>
      <c r="P70" s="19">
        <f t="shared" si="3"/>
        <v>2350665.9400000004</v>
      </c>
      <c r="Q70" s="3"/>
    </row>
    <row r="71" spans="1:17" hidden="1">
      <c r="B71" s="47" t="s">
        <v>188</v>
      </c>
      <c r="C71" s="54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</row>
    <row r="72" spans="1:17" hidden="1">
      <c r="B72" s="9" t="s">
        <v>179</v>
      </c>
      <c r="C72" s="54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>
        <f t="shared" ref="P72:P78" si="5">SUM(D72:O72)</f>
        <v>0</v>
      </c>
    </row>
    <row r="73" spans="1:17" hidden="1">
      <c r="B73" s="9" t="s">
        <v>184</v>
      </c>
      <c r="C73" s="54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si="5"/>
        <v>0</v>
      </c>
    </row>
    <row r="74" spans="1:17" hidden="1">
      <c r="A74" s="1" t="s">
        <v>38</v>
      </c>
      <c r="B74" s="9" t="s">
        <v>39</v>
      </c>
      <c r="C74" s="54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5"/>
        <v>0</v>
      </c>
    </row>
    <row r="75" spans="1:17" s="3" customFormat="1" hidden="1">
      <c r="A75" s="1" t="s">
        <v>40</v>
      </c>
      <c r="B75" s="9" t="s">
        <v>41</v>
      </c>
      <c r="C75" s="54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>
        <f t="shared" si="5"/>
        <v>0</v>
      </c>
    </row>
    <row r="76" spans="1:17" s="3" customFormat="1" hidden="1">
      <c r="A76" s="1" t="s">
        <v>42</v>
      </c>
      <c r="B76" s="9" t="s">
        <v>43</v>
      </c>
      <c r="C76" s="54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>
        <f t="shared" si="5"/>
        <v>0</v>
      </c>
    </row>
    <row r="77" spans="1:17" s="3" customFormat="1" hidden="1">
      <c r="A77" s="1"/>
      <c r="B77" s="9" t="s">
        <v>183</v>
      </c>
      <c r="C77" s="54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>
        <f t="shared" si="5"/>
        <v>0</v>
      </c>
    </row>
    <row r="78" spans="1:17" s="53" customFormat="1" hidden="1">
      <c r="A78" s="2"/>
      <c r="B78" s="10"/>
      <c r="C78" s="55"/>
      <c r="D78" s="19">
        <f>SUM(D72:D77)</f>
        <v>0</v>
      </c>
      <c r="E78" s="19">
        <f>SUM(E72:E77)</f>
        <v>0</v>
      </c>
      <c r="F78" s="19">
        <f t="shared" ref="F78:O78" si="6">SUM(F72:F77)</f>
        <v>0</v>
      </c>
      <c r="G78" s="19">
        <f t="shared" si="6"/>
        <v>0</v>
      </c>
      <c r="H78" s="19">
        <f t="shared" si="6"/>
        <v>0</v>
      </c>
      <c r="I78" s="19">
        <f t="shared" si="6"/>
        <v>0</v>
      </c>
      <c r="J78" s="19">
        <f t="shared" si="6"/>
        <v>0</v>
      </c>
      <c r="K78" s="19">
        <f t="shared" si="6"/>
        <v>0</v>
      </c>
      <c r="L78" s="19">
        <f t="shared" si="6"/>
        <v>0</v>
      </c>
      <c r="M78" s="19">
        <f t="shared" si="6"/>
        <v>0</v>
      </c>
      <c r="N78" s="19">
        <f t="shared" si="6"/>
        <v>0</v>
      </c>
      <c r="O78" s="19">
        <f t="shared" si="6"/>
        <v>0</v>
      </c>
      <c r="P78" s="49">
        <f t="shared" si="5"/>
        <v>0</v>
      </c>
      <c r="Q78" s="3"/>
    </row>
    <row r="79" spans="1:17">
      <c r="B79" s="9"/>
      <c r="C79" s="54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spans="1:17">
      <c r="B80" s="45" t="s">
        <v>187</v>
      </c>
      <c r="C80" s="54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</row>
    <row r="81" spans="1:35">
      <c r="A81" s="1" t="s">
        <v>25</v>
      </c>
      <c r="B81" s="9" t="s">
        <v>26</v>
      </c>
      <c r="C81" s="54"/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12500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12500</v>
      </c>
      <c r="P81" s="18">
        <f>SUM(D81:O81)</f>
        <v>25000</v>
      </c>
    </row>
    <row r="82" spans="1:35">
      <c r="A82" s="1" t="s">
        <v>27</v>
      </c>
      <c r="B82" s="9" t="s">
        <v>28</v>
      </c>
      <c r="C82" s="54"/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8000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8000</v>
      </c>
      <c r="P82" s="18">
        <f>SUM(D82:O82)</f>
        <v>16000</v>
      </c>
    </row>
    <row r="83" spans="1:35" ht="12" customHeight="1">
      <c r="A83" s="1" t="s">
        <v>29</v>
      </c>
      <c r="B83" s="9" t="s">
        <v>30</v>
      </c>
      <c r="C83" s="54"/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17500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17500</v>
      </c>
      <c r="P83" s="18">
        <f>SUM(D83:O83)</f>
        <v>35000</v>
      </c>
    </row>
    <row r="84" spans="1:35" hidden="1">
      <c r="A84" s="1" t="s">
        <v>31</v>
      </c>
      <c r="B84" s="9" t="s">
        <v>32</v>
      </c>
      <c r="C84" s="54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>
        <f>SUM(D84:O84)</f>
        <v>0</v>
      </c>
    </row>
    <row r="85" spans="1:35">
      <c r="A85" s="1" t="s">
        <v>33</v>
      </c>
      <c r="B85" s="9" t="s">
        <v>34</v>
      </c>
      <c r="C85" s="54">
        <v>1</v>
      </c>
      <c r="D85" s="114">
        <v>135803.22</v>
      </c>
      <c r="E85" s="18">
        <v>0</v>
      </c>
      <c r="F85" s="18"/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3">
        <v>0</v>
      </c>
    </row>
    <row r="86" spans="1:35">
      <c r="A86" s="1" t="s">
        <v>35</v>
      </c>
      <c r="B86" s="9" t="s">
        <v>36</v>
      </c>
      <c r="C86" s="54"/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/>
      <c r="P86" s="18">
        <f>SUM(D86:O86)</f>
        <v>0</v>
      </c>
    </row>
    <row r="87" spans="1:35">
      <c r="B87" s="9" t="s">
        <v>37</v>
      </c>
      <c r="C87" s="54"/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15000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15000</v>
      </c>
      <c r="P87" s="30">
        <f>SUM(D87:O87)</f>
        <v>30000</v>
      </c>
    </row>
    <row r="88" spans="1:35" s="2" customFormat="1">
      <c r="B88" s="100"/>
      <c r="C88" s="55"/>
      <c r="D88" s="19">
        <f>SUM(D81:D87)</f>
        <v>135803.22</v>
      </c>
      <c r="E88" s="19">
        <f>SUM(E81:E87)</f>
        <v>0</v>
      </c>
      <c r="F88" s="19">
        <f t="shared" ref="F88:O88" si="7">SUM(F81:F87)</f>
        <v>0</v>
      </c>
      <c r="G88" s="19">
        <f t="shared" si="7"/>
        <v>0</v>
      </c>
      <c r="H88" s="19">
        <f t="shared" si="7"/>
        <v>0</v>
      </c>
      <c r="I88" s="19">
        <f t="shared" si="7"/>
        <v>53000</v>
      </c>
      <c r="J88" s="19">
        <f t="shared" si="7"/>
        <v>0</v>
      </c>
      <c r="K88" s="19">
        <f t="shared" si="7"/>
        <v>0</v>
      </c>
      <c r="L88" s="19">
        <f t="shared" si="7"/>
        <v>0</v>
      </c>
      <c r="M88" s="19">
        <f t="shared" si="7"/>
        <v>0</v>
      </c>
      <c r="N88" s="19">
        <f t="shared" si="7"/>
        <v>0</v>
      </c>
      <c r="O88" s="19">
        <f t="shared" si="7"/>
        <v>53000</v>
      </c>
      <c r="P88" s="19">
        <f>SUM(D88:O88)</f>
        <v>241803.22</v>
      </c>
      <c r="Q88" s="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1:35">
      <c r="B89" s="46" t="s">
        <v>189</v>
      </c>
      <c r="C89" s="54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</row>
    <row r="90" spans="1:35" s="3" customFormat="1">
      <c r="A90" s="1" t="s">
        <v>103</v>
      </c>
      <c r="B90" s="9" t="s">
        <v>104</v>
      </c>
      <c r="C90" s="54"/>
      <c r="D90" s="18">
        <v>41666.666666666664</v>
      </c>
      <c r="E90" s="18">
        <v>41666.666666666664</v>
      </c>
      <c r="F90" s="18">
        <v>41666.666666666664</v>
      </c>
      <c r="G90" s="18">
        <v>41666.666666666664</v>
      </c>
      <c r="H90" s="18">
        <v>41666.666666666664</v>
      </c>
      <c r="I90" s="18">
        <v>41666.666666666664</v>
      </c>
      <c r="J90" s="18">
        <v>41666.666666666664</v>
      </c>
      <c r="K90" s="18">
        <v>41666.666666666664</v>
      </c>
      <c r="L90" s="18">
        <v>41666.666666666664</v>
      </c>
      <c r="M90" s="18">
        <v>41666.666666666664</v>
      </c>
      <c r="N90" s="18">
        <v>41666.666666666664</v>
      </c>
      <c r="O90" s="18">
        <v>41666.666666666664</v>
      </c>
      <c r="P90" s="18">
        <f t="shared" ref="P90:P118" si="8">SUM(D90:O90)</f>
        <v>500000.00000000006</v>
      </c>
    </row>
    <row r="91" spans="1:35" s="3" customFormat="1">
      <c r="A91" s="1" t="s">
        <v>105</v>
      </c>
      <c r="B91" s="9" t="s">
        <v>106</v>
      </c>
      <c r="C91" s="54"/>
      <c r="D91" s="18">
        <v>12500</v>
      </c>
      <c r="E91" s="18">
        <v>12500</v>
      </c>
      <c r="F91" s="18">
        <v>12500</v>
      </c>
      <c r="G91" s="18">
        <v>12500</v>
      </c>
      <c r="H91" s="21">
        <v>12500</v>
      </c>
      <c r="I91" s="21">
        <v>12500</v>
      </c>
      <c r="J91" s="21">
        <v>12500</v>
      </c>
      <c r="K91" s="21">
        <v>12500</v>
      </c>
      <c r="L91" s="18">
        <v>12500</v>
      </c>
      <c r="M91" s="21">
        <v>12500</v>
      </c>
      <c r="N91" s="21">
        <v>12500</v>
      </c>
      <c r="O91" s="21">
        <v>12500</v>
      </c>
      <c r="P91" s="18">
        <f t="shared" si="8"/>
        <v>150000</v>
      </c>
    </row>
    <row r="92" spans="1:35" s="3" customFormat="1">
      <c r="A92" s="1" t="s">
        <v>152</v>
      </c>
      <c r="B92" s="9" t="s">
        <v>153</v>
      </c>
      <c r="C92" s="54"/>
      <c r="D92" s="18">
        <v>12500</v>
      </c>
      <c r="E92" s="18">
        <v>12500</v>
      </c>
      <c r="F92" s="18">
        <v>12500</v>
      </c>
      <c r="G92" s="18">
        <v>12500</v>
      </c>
      <c r="H92" s="18">
        <v>12500</v>
      </c>
      <c r="I92" s="18">
        <v>312500</v>
      </c>
      <c r="J92" s="18">
        <v>12500</v>
      </c>
      <c r="K92" s="18">
        <v>12500</v>
      </c>
      <c r="L92" s="18">
        <v>12500</v>
      </c>
      <c r="M92" s="18">
        <v>12500</v>
      </c>
      <c r="N92" s="18">
        <v>12500</v>
      </c>
      <c r="O92" s="18">
        <v>312500</v>
      </c>
      <c r="P92" s="18">
        <f t="shared" si="8"/>
        <v>750000</v>
      </c>
    </row>
    <row r="93" spans="1:35" s="3" customFormat="1">
      <c r="A93" s="1"/>
      <c r="B93" s="9" t="s">
        <v>156</v>
      </c>
      <c r="C93" s="54"/>
      <c r="D93" s="18">
        <v>41666.666666666664</v>
      </c>
      <c r="E93" s="18">
        <v>41666.666666666664</v>
      </c>
      <c r="F93" s="18">
        <v>41666.666666666664</v>
      </c>
      <c r="G93" s="18">
        <v>41666.666666666664</v>
      </c>
      <c r="H93" s="18">
        <v>41666.666666666664</v>
      </c>
      <c r="I93" s="18">
        <v>41666.666666666664</v>
      </c>
      <c r="J93" s="18">
        <v>41666.666666666664</v>
      </c>
      <c r="K93" s="18">
        <v>41666.666666666664</v>
      </c>
      <c r="L93" s="18">
        <v>41666.666666666664</v>
      </c>
      <c r="M93" s="18">
        <v>41666.666666666664</v>
      </c>
      <c r="N93" s="18">
        <v>41666.666666666664</v>
      </c>
      <c r="O93" s="18">
        <v>41666.666666666664</v>
      </c>
      <c r="P93" s="18">
        <f t="shared" si="8"/>
        <v>500000.00000000006</v>
      </c>
    </row>
    <row r="94" spans="1:35" s="3" customFormat="1">
      <c r="A94" s="1"/>
      <c r="B94" s="9" t="s">
        <v>163</v>
      </c>
      <c r="C94" s="54"/>
      <c r="D94" s="18">
        <v>12500</v>
      </c>
      <c r="E94" s="18">
        <v>12500</v>
      </c>
      <c r="F94" s="18">
        <v>12500</v>
      </c>
      <c r="G94" s="18">
        <v>12500</v>
      </c>
      <c r="H94" s="18">
        <v>12500</v>
      </c>
      <c r="I94" s="18">
        <v>12500</v>
      </c>
      <c r="J94" s="18">
        <v>12500</v>
      </c>
      <c r="K94" s="18">
        <v>12500</v>
      </c>
      <c r="L94" s="18">
        <v>12500</v>
      </c>
      <c r="M94" s="18">
        <v>12500</v>
      </c>
      <c r="N94" s="18">
        <v>12500</v>
      </c>
      <c r="O94" s="18">
        <v>12500</v>
      </c>
      <c r="P94" s="18">
        <f t="shared" si="8"/>
        <v>150000</v>
      </c>
    </row>
    <row r="95" spans="1:35" s="3" customFormat="1">
      <c r="A95" s="1" t="s">
        <v>107</v>
      </c>
      <c r="B95" s="9" t="s">
        <v>108</v>
      </c>
      <c r="C95" s="54"/>
      <c r="D95" s="18">
        <v>70166.666666666657</v>
      </c>
      <c r="E95" s="18">
        <v>20166.666666666664</v>
      </c>
      <c r="F95" s="18">
        <v>17166.666666666664</v>
      </c>
      <c r="G95" s="18">
        <v>35166.666666666672</v>
      </c>
      <c r="H95" s="18">
        <v>17166.666666666664</v>
      </c>
      <c r="I95" s="18">
        <v>60166.666666666664</v>
      </c>
      <c r="J95" s="18">
        <v>4166.666666666667</v>
      </c>
      <c r="K95" s="18">
        <v>53166.666666666664</v>
      </c>
      <c r="L95" s="18">
        <v>45166.666666666664</v>
      </c>
      <c r="M95" s="18">
        <v>22166.666666666664</v>
      </c>
      <c r="N95" s="18">
        <v>37166.666666666672</v>
      </c>
      <c r="O95" s="18">
        <v>75166.666666666672</v>
      </c>
      <c r="P95" s="18">
        <f t="shared" si="8"/>
        <v>457000</v>
      </c>
    </row>
    <row r="96" spans="1:35" s="3" customFormat="1" hidden="1">
      <c r="A96" s="1" t="s">
        <v>109</v>
      </c>
      <c r="B96" s="9" t="s">
        <v>110</v>
      </c>
      <c r="C96" s="57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>
        <f t="shared" si="8"/>
        <v>0</v>
      </c>
    </row>
    <row r="97" spans="1:16" s="3" customFormat="1">
      <c r="A97" s="1"/>
      <c r="B97" s="9" t="s">
        <v>111</v>
      </c>
      <c r="C97" s="54"/>
      <c r="D97" s="18">
        <v>0</v>
      </c>
      <c r="E97" s="18">
        <v>0</v>
      </c>
      <c r="F97" s="18">
        <v>30000</v>
      </c>
      <c r="G97" s="18">
        <v>0</v>
      </c>
      <c r="H97" s="18">
        <v>0</v>
      </c>
      <c r="I97" s="18">
        <v>30000</v>
      </c>
      <c r="J97" s="18">
        <v>0</v>
      </c>
      <c r="K97" s="18">
        <v>0</v>
      </c>
      <c r="L97" s="18">
        <v>30000</v>
      </c>
      <c r="M97" s="18">
        <v>0</v>
      </c>
      <c r="N97" s="18">
        <v>0</v>
      </c>
      <c r="O97" s="18">
        <v>10000</v>
      </c>
      <c r="P97" s="18">
        <f t="shared" si="8"/>
        <v>100000</v>
      </c>
    </row>
    <row r="98" spans="1:16" s="3" customFormat="1">
      <c r="A98" s="1" t="s">
        <v>112</v>
      </c>
      <c r="B98" s="9" t="s">
        <v>113</v>
      </c>
      <c r="C98" s="54"/>
      <c r="D98" s="18">
        <v>13333.333333333334</v>
      </c>
      <c r="E98" s="18">
        <v>13333.333333333334</v>
      </c>
      <c r="F98" s="18">
        <v>13333.333333333334</v>
      </c>
      <c r="G98" s="18">
        <v>13333.333333333334</v>
      </c>
      <c r="H98" s="21">
        <v>13333.333333333334</v>
      </c>
      <c r="I98" s="21">
        <v>13333.333333333334</v>
      </c>
      <c r="J98" s="21">
        <v>13333.333333333334</v>
      </c>
      <c r="K98" s="21">
        <v>13333.333333333334</v>
      </c>
      <c r="L98" s="21">
        <v>13333.333333333334</v>
      </c>
      <c r="M98" s="21">
        <v>13333.333333333334</v>
      </c>
      <c r="N98" s="21">
        <v>13333.333333333334</v>
      </c>
      <c r="O98" s="21">
        <v>13333.333333333334</v>
      </c>
      <c r="P98" s="18">
        <f t="shared" si="8"/>
        <v>160000</v>
      </c>
    </row>
    <row r="99" spans="1:16" s="3" customFormat="1">
      <c r="A99" s="1" t="s">
        <v>114</v>
      </c>
      <c r="B99" s="9" t="s">
        <v>115</v>
      </c>
      <c r="C99" s="54"/>
      <c r="D99" s="18">
        <v>500</v>
      </c>
      <c r="E99" s="18">
        <v>500</v>
      </c>
      <c r="F99" s="18">
        <v>500</v>
      </c>
      <c r="G99" s="18">
        <v>500</v>
      </c>
      <c r="H99" s="18">
        <v>500</v>
      </c>
      <c r="I99" s="18">
        <v>500</v>
      </c>
      <c r="J99" s="18">
        <v>500</v>
      </c>
      <c r="K99" s="18">
        <v>500</v>
      </c>
      <c r="L99" s="18">
        <v>500</v>
      </c>
      <c r="M99" s="18">
        <v>500</v>
      </c>
      <c r="N99" s="18">
        <v>500</v>
      </c>
      <c r="O99" s="18">
        <v>500</v>
      </c>
      <c r="P99" s="18">
        <f t="shared" si="8"/>
        <v>6000</v>
      </c>
    </row>
    <row r="100" spans="1:16" s="3" customFormat="1">
      <c r="A100" s="1" t="s">
        <v>116</v>
      </c>
      <c r="B100" s="9" t="s">
        <v>211</v>
      </c>
      <c r="C100" s="54"/>
      <c r="D100" s="18">
        <v>2500</v>
      </c>
      <c r="E100" s="18">
        <v>2500</v>
      </c>
      <c r="F100" s="18">
        <v>2500</v>
      </c>
      <c r="G100" s="18">
        <v>2500</v>
      </c>
      <c r="H100" s="18">
        <v>2500</v>
      </c>
      <c r="I100" s="18">
        <v>2500</v>
      </c>
      <c r="J100" s="18">
        <v>2500</v>
      </c>
      <c r="K100" s="18">
        <v>2500</v>
      </c>
      <c r="L100" s="18">
        <v>2500</v>
      </c>
      <c r="M100" s="18">
        <v>2500</v>
      </c>
      <c r="N100" s="18">
        <v>2500</v>
      </c>
      <c r="O100" s="18">
        <v>2500</v>
      </c>
      <c r="P100" s="18">
        <f t="shared" si="8"/>
        <v>30000</v>
      </c>
    </row>
    <row r="101" spans="1:16" s="3" customFormat="1" hidden="1">
      <c r="A101" s="1" t="s">
        <v>117</v>
      </c>
      <c r="B101" s="9" t="s">
        <v>118</v>
      </c>
      <c r="C101" s="57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>
        <f t="shared" si="8"/>
        <v>0</v>
      </c>
    </row>
    <row r="102" spans="1:16" s="3" customFormat="1">
      <c r="A102" s="1" t="s">
        <v>119</v>
      </c>
      <c r="B102" s="9" t="s">
        <v>170</v>
      </c>
      <c r="C102" s="57"/>
      <c r="D102" s="18">
        <v>0</v>
      </c>
      <c r="E102" s="18">
        <v>0</v>
      </c>
      <c r="F102" s="18">
        <v>4000</v>
      </c>
      <c r="G102" s="18">
        <v>0</v>
      </c>
      <c r="H102" s="18">
        <v>0</v>
      </c>
      <c r="I102" s="18">
        <v>4000</v>
      </c>
      <c r="J102" s="18">
        <v>0</v>
      </c>
      <c r="K102" s="18">
        <v>0</v>
      </c>
      <c r="L102" s="18">
        <v>4000</v>
      </c>
      <c r="M102" s="18">
        <v>0</v>
      </c>
      <c r="N102" s="18">
        <v>0</v>
      </c>
      <c r="O102" s="18">
        <v>8000</v>
      </c>
      <c r="P102" s="18">
        <f t="shared" si="8"/>
        <v>20000</v>
      </c>
    </row>
    <row r="103" spans="1:16" s="3" customFormat="1">
      <c r="A103" s="1" t="s">
        <v>120</v>
      </c>
      <c r="B103" s="9" t="s">
        <v>121</v>
      </c>
      <c r="C103" s="54"/>
      <c r="D103" s="18">
        <v>0</v>
      </c>
      <c r="E103" s="18">
        <v>0</v>
      </c>
      <c r="F103" s="18">
        <v>0</v>
      </c>
      <c r="G103" s="18">
        <v>0</v>
      </c>
      <c r="H103" s="18">
        <v>600000</v>
      </c>
      <c r="I103" s="18">
        <v>600000</v>
      </c>
      <c r="J103" s="18">
        <v>200000</v>
      </c>
      <c r="K103" s="18">
        <v>200000</v>
      </c>
      <c r="L103" s="18">
        <v>200000</v>
      </c>
      <c r="M103" s="18">
        <v>200000</v>
      </c>
      <c r="N103" s="18">
        <v>400000</v>
      </c>
      <c r="O103" s="18">
        <v>200000</v>
      </c>
      <c r="P103" s="18">
        <f t="shared" si="8"/>
        <v>2600000</v>
      </c>
    </row>
    <row r="104" spans="1:16" s="3" customFormat="1">
      <c r="A104" s="1" t="s">
        <v>122</v>
      </c>
      <c r="B104" s="9" t="s">
        <v>123</v>
      </c>
      <c r="C104" s="54"/>
      <c r="D104" s="18">
        <v>6666.666666666667</v>
      </c>
      <c r="E104" s="18">
        <v>6666.666666666667</v>
      </c>
      <c r="F104" s="18">
        <v>6666.666666666667</v>
      </c>
      <c r="G104" s="18">
        <v>6666.666666666667</v>
      </c>
      <c r="H104" s="18">
        <v>6666.666666666667</v>
      </c>
      <c r="I104" s="18">
        <v>6666.666666666667</v>
      </c>
      <c r="J104" s="18">
        <v>6666.666666666667</v>
      </c>
      <c r="K104" s="18">
        <v>6666.666666666667</v>
      </c>
      <c r="L104" s="18">
        <v>6666.666666666667</v>
      </c>
      <c r="M104" s="18">
        <v>6666.666666666667</v>
      </c>
      <c r="N104" s="18">
        <v>6666.666666666667</v>
      </c>
      <c r="O104" s="18">
        <v>6666.666666666667</v>
      </c>
      <c r="P104" s="18">
        <f t="shared" si="8"/>
        <v>80000</v>
      </c>
    </row>
    <row r="105" spans="1:16" s="3" customFormat="1" ht="13.5" customHeight="1">
      <c r="A105" s="1" t="s">
        <v>124</v>
      </c>
      <c r="B105" s="9" t="s">
        <v>125</v>
      </c>
      <c r="C105" s="54"/>
      <c r="D105" s="18">
        <v>0</v>
      </c>
      <c r="E105" s="18">
        <v>15000</v>
      </c>
      <c r="F105" s="18">
        <v>0</v>
      </c>
      <c r="G105" s="18">
        <v>0</v>
      </c>
      <c r="H105" s="18">
        <v>15000</v>
      </c>
      <c r="I105" s="18">
        <v>0</v>
      </c>
      <c r="J105" s="18">
        <v>0</v>
      </c>
      <c r="K105" s="18">
        <v>15000</v>
      </c>
      <c r="L105" s="18">
        <v>0</v>
      </c>
      <c r="M105" s="18">
        <v>0</v>
      </c>
      <c r="N105" s="18">
        <v>15000</v>
      </c>
      <c r="O105" s="18">
        <v>0</v>
      </c>
      <c r="P105" s="18">
        <f t="shared" si="8"/>
        <v>60000</v>
      </c>
    </row>
    <row r="106" spans="1:16" s="3" customFormat="1">
      <c r="A106" s="1"/>
      <c r="B106" s="9" t="s">
        <v>175</v>
      </c>
      <c r="C106" s="57"/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636</v>
      </c>
      <c r="P106" s="18">
        <f t="shared" si="8"/>
        <v>636</v>
      </c>
    </row>
    <row r="107" spans="1:16" s="3" customFormat="1">
      <c r="A107" s="1" t="s">
        <v>126</v>
      </c>
      <c r="B107" s="9" t="s">
        <v>127</v>
      </c>
      <c r="C107" s="54">
        <v>2</v>
      </c>
      <c r="D107" s="114">
        <v>100000</v>
      </c>
      <c r="E107" s="18">
        <v>15000</v>
      </c>
      <c r="F107" s="18">
        <v>0</v>
      </c>
      <c r="G107" s="18">
        <v>50000</v>
      </c>
      <c r="H107" s="18">
        <v>100000</v>
      </c>
      <c r="I107" s="18">
        <v>100000</v>
      </c>
      <c r="J107" s="18">
        <v>50000</v>
      </c>
      <c r="K107" s="18">
        <v>0</v>
      </c>
      <c r="L107" s="18">
        <v>0</v>
      </c>
      <c r="M107" s="18">
        <v>50000</v>
      </c>
      <c r="N107" s="18">
        <v>150000</v>
      </c>
      <c r="O107" s="18">
        <v>20000</v>
      </c>
      <c r="P107" s="18">
        <f t="shared" si="8"/>
        <v>635000</v>
      </c>
    </row>
    <row r="108" spans="1:16" s="3" customFormat="1">
      <c r="A108" s="1" t="s">
        <v>218</v>
      </c>
      <c r="B108" s="9" t="s">
        <v>217</v>
      </c>
      <c r="C108" s="54"/>
      <c r="D108" s="18">
        <v>0</v>
      </c>
      <c r="E108" s="18">
        <v>0</v>
      </c>
      <c r="F108" s="18">
        <v>625</v>
      </c>
      <c r="G108" s="18">
        <v>0</v>
      </c>
      <c r="H108" s="18">
        <v>0</v>
      </c>
      <c r="I108" s="18">
        <v>625</v>
      </c>
      <c r="J108" s="18">
        <v>0</v>
      </c>
      <c r="K108" s="18">
        <v>0</v>
      </c>
      <c r="L108" s="18">
        <v>0</v>
      </c>
      <c r="M108" s="18">
        <v>750</v>
      </c>
      <c r="N108" s="18">
        <v>0</v>
      </c>
      <c r="O108" s="18">
        <v>0</v>
      </c>
      <c r="P108" s="18">
        <f t="shared" si="8"/>
        <v>2000</v>
      </c>
    </row>
    <row r="109" spans="1:16" s="3" customFormat="1">
      <c r="A109" s="1" t="s">
        <v>128</v>
      </c>
      <c r="B109" s="9" t="s">
        <v>129</v>
      </c>
      <c r="C109" s="54">
        <v>3</v>
      </c>
      <c r="D109" s="18">
        <v>0</v>
      </c>
      <c r="E109" s="114">
        <v>120000</v>
      </c>
      <c r="F109" s="18">
        <v>145000</v>
      </c>
      <c r="G109" s="18">
        <v>260000</v>
      </c>
      <c r="H109" s="18">
        <v>100000</v>
      </c>
      <c r="I109" s="18">
        <v>340000</v>
      </c>
      <c r="J109" s="18">
        <v>250000</v>
      </c>
      <c r="K109" s="18">
        <v>155000</v>
      </c>
      <c r="L109" s="18">
        <v>175000</v>
      </c>
      <c r="M109" s="18">
        <v>235000</v>
      </c>
      <c r="N109" s="18">
        <v>150000</v>
      </c>
      <c r="O109" s="18">
        <v>320000</v>
      </c>
      <c r="P109" s="18">
        <f t="shared" si="8"/>
        <v>2250000</v>
      </c>
    </row>
    <row r="110" spans="1:16" s="3" customFormat="1">
      <c r="A110" s="1" t="s">
        <v>159</v>
      </c>
      <c r="B110" s="9" t="s">
        <v>160</v>
      </c>
      <c r="C110" s="54"/>
      <c r="D110" s="18">
        <v>0</v>
      </c>
      <c r="E110" s="18">
        <v>0</v>
      </c>
      <c r="F110" s="18">
        <v>50000</v>
      </c>
      <c r="G110" s="18">
        <v>0</v>
      </c>
      <c r="H110" s="18">
        <v>0</v>
      </c>
      <c r="I110" s="18">
        <v>50000</v>
      </c>
      <c r="J110" s="18">
        <v>0</v>
      </c>
      <c r="K110" s="18">
        <v>0</v>
      </c>
      <c r="L110" s="18">
        <v>50000</v>
      </c>
      <c r="M110" s="18">
        <v>0</v>
      </c>
      <c r="N110" s="18">
        <v>0</v>
      </c>
      <c r="O110" s="18">
        <v>50000</v>
      </c>
      <c r="P110" s="18">
        <f t="shared" si="8"/>
        <v>200000</v>
      </c>
    </row>
    <row r="111" spans="1:16" s="3" customFormat="1">
      <c r="A111" s="1" t="s">
        <v>130</v>
      </c>
      <c r="B111" s="9" t="s">
        <v>161</v>
      </c>
      <c r="C111" s="54"/>
      <c r="D111" s="18">
        <v>6666.666666666667</v>
      </c>
      <c r="E111" s="18">
        <v>6666.666666666667</v>
      </c>
      <c r="F111" s="18">
        <v>6666.666666666667</v>
      </c>
      <c r="G111" s="18">
        <v>6666.666666666667</v>
      </c>
      <c r="H111" s="18">
        <v>6666.666666666667</v>
      </c>
      <c r="I111" s="18">
        <v>6666.666666666667</v>
      </c>
      <c r="J111" s="18">
        <v>6666.666666666667</v>
      </c>
      <c r="K111" s="18">
        <v>6666.666666666667</v>
      </c>
      <c r="L111" s="18">
        <v>6666.666666666667</v>
      </c>
      <c r="M111" s="18">
        <v>6666.666666666667</v>
      </c>
      <c r="N111" s="18">
        <v>6666.666666666667</v>
      </c>
      <c r="O111" s="18">
        <v>6666.666666666667</v>
      </c>
      <c r="P111" s="18">
        <f t="shared" si="8"/>
        <v>80000</v>
      </c>
    </row>
    <row r="112" spans="1:16" s="3" customFormat="1">
      <c r="A112" s="1" t="s">
        <v>131</v>
      </c>
      <c r="B112" s="9" t="s">
        <v>132</v>
      </c>
      <c r="C112" s="54"/>
      <c r="D112" s="18">
        <v>55750</v>
      </c>
      <c r="E112" s="18">
        <v>55750</v>
      </c>
      <c r="F112" s="18">
        <v>55750</v>
      </c>
      <c r="G112" s="18">
        <v>95749.999999999985</v>
      </c>
      <c r="H112" s="18">
        <v>75750</v>
      </c>
      <c r="I112" s="18">
        <v>100749.99999999999</v>
      </c>
      <c r="J112" s="18">
        <v>75750</v>
      </c>
      <c r="K112" s="18">
        <v>75750</v>
      </c>
      <c r="L112" s="18">
        <v>55750</v>
      </c>
      <c r="M112" s="18">
        <v>55750</v>
      </c>
      <c r="N112" s="18">
        <v>65750</v>
      </c>
      <c r="O112" s="18">
        <v>105749.99999999999</v>
      </c>
      <c r="P112" s="18">
        <f t="shared" si="8"/>
        <v>874000</v>
      </c>
    </row>
    <row r="113" spans="1:16" s="3" customFormat="1">
      <c r="A113" s="1" t="s">
        <v>133</v>
      </c>
      <c r="B113" s="9" t="s">
        <v>134</v>
      </c>
      <c r="C113" s="54">
        <v>4</v>
      </c>
      <c r="D113" s="18">
        <v>0</v>
      </c>
      <c r="E113" s="114">
        <v>480000</v>
      </c>
      <c r="F113" s="18">
        <v>350000</v>
      </c>
      <c r="G113" s="18">
        <v>120000</v>
      </c>
      <c r="H113" s="18">
        <v>345000</v>
      </c>
      <c r="I113" s="18">
        <v>475000</v>
      </c>
      <c r="J113" s="18">
        <v>0</v>
      </c>
      <c r="K113" s="18">
        <v>320000</v>
      </c>
      <c r="L113" s="18">
        <v>580000</v>
      </c>
      <c r="M113" s="18">
        <v>65000</v>
      </c>
      <c r="N113" s="18">
        <v>140000</v>
      </c>
      <c r="O113" s="18">
        <v>0</v>
      </c>
      <c r="P113" s="18">
        <f t="shared" si="8"/>
        <v>2875000</v>
      </c>
    </row>
    <row r="114" spans="1:16" s="3" customFormat="1">
      <c r="A114" s="1"/>
      <c r="B114" s="9" t="s">
        <v>169</v>
      </c>
      <c r="C114" s="54"/>
      <c r="D114" s="20">
        <v>2500</v>
      </c>
      <c r="E114" s="20">
        <v>2500</v>
      </c>
      <c r="F114" s="20">
        <v>2500</v>
      </c>
      <c r="G114" s="20">
        <v>2500</v>
      </c>
      <c r="H114" s="20">
        <v>2500</v>
      </c>
      <c r="I114" s="20">
        <v>2500</v>
      </c>
      <c r="J114" s="20">
        <v>2500</v>
      </c>
      <c r="K114" s="20">
        <v>2500</v>
      </c>
      <c r="L114" s="20">
        <v>2500</v>
      </c>
      <c r="M114" s="20">
        <v>2500</v>
      </c>
      <c r="N114" s="20">
        <v>2500</v>
      </c>
      <c r="O114" s="20">
        <v>2500</v>
      </c>
      <c r="P114" s="20">
        <f t="shared" si="8"/>
        <v>30000</v>
      </c>
    </row>
    <row r="115" spans="1:16" s="3" customFormat="1" hidden="1">
      <c r="A115" s="1"/>
      <c r="B115" s="9" t="s">
        <v>166</v>
      </c>
      <c r="C115" s="54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>
        <f t="shared" si="8"/>
        <v>0</v>
      </c>
    </row>
    <row r="116" spans="1:16" s="3" customFormat="1" ht="25.5" hidden="1">
      <c r="A116" s="1"/>
      <c r="B116" s="48" t="s">
        <v>190</v>
      </c>
      <c r="C116" s="54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>
        <f t="shared" si="8"/>
        <v>0</v>
      </c>
    </row>
    <row r="117" spans="1:16" s="3" customFormat="1" hidden="1">
      <c r="A117" s="1"/>
      <c r="B117" s="48" t="s">
        <v>193</v>
      </c>
      <c r="C117" s="54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>
        <f t="shared" si="8"/>
        <v>0</v>
      </c>
    </row>
    <row r="118" spans="1:16" s="3" customFormat="1" hidden="1">
      <c r="A118" s="1"/>
      <c r="B118" s="9" t="s">
        <v>240</v>
      </c>
      <c r="C118" s="54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>
        <f t="shared" si="8"/>
        <v>0</v>
      </c>
    </row>
    <row r="119" spans="1:16" s="3" customFormat="1">
      <c r="A119" s="1"/>
      <c r="B119" s="43"/>
      <c r="C119" s="54"/>
      <c r="D119" s="19">
        <f>SUM(D90:D118)</f>
        <v>378916.66666666669</v>
      </c>
      <c r="E119" s="19">
        <f>SUM(E90:E118)</f>
        <v>858916.66666666674</v>
      </c>
      <c r="F119" s="19">
        <f>SUM(F90:F118)</f>
        <v>805541.66666666674</v>
      </c>
      <c r="G119" s="19">
        <f t="shared" ref="G119:O119" si="9">SUM(G90:G118)</f>
        <v>713916.66666666663</v>
      </c>
      <c r="H119" s="19">
        <f t="shared" si="9"/>
        <v>1405916.6666666665</v>
      </c>
      <c r="I119" s="19">
        <f t="shared" si="9"/>
        <v>2213541.666666667</v>
      </c>
      <c r="J119" s="19">
        <f t="shared" si="9"/>
        <v>732916.66666666663</v>
      </c>
      <c r="K119" s="19">
        <f t="shared" si="9"/>
        <v>971916.66666666663</v>
      </c>
      <c r="L119" s="19">
        <f>SUM(L90:L118)</f>
        <v>1292916.6666666665</v>
      </c>
      <c r="M119" s="19">
        <f t="shared" si="9"/>
        <v>781666.66666666663</v>
      </c>
      <c r="N119" s="19">
        <f t="shared" si="9"/>
        <v>1110916.6666666665</v>
      </c>
      <c r="O119" s="19">
        <f t="shared" si="9"/>
        <v>1242552.6666666667</v>
      </c>
      <c r="P119" s="19">
        <f>SUM(P90:P118)</f>
        <v>12509636</v>
      </c>
    </row>
    <row r="120" spans="1:16" s="3" customFormat="1">
      <c r="A120" s="1"/>
      <c r="B120" s="9"/>
      <c r="C120" s="54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</row>
    <row r="121" spans="1:16" s="3" customFormat="1">
      <c r="A121" s="1"/>
      <c r="B121" s="26" t="s">
        <v>229</v>
      </c>
      <c r="C121" s="54"/>
      <c r="D121" s="18">
        <f>D70+D78+D88+D119</f>
        <v>682988.21500000008</v>
      </c>
      <c r="E121" s="18">
        <f>E70+E78+E88+E119</f>
        <v>1063066.9950000001</v>
      </c>
      <c r="F121" s="18">
        <f>F70+F78+F88+F119</f>
        <v>973941.99500000011</v>
      </c>
      <c r="G121" s="18">
        <f t="shared" ref="G121:O121" si="10">G70+G78+G88+G119</f>
        <v>882316.995</v>
      </c>
      <c r="H121" s="18">
        <f t="shared" si="10"/>
        <v>1574316.9949999999</v>
      </c>
      <c r="I121" s="18">
        <f t="shared" si="10"/>
        <v>2493305.4950000001</v>
      </c>
      <c r="J121" s="18">
        <f>J70+J78+J88+J119</f>
        <v>904816.995</v>
      </c>
      <c r="K121" s="18">
        <f t="shared" si="10"/>
        <v>1155316.9950000001</v>
      </c>
      <c r="L121" s="18">
        <f>L70+L78+L88+L119</f>
        <v>1462066.9949999999</v>
      </c>
      <c r="M121" s="18">
        <f t="shared" si="10"/>
        <v>950066.995</v>
      </c>
      <c r="N121" s="18">
        <f t="shared" si="10"/>
        <v>1280816.9949999999</v>
      </c>
      <c r="O121" s="18">
        <f t="shared" si="10"/>
        <v>1679083.4949999999</v>
      </c>
      <c r="P121" s="18">
        <f>P70+P78+P88+P119</f>
        <v>15102105.16</v>
      </c>
    </row>
    <row r="122" spans="1:16" s="3" customFormat="1">
      <c r="A122" s="1" t="s">
        <v>151</v>
      </c>
      <c r="B122" s="9"/>
      <c r="C122" s="54"/>
      <c r="D122" s="20"/>
      <c r="E122" s="20"/>
      <c r="F122" s="20"/>
      <c r="G122" s="20"/>
      <c r="H122" s="29"/>
      <c r="I122" s="29"/>
      <c r="J122" s="29"/>
      <c r="K122" s="29"/>
      <c r="L122" s="29"/>
      <c r="M122" s="20"/>
      <c r="N122" s="20"/>
      <c r="O122" s="20"/>
      <c r="P122" s="20">
        <f>SUM(D122:O122)</f>
        <v>0</v>
      </c>
    </row>
    <row r="123" spans="1:16" s="3" customFormat="1">
      <c r="A123" s="1"/>
      <c r="B123" s="26" t="s">
        <v>205</v>
      </c>
      <c r="C123" s="54"/>
      <c r="D123" s="18">
        <f t="shared" ref="D123:N123" si="11">D21-D121</f>
        <v>-584105.3350000002</v>
      </c>
      <c r="E123" s="114">
        <f t="shared" si="11"/>
        <v>-1647172.3300000003</v>
      </c>
      <c r="F123" s="18">
        <f t="shared" si="11"/>
        <v>-2621114.3250000002</v>
      </c>
      <c r="G123" s="18">
        <f>G21-G121</f>
        <v>-3503431.3200000003</v>
      </c>
      <c r="H123" s="18">
        <f t="shared" si="11"/>
        <v>-5077748.3150000004</v>
      </c>
      <c r="I123" s="18">
        <f t="shared" si="11"/>
        <v>-7571053.8100000005</v>
      </c>
      <c r="J123" s="18">
        <f t="shared" si="11"/>
        <v>-8475870.8049999997</v>
      </c>
      <c r="K123" s="18">
        <f t="shared" si="11"/>
        <v>-9631187.8000000007</v>
      </c>
      <c r="L123" s="18">
        <f t="shared" si="11"/>
        <v>-11093254.795</v>
      </c>
      <c r="M123" s="18">
        <f t="shared" si="11"/>
        <v>-12043321.789999999</v>
      </c>
      <c r="N123" s="18">
        <f t="shared" si="11"/>
        <v>-13324138.784999998</v>
      </c>
      <c r="O123" s="18">
        <f>O21-O121</f>
        <v>-15003222.279999997</v>
      </c>
      <c r="P123" s="18">
        <f>P21-P121</f>
        <v>-15003222.280000001</v>
      </c>
    </row>
    <row r="124" spans="1:16" s="3" customFormat="1">
      <c r="A124" s="1"/>
      <c r="B124" s="9"/>
      <c r="C124" s="54"/>
      <c r="D124" s="18"/>
      <c r="E124" s="18"/>
      <c r="F124" s="18"/>
      <c r="G124" s="18"/>
      <c r="H124" s="21"/>
      <c r="I124" s="21"/>
      <c r="J124" s="21"/>
      <c r="K124" s="21"/>
      <c r="L124" s="21"/>
      <c r="M124" s="18"/>
      <c r="N124" s="18"/>
      <c r="O124" s="18"/>
      <c r="P124" s="18"/>
    </row>
    <row r="125" spans="1:16" s="3" customFormat="1">
      <c r="A125" s="1"/>
      <c r="B125" s="31" t="s">
        <v>207</v>
      </c>
      <c r="C125" s="58"/>
      <c r="D125" s="33"/>
      <c r="E125" s="33"/>
      <c r="F125" s="33"/>
      <c r="G125" s="33"/>
      <c r="H125" s="34"/>
      <c r="I125" s="34"/>
      <c r="J125" s="34"/>
      <c r="K125" s="34"/>
      <c r="L125" s="34"/>
      <c r="M125" s="33"/>
      <c r="N125" s="33"/>
      <c r="O125" s="33"/>
      <c r="P125" s="33"/>
    </row>
    <row r="126" spans="1:16" s="3" customFormat="1">
      <c r="A126" s="1"/>
      <c r="B126" s="32" t="s">
        <v>172</v>
      </c>
      <c r="C126" s="58"/>
      <c r="D126" s="33">
        <v>480463.97</v>
      </c>
      <c r="E126" s="33">
        <f t="shared" ref="E126:J126" si="12">D157</f>
        <v>480463.97</v>
      </c>
      <c r="F126" s="33">
        <f t="shared" si="12"/>
        <v>480463.97</v>
      </c>
      <c r="G126" s="33">
        <f>F157</f>
        <v>480463.97</v>
      </c>
      <c r="H126" s="33">
        <f>G157</f>
        <v>480463.97</v>
      </c>
      <c r="I126" s="33">
        <f>H157</f>
        <v>480463.97</v>
      </c>
      <c r="J126" s="33">
        <f t="shared" si="12"/>
        <v>480463.97</v>
      </c>
      <c r="K126" s="33">
        <f>J157</f>
        <v>480463.97</v>
      </c>
      <c r="L126" s="33">
        <f>K157</f>
        <v>480463.97</v>
      </c>
      <c r="M126" s="33">
        <f>L157</f>
        <v>480463.97</v>
      </c>
      <c r="N126" s="33">
        <f>M157</f>
        <v>480463.97</v>
      </c>
      <c r="O126" s="33">
        <f>N157</f>
        <v>480463.97</v>
      </c>
      <c r="P126" s="33">
        <f>D126</f>
        <v>480463.97</v>
      </c>
    </row>
    <row r="127" spans="1:16" s="3" customFormat="1">
      <c r="A127" s="1"/>
      <c r="B127" s="36"/>
      <c r="C127" s="58"/>
      <c r="D127" s="33"/>
      <c r="E127" s="33"/>
      <c r="F127" s="33"/>
      <c r="G127" s="33"/>
      <c r="H127" s="34"/>
      <c r="I127" s="34"/>
      <c r="J127" s="34"/>
      <c r="K127" s="34"/>
      <c r="L127" s="34"/>
      <c r="M127" s="33"/>
      <c r="N127" s="33"/>
      <c r="O127" s="33"/>
      <c r="P127" s="33"/>
    </row>
    <row r="128" spans="1:16">
      <c r="B128" s="32" t="s">
        <v>208</v>
      </c>
      <c r="C128" s="58"/>
      <c r="D128" s="33">
        <v>0</v>
      </c>
      <c r="E128" s="33"/>
      <c r="F128" s="33"/>
      <c r="G128" s="33"/>
      <c r="H128" s="37"/>
      <c r="I128" s="37"/>
      <c r="J128" s="37"/>
      <c r="K128" s="37"/>
      <c r="L128" s="37"/>
      <c r="M128" s="37"/>
      <c r="N128" s="37"/>
      <c r="O128" s="33"/>
      <c r="P128" s="33">
        <f>SUM(D128:O128)</f>
        <v>0</v>
      </c>
    </row>
    <row r="129" spans="1:16" hidden="1">
      <c r="B129" s="32" t="s">
        <v>215</v>
      </c>
      <c r="C129" s="58"/>
      <c r="D129" s="33"/>
      <c r="E129" s="33"/>
      <c r="F129" s="33"/>
      <c r="G129" s="33"/>
      <c r="H129" s="37"/>
      <c r="I129" s="37"/>
      <c r="J129" s="37"/>
      <c r="K129" s="37"/>
      <c r="L129" s="37"/>
      <c r="M129" s="37"/>
      <c r="N129" s="37"/>
      <c r="O129" s="33"/>
      <c r="P129" s="33">
        <f>SUM(D129:O129)</f>
        <v>0</v>
      </c>
    </row>
    <row r="130" spans="1:16">
      <c r="B130" s="32" t="s">
        <v>173</v>
      </c>
      <c r="C130" s="58"/>
      <c r="D130" s="33"/>
      <c r="E130" s="33"/>
      <c r="F130" s="33"/>
      <c r="G130" s="33"/>
      <c r="H130" s="37"/>
      <c r="I130" s="37"/>
      <c r="J130" s="37"/>
      <c r="K130" s="37"/>
      <c r="L130" s="37"/>
      <c r="M130" s="37"/>
      <c r="N130" s="37"/>
      <c r="O130" s="33"/>
      <c r="P130" s="33">
        <f>SUM(D130:O130)</f>
        <v>0</v>
      </c>
    </row>
    <row r="131" spans="1:16">
      <c r="B131" s="32"/>
      <c r="C131" s="58"/>
      <c r="D131" s="33"/>
      <c r="E131" s="33"/>
      <c r="F131" s="33"/>
      <c r="G131" s="33"/>
      <c r="H131" s="37"/>
      <c r="I131" s="37"/>
      <c r="J131" s="37"/>
      <c r="K131" s="37"/>
      <c r="L131" s="37"/>
      <c r="M131" s="37"/>
      <c r="N131" s="37"/>
      <c r="O131" s="33"/>
      <c r="P131" s="33"/>
    </row>
    <row r="132" spans="1:16">
      <c r="B132" s="32" t="s">
        <v>191</v>
      </c>
      <c r="C132" s="58"/>
      <c r="D132" s="33"/>
      <c r="E132" s="33"/>
      <c r="F132" s="33"/>
      <c r="G132" s="33"/>
      <c r="H132" s="37"/>
      <c r="I132" s="37"/>
      <c r="J132" s="37"/>
      <c r="K132" s="37"/>
      <c r="L132" s="37"/>
      <c r="M132" s="37"/>
      <c r="N132" s="37"/>
      <c r="O132" s="33"/>
      <c r="P132" s="33"/>
    </row>
    <row r="133" spans="1:16" s="3" customFormat="1">
      <c r="A133" s="1"/>
      <c r="B133" s="32" t="s">
        <v>174</v>
      </c>
      <c r="C133" s="58"/>
      <c r="D133" s="33"/>
      <c r="E133" s="33"/>
      <c r="F133" s="33"/>
      <c r="G133" s="33"/>
      <c r="H133" s="34"/>
      <c r="I133" s="34"/>
      <c r="J133" s="34"/>
      <c r="K133" s="34"/>
      <c r="L133" s="34"/>
      <c r="M133" s="33"/>
      <c r="N133" s="33"/>
      <c r="O133" s="33"/>
      <c r="P133" s="33">
        <f>SUM(D133:O133)</f>
        <v>0</v>
      </c>
    </row>
    <row r="134" spans="1:16" s="3" customFormat="1">
      <c r="A134" s="1"/>
      <c r="B134" s="32"/>
      <c r="C134" s="58"/>
      <c r="D134" s="33"/>
      <c r="E134" s="33"/>
      <c r="F134" s="33"/>
      <c r="G134" s="33"/>
      <c r="H134" s="34"/>
      <c r="I134" s="34"/>
      <c r="J134" s="34"/>
      <c r="K134" s="34"/>
      <c r="L134" s="34"/>
      <c r="M134" s="33"/>
      <c r="N134" s="33"/>
      <c r="O134" s="33"/>
      <c r="P134" s="33"/>
    </row>
    <row r="135" spans="1:16" s="3" customFormat="1">
      <c r="A135" s="1"/>
      <c r="B135" s="31" t="s">
        <v>192</v>
      </c>
      <c r="C135" s="58"/>
      <c r="D135" s="33"/>
      <c r="E135" s="33"/>
      <c r="F135" s="33"/>
      <c r="G135" s="33"/>
      <c r="H135" s="34"/>
      <c r="I135" s="34"/>
      <c r="J135" s="34"/>
      <c r="K135" s="34"/>
      <c r="L135" s="34"/>
      <c r="M135" s="33"/>
      <c r="N135" s="33"/>
      <c r="O135" s="33"/>
      <c r="P135" s="33"/>
    </row>
    <row r="136" spans="1:16" s="3" customFormat="1">
      <c r="A136" s="1" t="s">
        <v>178</v>
      </c>
      <c r="B136" s="32" t="s">
        <v>212</v>
      </c>
      <c r="C136" s="58"/>
      <c r="D136" s="33"/>
      <c r="E136" s="33"/>
      <c r="F136" s="33"/>
      <c r="G136" s="33"/>
      <c r="H136" s="34"/>
      <c r="I136" s="34"/>
      <c r="J136" s="34"/>
      <c r="K136" s="34"/>
      <c r="L136" s="34"/>
      <c r="M136" s="34"/>
      <c r="N136" s="34"/>
      <c r="O136" s="34"/>
      <c r="P136" s="33">
        <f t="shared" ref="P136:P149" si="13">SUM(D136:O136)</f>
        <v>0</v>
      </c>
    </row>
    <row r="137" spans="1:16" s="3" customFormat="1">
      <c r="A137" s="1"/>
      <c r="B137" s="32" t="s">
        <v>213</v>
      </c>
      <c r="C137" s="58"/>
      <c r="D137" s="33"/>
      <c r="E137" s="33"/>
      <c r="F137" s="33"/>
      <c r="G137" s="33"/>
      <c r="H137" s="34"/>
      <c r="I137" s="34"/>
      <c r="J137" s="34"/>
      <c r="K137" s="34"/>
      <c r="L137" s="34"/>
      <c r="M137" s="34"/>
      <c r="N137" s="34"/>
      <c r="O137" s="34"/>
      <c r="P137" s="33">
        <f t="shared" si="13"/>
        <v>0</v>
      </c>
    </row>
    <row r="138" spans="1:16" s="3" customFormat="1">
      <c r="A138" s="1"/>
      <c r="B138" s="32" t="s">
        <v>216</v>
      </c>
      <c r="C138" s="58"/>
      <c r="D138" s="33"/>
      <c r="E138" s="33"/>
      <c r="F138" s="33"/>
      <c r="G138" s="33"/>
      <c r="H138" s="34"/>
      <c r="I138" s="34"/>
      <c r="J138" s="34"/>
      <c r="K138" s="34"/>
      <c r="L138" s="34"/>
      <c r="M138" s="34"/>
      <c r="N138" s="34"/>
      <c r="O138" s="34"/>
      <c r="P138" s="33">
        <f t="shared" si="13"/>
        <v>0</v>
      </c>
    </row>
    <row r="139" spans="1:16" s="3" customFormat="1">
      <c r="A139" s="1"/>
      <c r="B139" s="32" t="s">
        <v>180</v>
      </c>
      <c r="C139" s="58"/>
      <c r="D139" s="33"/>
      <c r="E139" s="33"/>
      <c r="F139" s="33"/>
      <c r="G139" s="33"/>
      <c r="H139" s="34"/>
      <c r="I139" s="34"/>
      <c r="J139" s="34"/>
      <c r="K139" s="34"/>
      <c r="L139" s="34"/>
      <c r="M139" s="34"/>
      <c r="N139" s="34"/>
      <c r="O139" s="34"/>
      <c r="P139" s="33">
        <f t="shared" si="13"/>
        <v>0</v>
      </c>
    </row>
    <row r="140" spans="1:16" s="3" customFormat="1">
      <c r="A140" s="1"/>
      <c r="B140" s="32" t="s">
        <v>219</v>
      </c>
      <c r="C140" s="58"/>
      <c r="D140" s="33"/>
      <c r="E140" s="33"/>
      <c r="F140" s="33"/>
      <c r="G140" s="33"/>
      <c r="H140" s="34"/>
      <c r="I140" s="34"/>
      <c r="J140" s="34"/>
      <c r="K140" s="34"/>
      <c r="L140" s="34"/>
      <c r="M140" s="34"/>
      <c r="N140" s="34"/>
      <c r="O140" s="34"/>
      <c r="P140" s="33">
        <f t="shared" si="13"/>
        <v>0</v>
      </c>
    </row>
    <row r="141" spans="1:16" s="3" customFormat="1">
      <c r="A141" s="1"/>
      <c r="B141" s="32" t="s">
        <v>226</v>
      </c>
      <c r="C141" s="58"/>
      <c r="D141" s="33"/>
      <c r="E141" s="33"/>
      <c r="F141" s="33"/>
      <c r="G141" s="33"/>
      <c r="H141" s="34"/>
      <c r="I141" s="34"/>
      <c r="J141" s="34"/>
      <c r="K141" s="34"/>
      <c r="L141" s="34"/>
      <c r="M141" s="34"/>
      <c r="N141" s="34"/>
      <c r="O141" s="34"/>
      <c r="P141" s="33">
        <f t="shared" si="13"/>
        <v>0</v>
      </c>
    </row>
    <row r="142" spans="1:16" s="3" customFormat="1">
      <c r="A142" s="1"/>
      <c r="B142" s="32" t="s">
        <v>227</v>
      </c>
      <c r="C142" s="58"/>
      <c r="D142" s="33"/>
      <c r="E142" s="33"/>
      <c r="F142" s="33"/>
      <c r="G142" s="33"/>
      <c r="H142" s="34"/>
      <c r="I142" s="34"/>
      <c r="J142" s="34"/>
      <c r="K142" s="34"/>
      <c r="L142" s="34"/>
      <c r="M142" s="34"/>
      <c r="N142" s="34"/>
      <c r="O142" s="34"/>
      <c r="P142" s="33">
        <f t="shared" si="13"/>
        <v>0</v>
      </c>
    </row>
    <row r="143" spans="1:16" s="3" customFormat="1">
      <c r="A143" s="1"/>
      <c r="B143" s="32" t="s">
        <v>228</v>
      </c>
      <c r="C143" s="58"/>
      <c r="D143" s="33"/>
      <c r="E143" s="33"/>
      <c r="F143" s="33"/>
      <c r="G143" s="33"/>
      <c r="H143" s="34"/>
      <c r="I143" s="34"/>
      <c r="J143" s="34"/>
      <c r="K143" s="34"/>
      <c r="L143" s="34"/>
      <c r="M143" s="34"/>
      <c r="N143" s="34"/>
      <c r="O143" s="34"/>
      <c r="P143" s="33">
        <f t="shared" si="13"/>
        <v>0</v>
      </c>
    </row>
    <row r="144" spans="1:16" s="3" customFormat="1">
      <c r="A144" s="1"/>
      <c r="B144" s="32" t="s">
        <v>221</v>
      </c>
      <c r="C144" s="58"/>
      <c r="D144" s="33"/>
      <c r="E144" s="33"/>
      <c r="F144" s="33"/>
      <c r="G144" s="33"/>
      <c r="H144" s="34"/>
      <c r="I144" s="34"/>
      <c r="J144" s="34"/>
      <c r="K144" s="34"/>
      <c r="L144" s="34"/>
      <c r="M144" s="34"/>
      <c r="N144" s="34"/>
      <c r="O144" s="34"/>
      <c r="P144" s="33">
        <f t="shared" si="13"/>
        <v>0</v>
      </c>
    </row>
    <row r="145" spans="1:16" s="3" customFormat="1">
      <c r="A145" s="1"/>
      <c r="B145" s="32" t="s">
        <v>237</v>
      </c>
      <c r="C145" s="58"/>
      <c r="D145" s="33"/>
      <c r="E145" s="33"/>
      <c r="F145" s="33"/>
      <c r="G145" s="33"/>
      <c r="H145" s="34"/>
      <c r="I145" s="34"/>
      <c r="J145" s="34"/>
      <c r="K145" s="34"/>
      <c r="L145" s="34"/>
      <c r="M145" s="34"/>
      <c r="N145" s="34"/>
      <c r="O145" s="34"/>
      <c r="P145" s="33">
        <f t="shared" si="13"/>
        <v>0</v>
      </c>
    </row>
    <row r="146" spans="1:16" s="3" customFormat="1">
      <c r="A146" s="1"/>
      <c r="B146" s="32" t="s">
        <v>236</v>
      </c>
      <c r="C146" s="58"/>
      <c r="D146" s="33"/>
      <c r="E146" s="33"/>
      <c r="F146" s="33"/>
      <c r="G146" s="33"/>
      <c r="H146" s="34"/>
      <c r="I146" s="34"/>
      <c r="J146" s="34"/>
      <c r="K146" s="34"/>
      <c r="L146" s="34"/>
      <c r="M146" s="34"/>
      <c r="N146" s="34"/>
      <c r="O146" s="34"/>
      <c r="P146" s="33">
        <f t="shared" si="13"/>
        <v>0</v>
      </c>
    </row>
    <row r="147" spans="1:16" s="3" customFormat="1">
      <c r="A147" s="1"/>
      <c r="B147" s="32" t="s">
        <v>222</v>
      </c>
      <c r="C147" s="58"/>
      <c r="D147" s="33"/>
      <c r="E147" s="33"/>
      <c r="F147" s="33"/>
      <c r="G147" s="33"/>
      <c r="H147" s="34"/>
      <c r="I147" s="34"/>
      <c r="J147" s="34"/>
      <c r="K147" s="34"/>
      <c r="L147" s="34"/>
      <c r="M147" s="33"/>
      <c r="N147" s="33"/>
      <c r="O147" s="33"/>
      <c r="P147" s="33">
        <f t="shared" si="13"/>
        <v>0</v>
      </c>
    </row>
    <row r="148" spans="1:16" s="3" customFormat="1">
      <c r="A148" s="1"/>
      <c r="B148" s="32" t="s">
        <v>223</v>
      </c>
      <c r="C148" s="58"/>
      <c r="D148" s="33"/>
      <c r="E148" s="33"/>
      <c r="F148" s="33"/>
      <c r="G148" s="33"/>
      <c r="H148" s="34"/>
      <c r="I148" s="34"/>
      <c r="J148" s="34"/>
      <c r="K148" s="34"/>
      <c r="L148" s="34"/>
      <c r="M148" s="33"/>
      <c r="N148" s="33"/>
      <c r="O148" s="33"/>
      <c r="P148" s="33">
        <f t="shared" si="13"/>
        <v>0</v>
      </c>
    </row>
    <row r="149" spans="1:16" s="3" customFormat="1">
      <c r="A149" s="1"/>
      <c r="B149" s="32" t="s">
        <v>220</v>
      </c>
      <c r="C149" s="58"/>
      <c r="D149" s="33"/>
      <c r="E149" s="33"/>
      <c r="F149" s="33"/>
      <c r="G149" s="33"/>
      <c r="H149" s="34"/>
      <c r="I149" s="34"/>
      <c r="J149" s="34"/>
      <c r="K149" s="34"/>
      <c r="L149" s="34"/>
      <c r="M149" s="33"/>
      <c r="N149" s="33"/>
      <c r="O149" s="33"/>
      <c r="P149" s="33">
        <f t="shared" si="13"/>
        <v>0</v>
      </c>
    </row>
    <row r="150" spans="1:16" s="3" customFormat="1">
      <c r="A150" s="1"/>
      <c r="B150" s="32"/>
      <c r="C150" s="58"/>
      <c r="D150" s="33"/>
      <c r="E150" s="33"/>
      <c r="F150" s="33"/>
      <c r="G150" s="33"/>
      <c r="H150" s="34"/>
      <c r="I150" s="34"/>
      <c r="J150" s="34"/>
      <c r="K150" s="34"/>
      <c r="L150" s="34"/>
      <c r="M150" s="33"/>
      <c r="N150" s="33"/>
      <c r="O150" s="33"/>
      <c r="P150" s="33"/>
    </row>
    <row r="151" spans="1:16" s="3" customFormat="1">
      <c r="A151" s="1"/>
      <c r="B151" s="32" t="s">
        <v>43</v>
      </c>
      <c r="C151" s="58"/>
      <c r="D151" s="33"/>
      <c r="E151" s="33"/>
      <c r="F151" s="33"/>
      <c r="G151" s="33"/>
      <c r="H151" s="34"/>
      <c r="I151" s="34"/>
      <c r="J151" s="34"/>
      <c r="K151" s="34"/>
      <c r="L151" s="34"/>
      <c r="M151" s="33"/>
      <c r="N151" s="33"/>
      <c r="O151" s="33"/>
      <c r="P151" s="33"/>
    </row>
    <row r="152" spans="1:16" s="3" customFormat="1">
      <c r="A152" s="1"/>
      <c r="B152" s="32" t="s">
        <v>235</v>
      </c>
      <c r="C152" s="58"/>
      <c r="D152" s="33"/>
      <c r="E152" s="33"/>
      <c r="F152" s="33"/>
      <c r="G152" s="33"/>
      <c r="H152" s="34"/>
      <c r="I152" s="34"/>
      <c r="J152" s="34"/>
      <c r="K152" s="34"/>
      <c r="L152" s="34"/>
      <c r="M152" s="33"/>
      <c r="N152" s="33"/>
      <c r="O152" s="33"/>
      <c r="P152" s="33">
        <f>SUM(D152:O152)</f>
        <v>0</v>
      </c>
    </row>
    <row r="153" spans="1:16" s="3" customFormat="1">
      <c r="A153" s="1"/>
      <c r="B153" s="32" t="s">
        <v>238</v>
      </c>
      <c r="C153" s="58"/>
      <c r="D153" s="33"/>
      <c r="E153" s="33"/>
      <c r="F153" s="33"/>
      <c r="G153" s="33"/>
      <c r="H153" s="34"/>
      <c r="I153" s="34"/>
      <c r="J153" s="34"/>
      <c r="K153" s="34"/>
      <c r="L153" s="34"/>
      <c r="M153" s="33"/>
      <c r="N153" s="33"/>
      <c r="O153" s="33"/>
      <c r="P153" s="33"/>
    </row>
    <row r="154" spans="1:16" s="3" customFormat="1">
      <c r="A154" s="1"/>
      <c r="B154" s="32"/>
      <c r="C154" s="5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</row>
    <row r="155" spans="1:16" s="3" customFormat="1">
      <c r="A155" s="1"/>
      <c r="B155" s="38" t="s">
        <v>230</v>
      </c>
      <c r="C155" s="58"/>
      <c r="D155" s="33">
        <f t="shared" ref="D155:O155" si="14">SUM(D135:D149)</f>
        <v>0</v>
      </c>
      <c r="E155" s="33">
        <f t="shared" si="14"/>
        <v>0</v>
      </c>
      <c r="F155" s="33">
        <f t="shared" si="14"/>
        <v>0</v>
      </c>
      <c r="G155" s="33">
        <f t="shared" si="14"/>
        <v>0</v>
      </c>
      <c r="H155" s="33">
        <f t="shared" si="14"/>
        <v>0</v>
      </c>
      <c r="I155" s="33">
        <f t="shared" si="14"/>
        <v>0</v>
      </c>
      <c r="J155" s="33">
        <f t="shared" si="14"/>
        <v>0</v>
      </c>
      <c r="K155" s="33">
        <f t="shared" si="14"/>
        <v>0</v>
      </c>
      <c r="L155" s="33">
        <f t="shared" si="14"/>
        <v>0</v>
      </c>
      <c r="M155" s="33">
        <f t="shared" si="14"/>
        <v>0</v>
      </c>
      <c r="N155" s="33">
        <f t="shared" si="14"/>
        <v>0</v>
      </c>
      <c r="O155" s="33">
        <f t="shared" si="14"/>
        <v>0</v>
      </c>
      <c r="P155" s="35">
        <f>SUM(P135:P149)</f>
        <v>0</v>
      </c>
    </row>
    <row r="156" spans="1:16" s="3" customFormat="1">
      <c r="A156" s="1"/>
      <c r="B156" s="38"/>
      <c r="C156" s="58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</row>
    <row r="157" spans="1:16" s="3" customFormat="1">
      <c r="A157" s="1"/>
      <c r="B157" s="38" t="s">
        <v>206</v>
      </c>
      <c r="C157" s="58"/>
      <c r="D157" s="33">
        <f t="shared" ref="D157:N157" si="15">SUM(D128:D131)+D126-SUM(D136:D149)-D133</f>
        <v>480463.97</v>
      </c>
      <c r="E157" s="33">
        <f t="shared" si="15"/>
        <v>480463.97</v>
      </c>
      <c r="F157" s="33">
        <f t="shared" si="15"/>
        <v>480463.97</v>
      </c>
      <c r="G157" s="33">
        <f t="shared" si="15"/>
        <v>480463.97</v>
      </c>
      <c r="H157" s="33">
        <f t="shared" si="15"/>
        <v>480463.97</v>
      </c>
      <c r="I157" s="33">
        <f t="shared" si="15"/>
        <v>480463.97</v>
      </c>
      <c r="J157" s="33">
        <f t="shared" si="15"/>
        <v>480463.97</v>
      </c>
      <c r="K157" s="33">
        <f t="shared" si="15"/>
        <v>480463.97</v>
      </c>
      <c r="L157" s="33">
        <f t="shared" si="15"/>
        <v>480463.97</v>
      </c>
      <c r="M157" s="33">
        <f t="shared" si="15"/>
        <v>480463.97</v>
      </c>
      <c r="N157" s="33">
        <f t="shared" si="15"/>
        <v>480463.97</v>
      </c>
      <c r="O157" s="33">
        <f>SUM(O128:O131)+O126-SUM(O136:O153)-O133</f>
        <v>480463.97</v>
      </c>
      <c r="P157" s="33">
        <f>P126+SUM(P128:P130)-P133-SUM(P136:P149)</f>
        <v>480463.97</v>
      </c>
    </row>
    <row r="158" spans="1:16" s="3" customFormat="1">
      <c r="A158" s="1"/>
      <c r="B158" s="12"/>
      <c r="C158" s="54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</row>
    <row r="159" spans="1:16" s="14" customFormat="1" ht="19.5" customHeight="1" thickBot="1">
      <c r="A159" s="13"/>
      <c r="B159" s="27" t="s">
        <v>167</v>
      </c>
      <c r="C159" s="27"/>
      <c r="D159" s="22">
        <f t="shared" ref="D159:O159" si="16">D123+D157</f>
        <v>-103641.36500000022</v>
      </c>
      <c r="E159" s="22">
        <f t="shared" si="16"/>
        <v>-1166708.3600000003</v>
      </c>
      <c r="F159" s="22">
        <f t="shared" si="16"/>
        <v>-2140650.3550000004</v>
      </c>
      <c r="G159" s="22">
        <f t="shared" si="16"/>
        <v>-3022967.3500000006</v>
      </c>
      <c r="H159" s="22">
        <f t="shared" si="16"/>
        <v>-4597284.3450000007</v>
      </c>
      <c r="I159" s="22">
        <f t="shared" si="16"/>
        <v>-7090589.8400000008</v>
      </c>
      <c r="J159" s="22">
        <f t="shared" si="16"/>
        <v>-7995406.835</v>
      </c>
      <c r="K159" s="22">
        <f t="shared" si="16"/>
        <v>-9150723.8300000001</v>
      </c>
      <c r="L159" s="22">
        <f t="shared" si="16"/>
        <v>-10612790.824999999</v>
      </c>
      <c r="M159" s="22">
        <f t="shared" si="16"/>
        <v>-11562857.819999998</v>
      </c>
      <c r="N159" s="22">
        <f t="shared" si="16"/>
        <v>-12843674.814999998</v>
      </c>
      <c r="O159" s="22">
        <f t="shared" si="16"/>
        <v>-14522758.309999997</v>
      </c>
      <c r="P159" s="22">
        <f>P123+P157</f>
        <v>-14522758.310000001</v>
      </c>
    </row>
    <row r="160" spans="1:16" s="3" customFormat="1" ht="13.5" thickTop="1">
      <c r="A160" s="1"/>
      <c r="B160" s="1"/>
      <c r="C160" s="59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</row>
    <row r="161" spans="4:15">
      <c r="M161" s="108"/>
      <c r="N161" s="108"/>
    </row>
    <row r="162" spans="4:15">
      <c r="D162" s="15">
        <v>691184.995</v>
      </c>
      <c r="E162" s="15">
        <v>1063066.9950000001</v>
      </c>
      <c r="F162" s="15">
        <v>973941.995</v>
      </c>
      <c r="G162" s="15">
        <v>882316.995</v>
      </c>
      <c r="H162" s="15">
        <v>1574316.9950000001</v>
      </c>
      <c r="I162" s="15">
        <v>2493305.4950000001</v>
      </c>
      <c r="J162" s="15">
        <v>904816.99500000011</v>
      </c>
      <c r="K162" s="15">
        <v>1155316.9950000001</v>
      </c>
      <c r="L162" s="15">
        <v>1462066.9950000001</v>
      </c>
      <c r="M162" s="15">
        <v>950066.99500000011</v>
      </c>
      <c r="N162" s="15">
        <v>1280816.9950000001</v>
      </c>
      <c r="O162" s="15">
        <v>1679083.4949999996</v>
      </c>
    </row>
    <row r="163" spans="4:15">
      <c r="J163" s="108"/>
      <c r="L163" s="109"/>
    </row>
    <row r="165" spans="4:15">
      <c r="D165" s="15">
        <f>D121-D162</f>
        <v>-8196.7799999999115</v>
      </c>
      <c r="E165" s="15">
        <f t="shared" ref="E165:O165" si="17">E121-E162</f>
        <v>0</v>
      </c>
      <c r="F165" s="15">
        <f t="shared" si="17"/>
        <v>0</v>
      </c>
      <c r="G165" s="15">
        <f t="shared" si="17"/>
        <v>0</v>
      </c>
      <c r="H165" s="15">
        <f t="shared" si="17"/>
        <v>0</v>
      </c>
      <c r="I165" s="15">
        <f t="shared" si="17"/>
        <v>0</v>
      </c>
      <c r="J165" s="15">
        <f t="shared" si="17"/>
        <v>0</v>
      </c>
      <c r="K165" s="15">
        <f t="shared" si="17"/>
        <v>0</v>
      </c>
      <c r="L165" s="15">
        <f t="shared" si="17"/>
        <v>0</v>
      </c>
      <c r="M165" s="15">
        <f t="shared" si="17"/>
        <v>0</v>
      </c>
      <c r="N165" s="15">
        <f t="shared" si="17"/>
        <v>0</v>
      </c>
      <c r="O165" s="15">
        <f t="shared" si="17"/>
        <v>0</v>
      </c>
    </row>
    <row r="169" spans="4:15">
      <c r="L169" s="108"/>
    </row>
  </sheetData>
  <autoFilter ref="B4:P139" xr:uid="{00000000-0009-0000-0000-000001000000}"/>
  <mergeCells count="4">
    <mergeCell ref="B4:B5"/>
    <mergeCell ref="P4:P5"/>
    <mergeCell ref="C4:C5"/>
    <mergeCell ref="D5:N5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8" scale="62" orientation="portrait" r:id="rId1"/>
  <headerFooter>
    <oddFooter>&amp;R&amp;"Arial Black,Regular"&amp;11&amp;ULAMPIRAN 2</oddFooter>
  </headerFooter>
  <rowBreaks count="2" manualBreakCount="2">
    <brk id="45" min="1" max="15" man="1"/>
    <brk id="67" min="1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29"/>
  <sheetViews>
    <sheetView topLeftCell="A10" zoomScaleNormal="100" workbookViewId="0">
      <selection activeCell="B6" sqref="B6"/>
    </sheetView>
  </sheetViews>
  <sheetFormatPr defaultRowHeight="15.75"/>
  <cols>
    <col min="1" max="1" width="5.75" style="25" customWidth="1"/>
    <col min="2" max="2" width="37.375" style="40" bestFit="1" customWidth="1"/>
    <col min="3" max="4" width="12.75" style="40" customWidth="1"/>
    <col min="5" max="5" width="37.625" style="25" customWidth="1"/>
    <col min="6" max="6" width="10.125" style="25" bestFit="1" customWidth="1"/>
    <col min="7" max="16384" width="9" style="25"/>
  </cols>
  <sheetData>
    <row r="1" spans="1:6" ht="18.75">
      <c r="A1" s="124" t="s">
        <v>195</v>
      </c>
    </row>
    <row r="2" spans="1:6">
      <c r="C2" s="96" t="s">
        <v>245</v>
      </c>
      <c r="D2" s="110" t="s">
        <v>246</v>
      </c>
    </row>
    <row r="3" spans="1:6" s="60" customFormat="1">
      <c r="A3" s="60" t="s">
        <v>196</v>
      </c>
      <c r="B3" s="60" t="s">
        <v>198</v>
      </c>
      <c r="C3" s="110"/>
      <c r="D3" s="110"/>
      <c r="E3" s="61" t="s">
        <v>197</v>
      </c>
    </row>
    <row r="4" spans="1:6">
      <c r="A4" s="99"/>
      <c r="B4" s="102"/>
      <c r="C4" s="41"/>
      <c r="D4" s="41"/>
      <c r="E4" s="98"/>
      <c r="F4" s="42"/>
    </row>
    <row r="5" spans="1:6">
      <c r="A5" s="112">
        <v>1</v>
      </c>
      <c r="B5" s="105" t="s">
        <v>232</v>
      </c>
      <c r="C5" s="41"/>
      <c r="D5" s="41"/>
      <c r="E5" s="98"/>
      <c r="F5" s="42"/>
    </row>
    <row r="6" spans="1:6">
      <c r="A6" s="112"/>
      <c r="B6" s="103" t="s">
        <v>233</v>
      </c>
      <c r="C6" s="106">
        <v>145803.20000000001</v>
      </c>
      <c r="D6" s="106"/>
      <c r="E6" s="99" t="s">
        <v>234</v>
      </c>
    </row>
    <row r="7" spans="1:6">
      <c r="A7" s="112"/>
      <c r="B7" s="103" t="s">
        <v>241</v>
      </c>
      <c r="C7" s="106">
        <v>-10000</v>
      </c>
      <c r="D7" s="106"/>
      <c r="E7" s="99"/>
    </row>
    <row r="8" spans="1:6">
      <c r="A8" s="112"/>
      <c r="B8" s="104"/>
      <c r="C8" s="62"/>
      <c r="D8" s="41"/>
      <c r="E8" s="99"/>
    </row>
    <row r="9" spans="1:6">
      <c r="A9" s="112"/>
      <c r="B9" s="104"/>
      <c r="C9" s="97">
        <f>SUM(C6:C8)</f>
        <v>135803.20000000001</v>
      </c>
      <c r="D9" s="97"/>
      <c r="E9" s="99"/>
    </row>
    <row r="10" spans="1:6">
      <c r="A10" s="112"/>
      <c r="B10" s="104"/>
      <c r="C10" s="41"/>
      <c r="D10" s="41"/>
      <c r="E10" s="99"/>
    </row>
    <row r="11" spans="1:6">
      <c r="A11" s="112">
        <v>2</v>
      </c>
      <c r="B11" s="107" t="s">
        <v>242</v>
      </c>
      <c r="C11" s="41"/>
      <c r="D11" s="41"/>
      <c r="E11" s="99"/>
    </row>
    <row r="12" spans="1:6">
      <c r="A12" s="112"/>
      <c r="B12" s="104" t="s">
        <v>243</v>
      </c>
      <c r="C12" s="41">
        <v>100000</v>
      </c>
      <c r="D12" s="41"/>
      <c r="E12" s="99" t="s">
        <v>244</v>
      </c>
    </row>
    <row r="13" spans="1:6">
      <c r="A13" s="112"/>
      <c r="B13" s="111"/>
      <c r="C13" s="62"/>
      <c r="D13" s="41"/>
      <c r="E13" s="99"/>
    </row>
    <row r="14" spans="1:6">
      <c r="A14" s="112"/>
      <c r="B14" s="104"/>
      <c r="C14" s="97">
        <f>SUM(C12:C13)</f>
        <v>100000</v>
      </c>
      <c r="D14" s="97"/>
      <c r="E14" s="99"/>
    </row>
    <row r="15" spans="1:6">
      <c r="A15" s="112"/>
      <c r="B15" s="104"/>
      <c r="C15" s="41"/>
      <c r="D15" s="41"/>
      <c r="E15" s="99"/>
    </row>
    <row r="16" spans="1:6">
      <c r="A16" s="112">
        <v>3</v>
      </c>
      <c r="B16" s="107" t="s">
        <v>225</v>
      </c>
      <c r="C16" s="97"/>
      <c r="D16" s="97"/>
      <c r="E16" s="99"/>
    </row>
    <row r="17" spans="1:5">
      <c r="A17" s="112"/>
      <c r="B17" s="102" t="s">
        <v>247</v>
      </c>
      <c r="C17" s="41"/>
      <c r="D17" s="41">
        <v>60000</v>
      </c>
      <c r="E17" s="99" t="s">
        <v>249</v>
      </c>
    </row>
    <row r="18" spans="1:5">
      <c r="A18" s="112"/>
      <c r="B18" s="102" t="s">
        <v>248</v>
      </c>
      <c r="C18" s="41"/>
      <c r="D18" s="41">
        <v>60000</v>
      </c>
      <c r="E18" s="99" t="s">
        <v>250</v>
      </c>
    </row>
    <row r="19" spans="1:5">
      <c r="A19" s="112"/>
      <c r="B19" s="103"/>
      <c r="C19" s="41"/>
      <c r="D19" s="62"/>
      <c r="E19" s="99"/>
    </row>
    <row r="20" spans="1:5">
      <c r="A20" s="112"/>
      <c r="B20" s="103"/>
      <c r="C20" s="97"/>
      <c r="D20" s="97">
        <f>SUM(D17:D19)</f>
        <v>120000</v>
      </c>
      <c r="E20" s="99"/>
    </row>
    <row r="21" spans="1:5">
      <c r="A21" s="112">
        <v>4</v>
      </c>
      <c r="B21" s="105" t="s">
        <v>224</v>
      </c>
      <c r="C21" s="41"/>
      <c r="D21" s="41"/>
      <c r="E21" s="99"/>
    </row>
    <row r="22" spans="1:5">
      <c r="A22" s="112"/>
      <c r="B22" s="103" t="s">
        <v>251</v>
      </c>
      <c r="C22" s="41"/>
      <c r="D22" s="41">
        <v>300000</v>
      </c>
      <c r="E22" s="99" t="s">
        <v>253</v>
      </c>
    </row>
    <row r="23" spans="1:5">
      <c r="A23" s="112"/>
      <c r="B23" s="103" t="s">
        <v>252</v>
      </c>
      <c r="C23" s="41"/>
      <c r="D23" s="62">
        <v>180000</v>
      </c>
      <c r="E23" s="99" t="s">
        <v>254</v>
      </c>
    </row>
    <row r="24" spans="1:5">
      <c r="A24" s="112"/>
      <c r="B24" s="41"/>
      <c r="C24" s="97"/>
      <c r="D24" s="97">
        <f>D22+D23</f>
        <v>480000</v>
      </c>
      <c r="E24" s="99"/>
    </row>
    <row r="25" spans="1:5">
      <c r="A25" s="112"/>
      <c r="B25" s="41"/>
      <c r="C25" s="41"/>
      <c r="D25" s="41"/>
      <c r="E25" s="99"/>
    </row>
    <row r="26" spans="1:5">
      <c r="A26" s="99"/>
      <c r="B26" s="41"/>
      <c r="C26" s="41"/>
      <c r="D26" s="41"/>
      <c r="E26" s="99"/>
    </row>
    <row r="27" spans="1:5">
      <c r="A27" s="99"/>
      <c r="B27" s="41"/>
      <c r="C27" s="41"/>
      <c r="D27" s="41"/>
      <c r="E27" s="99"/>
    </row>
    <row r="28" spans="1:5">
      <c r="A28" s="99"/>
      <c r="B28" s="41"/>
      <c r="C28" s="41"/>
      <c r="D28" s="41"/>
      <c r="E28" s="99"/>
    </row>
    <row r="29" spans="1:5">
      <c r="C29" s="41"/>
      <c r="D29" s="41"/>
      <c r="E29" s="99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>
      <selection activeCell="G14" sqref="G14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Summary</vt:lpstr>
      <vt:lpstr>CIMB Cash Flow</vt:lpstr>
      <vt:lpstr>Notes</vt:lpstr>
      <vt:lpstr>Sheet1</vt:lpstr>
      <vt:lpstr>'CIMB Cash Flow'!Print_Area</vt:lpstr>
      <vt:lpstr>'CIMB Cash Flow'!Print_Titles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2019-01-28T03:24:39Z</cp:lastPrinted>
  <dcterms:created xsi:type="dcterms:W3CDTF">2014-04-17T09:26:09Z</dcterms:created>
  <dcterms:modified xsi:type="dcterms:W3CDTF">2019-01-28T03:25:03Z</dcterms:modified>
</cp:coreProperties>
</file>