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10" yWindow="-120" windowWidth="19140" windowHeight="5760" activeTab="11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7" r:id="rId7"/>
    <sheet name="Aug" sheetId="8" r:id="rId8"/>
    <sheet name="Sept" sheetId="9" r:id="rId9"/>
    <sheet name="Oct" sheetId="10" r:id="rId10"/>
    <sheet name="Nov" sheetId="11" r:id="rId11"/>
    <sheet name="Dec" sheetId="12" r:id="rId12"/>
  </sheets>
  <definedNames>
    <definedName name="_xlnm._FilterDatabase" localSheetId="3" hidden="1">Apr!$A$4:$J$72</definedName>
    <definedName name="_xlnm._FilterDatabase" localSheetId="7" hidden="1">Aug!$A$4:$K$107</definedName>
    <definedName name="_xlnm._FilterDatabase" localSheetId="11" hidden="1">Dec!$A$4:$J$146</definedName>
    <definedName name="_xlnm._FilterDatabase" localSheetId="1" hidden="1">Feb!$A$4:$J$90</definedName>
    <definedName name="_xlnm._FilterDatabase" localSheetId="0" hidden="1">Jan!$A$4:$J$105</definedName>
    <definedName name="_xlnm._FilterDatabase" localSheetId="6" hidden="1">July!$A$4:$J$129</definedName>
    <definedName name="_xlnm._FilterDatabase" localSheetId="5" hidden="1">June!$A$4:$L$118</definedName>
    <definedName name="_xlnm._FilterDatabase" localSheetId="2" hidden="1">Mar!$B$4:$J$111</definedName>
    <definedName name="_xlnm._FilterDatabase" localSheetId="4" hidden="1">May!$C$4:$J$127</definedName>
    <definedName name="_xlnm._FilterDatabase" localSheetId="10" hidden="1">Nov!$A$4:$J$121</definedName>
    <definedName name="_xlnm._FilterDatabase" localSheetId="9" hidden="1">Oct!$B$4:$J$146</definedName>
    <definedName name="_xlnm._FilterDatabase" localSheetId="8" hidden="1">Sept!$A$4:$J$100</definedName>
  </definedNames>
  <calcPr calcId="145621"/>
</workbook>
</file>

<file path=xl/calcChain.xml><?xml version="1.0" encoding="utf-8"?>
<calcChain xmlns="http://schemas.openxmlformats.org/spreadsheetml/2006/main">
  <c r="H148" i="12" l="1"/>
  <c r="I148" i="12"/>
  <c r="I94" i="12"/>
  <c r="I123" i="11" l="1"/>
  <c r="I77" i="11"/>
  <c r="I76" i="11"/>
  <c r="I32" i="11"/>
  <c r="H148" i="10" l="1"/>
  <c r="I148" i="10" l="1"/>
  <c r="I96" i="10"/>
  <c r="I92" i="10"/>
  <c r="I85" i="10"/>
  <c r="I78" i="10"/>
  <c r="I75" i="10"/>
  <c r="I73" i="10"/>
  <c r="I72" i="10"/>
  <c r="I70" i="10"/>
  <c r="I69" i="10"/>
  <c r="I22" i="10"/>
  <c r="I14" i="10"/>
  <c r="I12" i="10"/>
  <c r="I11" i="10"/>
  <c r="I102" i="9" l="1"/>
  <c r="I75" i="9"/>
  <c r="I66" i="9"/>
  <c r="I61" i="9"/>
  <c r="I60" i="9"/>
  <c r="I59" i="9"/>
  <c r="H109" i="8" l="1"/>
  <c r="I44" i="8" l="1"/>
  <c r="I109" i="8" s="1"/>
  <c r="K21" i="6" l="1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6" i="6"/>
  <c r="I21" i="7" l="1"/>
  <c r="I20" i="7"/>
  <c r="I76" i="7"/>
  <c r="I72" i="7"/>
  <c r="I71" i="7"/>
  <c r="I68" i="7"/>
  <c r="I59" i="7"/>
  <c r="I58" i="7"/>
  <c r="I34" i="7"/>
  <c r="I33" i="7"/>
  <c r="I131" i="7" l="1"/>
  <c r="I120" i="6"/>
  <c r="H120" i="6"/>
  <c r="H129" i="5" l="1"/>
  <c r="I85" i="5"/>
  <c r="I84" i="5"/>
  <c r="I80" i="5"/>
  <c r="I79" i="5"/>
  <c r="I78" i="5"/>
  <c r="I15" i="5"/>
  <c r="I129" i="5" s="1"/>
  <c r="H74" i="4" l="1"/>
  <c r="I74" i="4"/>
  <c r="H113" i="3" l="1"/>
  <c r="I92" i="2"/>
  <c r="I107" i="1"/>
  <c r="I47" i="3" l="1"/>
  <c r="I27" i="3"/>
  <c r="I113" i="3" s="1"/>
</calcChain>
</file>

<file path=xl/sharedStrings.xml><?xml version="1.0" encoding="utf-8"?>
<sst xmlns="http://schemas.openxmlformats.org/spreadsheetml/2006/main" count="5958" uniqueCount="2707">
  <si>
    <t xml:space="preserve">CIMB BANK BHD                           </t>
  </si>
  <si>
    <t>Date : 17/04/2014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</si>
  <si>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</si>
  <si>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</si>
  <si>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</si>
  <si>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</si>
  <si>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</si>
  <si>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</si>
  <si>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</si>
  <si>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</si>
  <si>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</si>
  <si>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</si>
  <si>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</si>
  <si>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V2014/001</t>
  </si>
  <si>
    <t>686961</t>
  </si>
  <si>
    <t>TIC-OFFICE RENTAL,</t>
  </si>
  <si>
    <t>OFFICE RENTAL</t>
  </si>
  <si>
    <t>V2014/002</t>
  </si>
  <si>
    <t>686962</t>
  </si>
  <si>
    <t>MILEAGE/TOLL CLAIMS/PETROL</t>
  </si>
  <si>
    <t/>
  </si>
  <si>
    <t>V2014/012</t>
  </si>
  <si>
    <t>686963</t>
  </si>
  <si>
    <t>OTHER CREDITORS &amp; ACCRUALS</t>
  </si>
  <si>
    <t>V2014/013</t>
  </si>
  <si>
    <t>686964</t>
  </si>
  <si>
    <t>V2014/014</t>
  </si>
  <si>
    <t>686965</t>
  </si>
  <si>
    <t>V2014/015</t>
  </si>
  <si>
    <t>686966</t>
  </si>
  <si>
    <t>V2014/016</t>
  </si>
  <si>
    <t>686967</t>
  </si>
  <si>
    <t>V2014/017</t>
  </si>
  <si>
    <t>686968</t>
  </si>
  <si>
    <t>SALARY</t>
  </si>
  <si>
    <t>V2014/018</t>
  </si>
  <si>
    <t>686969</t>
  </si>
  <si>
    <t>CLEMENT LIANG CHOW MING</t>
  </si>
  <si>
    <t>V2014/019</t>
  </si>
  <si>
    <t>686970</t>
  </si>
  <si>
    <t>V2014/020</t>
  </si>
  <si>
    <t>686971</t>
  </si>
  <si>
    <t>OTHER CREDITORS &amp; ACCRUALS,</t>
  </si>
  <si>
    <t>WELCOMING RECEPTION</t>
  </si>
  <si>
    <t>V2014/021</t>
  </si>
  <si>
    <t>686972</t>
  </si>
  <si>
    <t>V2014/022</t>
  </si>
  <si>
    <t>686973</t>
  </si>
  <si>
    <t>V2014/023</t>
  </si>
  <si>
    <t>686974</t>
  </si>
  <si>
    <t>V2014/024</t>
  </si>
  <si>
    <t>686975</t>
  </si>
  <si>
    <t>V2014/025</t>
  </si>
  <si>
    <t>686976</t>
  </si>
  <si>
    <t>V2014/026</t>
  </si>
  <si>
    <t>686977</t>
  </si>
  <si>
    <t>V2014/027</t>
  </si>
  <si>
    <t>686978</t>
  </si>
  <si>
    <t>V2014/028</t>
  </si>
  <si>
    <t>686979</t>
  </si>
  <si>
    <t>V2014/029</t>
  </si>
  <si>
    <t>686980</t>
  </si>
  <si>
    <t>V2014/030</t>
  </si>
  <si>
    <t>686981</t>
  </si>
  <si>
    <t>V2014/031</t>
  </si>
  <si>
    <t>686982</t>
  </si>
  <si>
    <t>YEAP KAM MOEY</t>
  </si>
  <si>
    <t>DR ADV</t>
  </si>
  <si>
    <t>BANK CHARGES</t>
  </si>
  <si>
    <t>V2014/033</t>
  </si>
  <si>
    <t>686983</t>
  </si>
  <si>
    <t>APOLLO KNIGHT SDN BHD</t>
  </si>
  <si>
    <t>V2014/034</t>
  </si>
  <si>
    <t>686984</t>
  </si>
  <si>
    <t>V2014/035</t>
  </si>
  <si>
    <t>686985</t>
  </si>
  <si>
    <t>V2014/036</t>
  </si>
  <si>
    <t>686986</t>
  </si>
  <si>
    <t>PHOTOSTATING &amp; OTHERS/PHOTOGRAPHY,</t>
  </si>
  <si>
    <t>V2014/037</t>
  </si>
  <si>
    <t>686987</t>
  </si>
  <si>
    <t>V2014/038</t>
  </si>
  <si>
    <t>686988</t>
  </si>
  <si>
    <t>V2014/039</t>
  </si>
  <si>
    <t>686989</t>
  </si>
  <si>
    <t>V2014/040</t>
  </si>
  <si>
    <t>686990</t>
  </si>
  <si>
    <t>TRAINING &amp; DEVELOPMENT</t>
  </si>
  <si>
    <t>V2014/041</t>
  </si>
  <si>
    <t>686991</t>
  </si>
  <si>
    <t>V2014/042</t>
  </si>
  <si>
    <t>686992</t>
  </si>
  <si>
    <t>V2014/043</t>
  </si>
  <si>
    <t>686993</t>
  </si>
  <si>
    <t>V2014/044</t>
  </si>
  <si>
    <t>686994</t>
  </si>
  <si>
    <t>V2014/045</t>
  </si>
  <si>
    <t>686995</t>
  </si>
  <si>
    <t>V2014/046</t>
  </si>
  <si>
    <t>686996</t>
  </si>
  <si>
    <t>V2014/054</t>
  </si>
  <si>
    <t>686997</t>
  </si>
  <si>
    <t>OFFICE RENOVATION</t>
  </si>
  <si>
    <t>OR 00506</t>
  </si>
  <si>
    <t>G HOTEL</t>
  </si>
  <si>
    <t>V2014/055</t>
  </si>
  <si>
    <t>686998</t>
  </si>
  <si>
    <t>V2014/056</t>
  </si>
  <si>
    <t>686999</t>
  </si>
  <si>
    <t>V2014/057</t>
  </si>
  <si>
    <t>687000</t>
  </si>
  <si>
    <t>TAXATION</t>
  </si>
  <si>
    <t>V2014/058</t>
  </si>
  <si>
    <t>687001</t>
  </si>
  <si>
    <t>PUBLICITY - TROFEST SEA,</t>
  </si>
  <si>
    <t>STREET ART MAP</t>
  </si>
  <si>
    <t>V2014/059</t>
  </si>
  <si>
    <t>687002</t>
  </si>
  <si>
    <t>ADVERTISEMENT - OUTDOOR</t>
  </si>
  <si>
    <t>V2014/060</t>
  </si>
  <si>
    <t>687003</t>
  </si>
  <si>
    <t>PUBLICITY - TROPFEST SEA</t>
  </si>
  <si>
    <t>V2014/061</t>
  </si>
  <si>
    <t>687004</t>
  </si>
  <si>
    <t>V2014/062</t>
  </si>
  <si>
    <t>687005</t>
  </si>
  <si>
    <t>V2014/063</t>
  </si>
  <si>
    <t>687006</t>
  </si>
  <si>
    <t>FAM TRIP</t>
  </si>
  <si>
    <t>V2014/064</t>
  </si>
  <si>
    <t>687007</t>
  </si>
  <si>
    <t>V2014/065</t>
  </si>
  <si>
    <t>687008</t>
  </si>
  <si>
    <t>PROFESSIONAL FEE</t>
  </si>
  <si>
    <t>JV14/01/03</t>
  </si>
  <si>
    <t>BEING CASH DEPOSIT TO CIMB A/C</t>
  </si>
  <si>
    <t>DATED 23/01/2014</t>
  </si>
  <si>
    <t>OR 00507</t>
  </si>
  <si>
    <t>DEPOSITS</t>
  </si>
  <si>
    <t>V2014/071</t>
  </si>
  <si>
    <t>687013</t>
  </si>
  <si>
    <t>PUBLICITY - TRORFEST SEA,</t>
  </si>
  <si>
    <t>PUBLICITY - PG YASAKOI PARADE</t>
  </si>
  <si>
    <t>V2014/072</t>
  </si>
  <si>
    <t>687014</t>
  </si>
  <si>
    <t>V2014/073</t>
  </si>
  <si>
    <t>687015</t>
  </si>
  <si>
    <t>V2014/074</t>
  </si>
  <si>
    <t>687016</t>
  </si>
  <si>
    <t>V2014/075</t>
  </si>
  <si>
    <t>687017</t>
  </si>
  <si>
    <t>V2014/076</t>
  </si>
  <si>
    <t>687018</t>
  </si>
  <si>
    <t>V2014/077</t>
  </si>
  <si>
    <t>687019</t>
  </si>
  <si>
    <t>V2014/078</t>
  </si>
  <si>
    <t>687020</t>
  </si>
  <si>
    <t>TIC-TELEPHONE/EMAILS/FAX</t>
  </si>
  <si>
    <t>V2014/079</t>
  </si>
  <si>
    <t>687021</t>
  </si>
  <si>
    <t>TELEPHONE/EMAILS/FAX</t>
  </si>
  <si>
    <t>V2014/080</t>
  </si>
  <si>
    <t>687022</t>
  </si>
  <si>
    <t>BANNER/STREAMERS &amp; ARTWORK</t>
  </si>
  <si>
    <t>V2014/081</t>
  </si>
  <si>
    <t>687023</t>
  </si>
  <si>
    <t>TOH KIM HOCK</t>
  </si>
  <si>
    <t>V2014/082</t>
  </si>
  <si>
    <t>687024</t>
  </si>
  <si>
    <t>V2014/083</t>
  </si>
  <si>
    <t>687025</t>
  </si>
  <si>
    <t>TRAINEE &amp; TRAINER ALLOWANCE</t>
  </si>
  <si>
    <t>V2014/084</t>
  </si>
  <si>
    <t>687026</t>
  </si>
  <si>
    <t>V2014/085</t>
  </si>
  <si>
    <t>687027</t>
  </si>
  <si>
    <t>V2014/088</t>
  </si>
  <si>
    <t>687030</t>
  </si>
  <si>
    <t>ACCOUNTING FEE</t>
  </si>
  <si>
    <t>V2014/089</t>
  </si>
  <si>
    <t>687031</t>
  </si>
  <si>
    <t>CLARITY PUBLISHING SDN BHD</t>
  </si>
  <si>
    <t>V2014/090</t>
  </si>
  <si>
    <t>687032</t>
  </si>
  <si>
    <t>V2014/091</t>
  </si>
  <si>
    <t>687033</t>
  </si>
  <si>
    <t>V2014/092</t>
  </si>
  <si>
    <t>687034</t>
  </si>
  <si>
    <t>V2014/093</t>
  </si>
  <si>
    <t>687035</t>
  </si>
  <si>
    <t>V2014/094</t>
  </si>
  <si>
    <t>687036</t>
  </si>
  <si>
    <t>V2014/095</t>
  </si>
  <si>
    <t>687037</t>
  </si>
  <si>
    <t>LAST FRI SAT SUN FOR THE MONTH</t>
  </si>
  <si>
    <t>V2014/096</t>
  </si>
  <si>
    <t>687038</t>
  </si>
  <si>
    <t>V2014/097</t>
  </si>
  <si>
    <t>687039</t>
  </si>
  <si>
    <t>COMPUTERS</t>
  </si>
  <si>
    <t>V2014/098</t>
  </si>
  <si>
    <t>687040</t>
  </si>
  <si>
    <t>STUDIO HOWARD</t>
  </si>
  <si>
    <t>V2014/099</t>
  </si>
  <si>
    <t>687041</t>
  </si>
  <si>
    <t>V2014/100</t>
  </si>
  <si>
    <t>687042</t>
  </si>
  <si>
    <t>STATIONERY &amp; SUPPLIES</t>
  </si>
  <si>
    <t>V2014/101</t>
  </si>
  <si>
    <t>687043</t>
  </si>
  <si>
    <t>V2014/102</t>
  </si>
  <si>
    <t>687044</t>
  </si>
  <si>
    <t>LOCAL TRAVEL</t>
  </si>
  <si>
    <t>V2014/103</t>
  </si>
  <si>
    <t>687045</t>
  </si>
  <si>
    <t>YEAP KAM MOEY,</t>
  </si>
  <si>
    <t>V2014/104</t>
  </si>
  <si>
    <t>687046</t>
  </si>
  <si>
    <t>V2014/067</t>
  </si>
  <si>
    <t>687009</t>
  </si>
  <si>
    <t>KWSP CONTRIBUTION - JAN'14</t>
  </si>
  <si>
    <t>V2014/068</t>
  </si>
  <si>
    <t>687010</t>
  </si>
  <si>
    <t>SOCSO CONTRIBUTION - JAN'14</t>
  </si>
  <si>
    <t>V2014/070</t>
  </si>
  <si>
    <t>687012</t>
  </si>
  <si>
    <t>PTPTN - JAN'14</t>
  </si>
  <si>
    <t>V2014/069</t>
  </si>
  <si>
    <t>687011</t>
  </si>
  <si>
    <t>PCB CONTRIBUTION - JAN'14</t>
  </si>
  <si>
    <t>rental</t>
  </si>
  <si>
    <t>mileage</t>
  </si>
  <si>
    <t>accruals</t>
  </si>
  <si>
    <t>salary</t>
  </si>
  <si>
    <t>cost of goods</t>
  </si>
  <si>
    <t>accrual</t>
  </si>
  <si>
    <t>Salary</t>
  </si>
  <si>
    <t>Allowance</t>
  </si>
  <si>
    <t>Medical</t>
  </si>
  <si>
    <t>Overtime</t>
  </si>
  <si>
    <t>Bank charges</t>
  </si>
  <si>
    <t>hosting</t>
  </si>
  <si>
    <t>photostat</t>
  </si>
  <si>
    <t>Training</t>
  </si>
  <si>
    <t>Other debtors</t>
  </si>
  <si>
    <t>Provision of taxation</t>
  </si>
  <si>
    <t>office renovation</t>
  </si>
  <si>
    <t>Printing</t>
  </si>
  <si>
    <t>Ads Outdoor</t>
  </si>
  <si>
    <t xml:space="preserve">cash </t>
  </si>
  <si>
    <t>deposits refund</t>
  </si>
  <si>
    <t>Publicity for events</t>
  </si>
  <si>
    <t>Professional fees</t>
  </si>
  <si>
    <t>Telephone</t>
  </si>
  <si>
    <t>Banners</t>
  </si>
  <si>
    <t>Trainee</t>
  </si>
  <si>
    <t>Accounting fees</t>
  </si>
  <si>
    <t>computers</t>
  </si>
  <si>
    <t>stationery</t>
  </si>
  <si>
    <t>Local Travel</t>
  </si>
  <si>
    <t>EPF</t>
  </si>
  <si>
    <t>socso</t>
  </si>
  <si>
    <t>PTPTN</t>
  </si>
  <si>
    <t>PCB</t>
  </si>
  <si>
    <t>Date : 21/04/2014</t>
  </si>
  <si>
    <t>V2014/109</t>
  </si>
  <si>
    <t>687028</t>
  </si>
  <si>
    <t>Rental</t>
  </si>
  <si>
    <t>V2014/110</t>
  </si>
  <si>
    <t>687029</t>
  </si>
  <si>
    <t>Mileage</t>
  </si>
  <si>
    <t>V2014/111</t>
  </si>
  <si>
    <t>687047</t>
  </si>
  <si>
    <t>PGT NETWORKING WITH TOURISM PLAYER</t>
  </si>
  <si>
    <t>Hosting</t>
  </si>
  <si>
    <t>V2014/128</t>
  </si>
  <si>
    <t>TT</t>
  </si>
  <si>
    <t>V2014/129</t>
  </si>
  <si>
    <t>V2014/112</t>
  </si>
  <si>
    <t>687048</t>
  </si>
  <si>
    <t>V2014/113</t>
  </si>
  <si>
    <t>687049</t>
  </si>
  <si>
    <t>V2014/114</t>
  </si>
  <si>
    <t>687050</t>
  </si>
  <si>
    <t>KAKI CREATION</t>
  </si>
  <si>
    <t>cost of goods sold</t>
  </si>
  <si>
    <t>V2014/115</t>
  </si>
  <si>
    <t>687051</t>
  </si>
  <si>
    <t>HERITAGE WALK &amp; TOUR/SUNDAY EVENT</t>
  </si>
  <si>
    <t>V2014/116</t>
  </si>
  <si>
    <t>687052</t>
  </si>
  <si>
    <t>V2014/117</t>
  </si>
  <si>
    <t>687053</t>
  </si>
  <si>
    <t>OFFICE UPKEEP &amp; EXPENSES</t>
  </si>
  <si>
    <t>Office upkeep</t>
  </si>
  <si>
    <t>V2014/118</t>
  </si>
  <si>
    <t>687054</t>
  </si>
  <si>
    <t>WELCOME RECEPTION</t>
  </si>
  <si>
    <t>V2014/119</t>
  </si>
  <si>
    <t>687055</t>
  </si>
  <si>
    <t>MYCEB KOREA ROADSHOW APR 22 - 25,2014</t>
  </si>
  <si>
    <t>Tourism Promotion</t>
  </si>
  <si>
    <t>V2014/120</t>
  </si>
  <si>
    <t>687056</t>
  </si>
  <si>
    <t>V2014/121</t>
  </si>
  <si>
    <t>687057</t>
  </si>
  <si>
    <t>V2014/122</t>
  </si>
  <si>
    <t>687058</t>
  </si>
  <si>
    <t>SOUVENIRS/GIFTS</t>
  </si>
  <si>
    <t>souvenirs</t>
  </si>
  <si>
    <t>V2014/123</t>
  </si>
  <si>
    <t>687059</t>
  </si>
  <si>
    <t>TOUR GUIDE</t>
  </si>
  <si>
    <t>V2014/124</t>
  </si>
  <si>
    <t>687060</t>
  </si>
  <si>
    <t>YEAP PENG HOE</t>
  </si>
  <si>
    <t>V2014/125</t>
  </si>
  <si>
    <t>687061</t>
  </si>
  <si>
    <t>TIC-ELECTRICITY &amp; WATER</t>
  </si>
  <si>
    <t>Electric</t>
  </si>
  <si>
    <t>V2014/126</t>
  </si>
  <si>
    <t>687062</t>
  </si>
  <si>
    <t>ELECTRICITY &amp; WATER</t>
  </si>
  <si>
    <t>V2014/127</t>
  </si>
  <si>
    <t>687063</t>
  </si>
  <si>
    <t>V2014/130</t>
  </si>
  <si>
    <t>687064</t>
  </si>
  <si>
    <t>OR 00511</t>
  </si>
  <si>
    <t>V2014/132</t>
  </si>
  <si>
    <t>687090</t>
  </si>
  <si>
    <t>KWSP CONTRIBUTION - FEB'14</t>
  </si>
  <si>
    <t>V2014/133</t>
  </si>
  <si>
    <t>687091</t>
  </si>
  <si>
    <t>SOCSO CONTRIBUTION - FEB'14</t>
  </si>
  <si>
    <t>V2014/134</t>
  </si>
  <si>
    <t>687067</t>
  </si>
  <si>
    <t>PCB CONTRIBUTION - FEB'14</t>
  </si>
  <si>
    <t>V2014/135</t>
  </si>
  <si>
    <t>687068</t>
  </si>
  <si>
    <t>PTPTN - FEB'14</t>
  </si>
  <si>
    <t>V2014/136</t>
  </si>
  <si>
    <t>687069</t>
  </si>
  <si>
    <t>V2014/137</t>
  </si>
  <si>
    <t>687070</t>
  </si>
  <si>
    <t>V2014/138</t>
  </si>
  <si>
    <t>687071</t>
  </si>
  <si>
    <t>V2014/139</t>
  </si>
  <si>
    <t>687072</t>
  </si>
  <si>
    <t>V2014/140</t>
  </si>
  <si>
    <t>687073</t>
  </si>
  <si>
    <t>PHOTOSTATING &amp; OTHERS/PHOTOGRAPHY</t>
  </si>
  <si>
    <t>V2014/141</t>
  </si>
  <si>
    <t>687089</t>
  </si>
  <si>
    <t>V2014/142</t>
  </si>
  <si>
    <t>687075</t>
  </si>
  <si>
    <t>INSURANCE</t>
  </si>
  <si>
    <t>V2014/143</t>
  </si>
  <si>
    <t>687076</t>
  </si>
  <si>
    <t>V2014/144</t>
  </si>
  <si>
    <t>687077</t>
  </si>
  <si>
    <t>THE SPRING FESTORAMA 2014</t>
  </si>
  <si>
    <t>V2014/145</t>
  </si>
  <si>
    <t>687078</t>
  </si>
  <si>
    <t>TIC-LICENSE FEE</t>
  </si>
  <si>
    <t>V2014/146</t>
  </si>
  <si>
    <t>687079</t>
  </si>
  <si>
    <t>LASR FRI SAT SUN FOR THE MONTH</t>
  </si>
  <si>
    <t>V2014/147</t>
  </si>
  <si>
    <t>687080</t>
  </si>
  <si>
    <t>V2014/148</t>
  </si>
  <si>
    <t>687081</t>
  </si>
  <si>
    <t>V2014/149</t>
  </si>
  <si>
    <t>687082</t>
  </si>
  <si>
    <t>V2014/150</t>
  </si>
  <si>
    <t>687083</t>
  </si>
  <si>
    <t>RED STAR PRODUCTION</t>
  </si>
  <si>
    <t>V2014/151</t>
  </si>
  <si>
    <t>687084</t>
  </si>
  <si>
    <t>V2014/152</t>
  </si>
  <si>
    <t>687085</t>
  </si>
  <si>
    <t>UPKEEP OF M/VEHICLE</t>
  </si>
  <si>
    <t>V2014/153</t>
  </si>
  <si>
    <t>687086</t>
  </si>
  <si>
    <t>V2014/154</t>
  </si>
  <si>
    <t>687087</t>
  </si>
  <si>
    <t>V2014/155</t>
  </si>
  <si>
    <t>687088</t>
  </si>
  <si>
    <t>V2014/156</t>
  </si>
  <si>
    <t>687092</t>
  </si>
  <si>
    <t>AIME 2014 MELBOURNE FEB 17 - 19, 2014</t>
  </si>
  <si>
    <t>V2014/157</t>
  </si>
  <si>
    <t>687093</t>
  </si>
  <si>
    <t>V2014/158</t>
  </si>
  <si>
    <t>687094</t>
  </si>
  <si>
    <t>V2014/159</t>
  </si>
  <si>
    <t>687095</t>
  </si>
  <si>
    <t>SOFTWARE</t>
  </si>
  <si>
    <t>V2014/160</t>
  </si>
  <si>
    <t>687096</t>
  </si>
  <si>
    <t>V2014/161</t>
  </si>
  <si>
    <t>687119</t>
  </si>
  <si>
    <t>V2014/163</t>
  </si>
  <si>
    <t>687099</t>
  </si>
  <si>
    <t>V2014/164</t>
  </si>
  <si>
    <t>687100</t>
  </si>
  <si>
    <t>V2014/165</t>
  </si>
  <si>
    <t>687101</t>
  </si>
  <si>
    <t>DVD DUPLICATION</t>
  </si>
  <si>
    <t>V2014/166</t>
  </si>
  <si>
    <t>687102</t>
  </si>
  <si>
    <t>V2014/167</t>
  </si>
  <si>
    <t>687103</t>
  </si>
  <si>
    <t>V2014/168</t>
  </si>
  <si>
    <t>687104</t>
  </si>
  <si>
    <t>V2014/169</t>
  </si>
  <si>
    <t>687105</t>
  </si>
  <si>
    <t>V2014/170</t>
  </si>
  <si>
    <t>687106</t>
  </si>
  <si>
    <t>V2014/171</t>
  </si>
  <si>
    <t>687107</t>
  </si>
  <si>
    <t>V2014/172</t>
  </si>
  <si>
    <t>687108</t>
  </si>
  <si>
    <t>V2014/173</t>
  </si>
  <si>
    <t>687120</t>
  </si>
  <si>
    <t>TOUR &amp; INCENTIVE TRAVEL</t>
  </si>
  <si>
    <t>V2014/174</t>
  </si>
  <si>
    <t>687110</t>
  </si>
  <si>
    <t>V2014/175</t>
  </si>
  <si>
    <t>687111</t>
  </si>
  <si>
    <t>V2014/176</t>
  </si>
  <si>
    <t>687112</t>
  </si>
  <si>
    <t>V2014/177</t>
  </si>
  <si>
    <t>687113</t>
  </si>
  <si>
    <t>V2014/178</t>
  </si>
  <si>
    <t>687114</t>
  </si>
  <si>
    <t>TROPICAL SPICE GARDEN SDN BHD</t>
  </si>
  <si>
    <t>V2014/179</t>
  </si>
  <si>
    <t>687115</t>
  </si>
  <si>
    <t>V2014/180</t>
  </si>
  <si>
    <t>687116</t>
  </si>
  <si>
    <t>V2014/181</t>
  </si>
  <si>
    <t>687121</t>
  </si>
  <si>
    <t>EDITORIAL ASSOCIATES</t>
  </si>
  <si>
    <t>V2014/131</t>
  </si>
  <si>
    <t>JV14/02/03</t>
  </si>
  <si>
    <t>CASH DEPOSIT INTO CIMB ACC DATED 18/2/14</t>
  </si>
  <si>
    <t>meeting expenses</t>
  </si>
  <si>
    <t>Online ads promotion</t>
  </si>
  <si>
    <t>Bank Charges</t>
  </si>
  <si>
    <t>V2014/182</t>
  </si>
  <si>
    <t>687117</t>
  </si>
  <si>
    <t>V2014/183</t>
  </si>
  <si>
    <t>687118</t>
  </si>
  <si>
    <t>JV14/03/02</t>
  </si>
  <si>
    <t>DATED 04/03/14</t>
  </si>
  <si>
    <t>OR 00515</t>
  </si>
  <si>
    <t>CIMB763349</t>
  </si>
  <si>
    <t>STANDFORD INTERNATIONAL COLLEGE</t>
  </si>
  <si>
    <t>OR 00516</t>
  </si>
  <si>
    <t>CIMB205693</t>
  </si>
  <si>
    <t>EXCELPOLITAN INTERNATIONAL COLLEGE</t>
  </si>
  <si>
    <t>OR 00517</t>
  </si>
  <si>
    <t>PBB316237</t>
  </si>
  <si>
    <t>CAC ACADEMY</t>
  </si>
  <si>
    <t>V2014/211</t>
  </si>
  <si>
    <t>687149</t>
  </si>
  <si>
    <t>KAMILIA - H/P CLAIMS FOR AIRPORT JAN</t>
  </si>
  <si>
    <t>V2014/184</t>
  </si>
  <si>
    <t>687122</t>
  </si>
  <si>
    <t>NATAS SINGAPORE 28 FEB - 2 MAR,2014,</t>
  </si>
  <si>
    <t>ITB BERLIN MAR 3-10 2014</t>
  </si>
  <si>
    <t>V2014/185</t>
  </si>
  <si>
    <t>687123</t>
  </si>
  <si>
    <t>DR WU LIEN TEH COMMEMORATIVE SYMPOSIUM</t>
  </si>
  <si>
    <t>ON 8TH-10TH MARCH 2014</t>
  </si>
  <si>
    <t>V2014/186</t>
  </si>
  <si>
    <t>687124</t>
  </si>
  <si>
    <t>V2014/187</t>
  </si>
  <si>
    <t>687125</t>
  </si>
  <si>
    <t>OFFICE EQUIPMENT</t>
  </si>
  <si>
    <t>V2014/188</t>
  </si>
  <si>
    <t>687126</t>
  </si>
  <si>
    <t>FARM TRIP</t>
  </si>
  <si>
    <t>V2014/189</t>
  </si>
  <si>
    <t>687127</t>
  </si>
  <si>
    <t>V2014/190</t>
  </si>
  <si>
    <t>687128</t>
  </si>
  <si>
    <t>V2014/191</t>
  </si>
  <si>
    <t>687129</t>
  </si>
  <si>
    <t>V2014/192</t>
  </si>
  <si>
    <t>687130</t>
  </si>
  <si>
    <t>LAST FRI SAT SAUN FOR THE MONTH,</t>
  </si>
  <si>
    <t>V2014/193</t>
  </si>
  <si>
    <t>687131</t>
  </si>
  <si>
    <t>PENANG YOSAKOI PARADE</t>
  </si>
  <si>
    <t>V2014/194</t>
  </si>
  <si>
    <t>687132</t>
  </si>
  <si>
    <t>V2014/195</t>
  </si>
  <si>
    <t>687133</t>
  </si>
  <si>
    <t>V2014/196</t>
  </si>
  <si>
    <t>687134</t>
  </si>
  <si>
    <t>RAPID PENANG SDN BHD</t>
  </si>
  <si>
    <t>V2014/197</t>
  </si>
  <si>
    <t>687135</t>
  </si>
  <si>
    <t>PRINTING OF PUBLICATION/BROCHURES</t>
  </si>
  <si>
    <t>V2014/198</t>
  </si>
  <si>
    <t>687136</t>
  </si>
  <si>
    <t>V2014/199</t>
  </si>
  <si>
    <t>687137</t>
  </si>
  <si>
    <t>V2014/200</t>
  </si>
  <si>
    <t>687138</t>
  </si>
  <si>
    <t>V2014/201</t>
  </si>
  <si>
    <t>687139</t>
  </si>
  <si>
    <t>V2014/202</t>
  </si>
  <si>
    <t>687153</t>
  </si>
  <si>
    <t>TRADE SHOW BROCHURE</t>
  </si>
  <si>
    <t>V2014/203</t>
  </si>
  <si>
    <t>687141</t>
  </si>
  <si>
    <t>V2014/204</t>
  </si>
  <si>
    <t>687142</t>
  </si>
  <si>
    <t>V2014/205</t>
  </si>
  <si>
    <t>687143</t>
  </si>
  <si>
    <t>V2014/206</t>
  </si>
  <si>
    <t>687144</t>
  </si>
  <si>
    <t>V2014/207</t>
  </si>
  <si>
    <t>687145</t>
  </si>
  <si>
    <t>V2014/208</t>
  </si>
  <si>
    <t>687146</t>
  </si>
  <si>
    <t>AIME 2014 IN MELBOURNE FEB 17-19,2014</t>
  </si>
  <si>
    <t>V2014/209</t>
  </si>
  <si>
    <t>687147</t>
  </si>
  <si>
    <t>V2014/210</t>
  </si>
  <si>
    <t>687148</t>
  </si>
  <si>
    <t>V2014/212</t>
  </si>
  <si>
    <t>687150</t>
  </si>
  <si>
    <t>V2014/213</t>
  </si>
  <si>
    <t>687151</t>
  </si>
  <si>
    <t>LI JYNN</t>
  </si>
  <si>
    <t>V2014/214</t>
  </si>
  <si>
    <t>687152</t>
  </si>
  <si>
    <t>V2014/215</t>
  </si>
  <si>
    <t>149343</t>
  </si>
  <si>
    <t>STATE TOURISM - TOURISM PROMOTION</t>
  </si>
  <si>
    <t>V2014/216</t>
  </si>
  <si>
    <t>687154</t>
  </si>
  <si>
    <t>V2014/217</t>
  </si>
  <si>
    <t>687155</t>
  </si>
  <si>
    <t>V2014/218</t>
  </si>
  <si>
    <t>687160</t>
  </si>
  <si>
    <t>NATAS SINGAPORE 28 FEB - 2 MAR,2014</t>
  </si>
  <si>
    <t>V2014/219</t>
  </si>
  <si>
    <t>687157</t>
  </si>
  <si>
    <t>ITB BERLIN MAR 3-10 2014,</t>
  </si>
  <si>
    <t>NATAS SINGAPORE 28 FEB - 2 MAR 2014</t>
  </si>
  <si>
    <t>V2014/220</t>
  </si>
  <si>
    <t>687158</t>
  </si>
  <si>
    <t>V2014/221</t>
  </si>
  <si>
    <t>687159</t>
  </si>
  <si>
    <t>NATAS SINGAPORE 28 FEB - 2 MAR, 2014</t>
  </si>
  <si>
    <t>OR 00518</t>
  </si>
  <si>
    <t>CIMB096553</t>
  </si>
  <si>
    <t>FUND FROM STATE GOVT</t>
  </si>
  <si>
    <t>OR 00520</t>
  </si>
  <si>
    <t>MBB000908</t>
  </si>
  <si>
    <t>STRAITS INDIGO SDN BHD</t>
  </si>
  <si>
    <t>CHEONG FATT TZE MANSION</t>
  </si>
  <si>
    <t>V2014/227</t>
  </si>
  <si>
    <t>687165</t>
  </si>
  <si>
    <t>PHOTO/VIDEO ARCHIVING</t>
  </si>
  <si>
    <t>OR 00522</t>
  </si>
  <si>
    <t>TUNKU ABDUL RAHMAN UNIVERSITY COLLEGE</t>
  </si>
  <si>
    <t>(PG BRANCH CAMPUS)</t>
  </si>
  <si>
    <t>V2014/228</t>
  </si>
  <si>
    <t>687166</t>
  </si>
  <si>
    <t>V2014/229</t>
  </si>
  <si>
    <t>687167</t>
  </si>
  <si>
    <t>V2014/230</t>
  </si>
  <si>
    <t>687168</t>
  </si>
  <si>
    <t>V2014/231</t>
  </si>
  <si>
    <t>687169</t>
  </si>
  <si>
    <t>V2014/232</t>
  </si>
  <si>
    <t>687170</t>
  </si>
  <si>
    <t>ITM BERLIN MAR 3-10 2014</t>
  </si>
  <si>
    <t>V2014/233</t>
  </si>
  <si>
    <t>687171</t>
  </si>
  <si>
    <t>V2014/234</t>
  </si>
  <si>
    <t>687172</t>
  </si>
  <si>
    <t>V2014/235</t>
  </si>
  <si>
    <t>687173</t>
  </si>
  <si>
    <t>V2014/236</t>
  </si>
  <si>
    <t>687174</t>
  </si>
  <si>
    <t>OR 00523</t>
  </si>
  <si>
    <t>SENTRAL COLLEGE PENANG</t>
  </si>
  <si>
    <t>OR 00521</t>
  </si>
  <si>
    <t>HLB544486</t>
  </si>
  <si>
    <t>GOLDEN CHEF CULINARY ACADEMY</t>
  </si>
  <si>
    <t>V2014/237</t>
  </si>
  <si>
    <t>687175</t>
  </si>
  <si>
    <t>SLES MISSION INDIA MAR 17 - 21, 2014</t>
  </si>
  <si>
    <t>V2014/238</t>
  </si>
  <si>
    <t>687176</t>
  </si>
  <si>
    <t>V2014/239</t>
  </si>
  <si>
    <t>687177</t>
  </si>
  <si>
    <t>V2014/240</t>
  </si>
  <si>
    <t>687178</t>
  </si>
  <si>
    <t>V2014/241</t>
  </si>
  <si>
    <t>687179</t>
  </si>
  <si>
    <t>V2014/242</t>
  </si>
  <si>
    <t>687180</t>
  </si>
  <si>
    <t>V2014/243</t>
  </si>
  <si>
    <t>687181</t>
  </si>
  <si>
    <t>V2014/244</t>
  </si>
  <si>
    <t>687182</t>
  </si>
  <si>
    <t>V2014/245</t>
  </si>
  <si>
    <t>687183</t>
  </si>
  <si>
    <t>V2014/246</t>
  </si>
  <si>
    <t>687184</t>
  </si>
  <si>
    <t>V2014/247</t>
  </si>
  <si>
    <t>687185</t>
  </si>
  <si>
    <t>V2014/248</t>
  </si>
  <si>
    <t>687186</t>
  </si>
  <si>
    <t>V2014/249</t>
  </si>
  <si>
    <t>687187</t>
  </si>
  <si>
    <t>V2014/250</t>
  </si>
  <si>
    <t>687188</t>
  </si>
  <si>
    <t>V2014/251</t>
  </si>
  <si>
    <t>687189</t>
  </si>
  <si>
    <t>V2014/252</t>
  </si>
  <si>
    <t>687190</t>
  </si>
  <si>
    <t>V2014/253</t>
  </si>
  <si>
    <t>687191</t>
  </si>
  <si>
    <t>V2014/254</t>
  </si>
  <si>
    <t>687192</t>
  </si>
  <si>
    <t>V2014/255</t>
  </si>
  <si>
    <t>687193</t>
  </si>
  <si>
    <t>V2014/256</t>
  </si>
  <si>
    <t>687194</t>
  </si>
  <si>
    <t>V2014/257</t>
  </si>
  <si>
    <t>687195</t>
  </si>
  <si>
    <t>JV14/03/03</t>
  </si>
  <si>
    <t>BEING BANK CHARGES FOR AUDIT CONFIRMATIN</t>
  </si>
  <si>
    <t>FOR YE 2013</t>
  </si>
  <si>
    <t>V2014/222</t>
  </si>
  <si>
    <t>V2014/223</t>
  </si>
  <si>
    <t>687161</t>
  </si>
  <si>
    <t>KWSP - CONTRIBUTION MAR'14</t>
  </si>
  <si>
    <t>V2014/224</t>
  </si>
  <si>
    <t>687162</t>
  </si>
  <si>
    <t>SOCSO - CONTRIBUTION MAR'14</t>
  </si>
  <si>
    <t>V2014/225</t>
  </si>
  <si>
    <t>687163</t>
  </si>
  <si>
    <t>PCB - CONTRIBUTION MAR'14</t>
  </si>
  <si>
    <t>V2014/226</t>
  </si>
  <si>
    <t>687164</t>
  </si>
  <si>
    <t>PTPTN - MAR'14</t>
  </si>
  <si>
    <t>Stationery</t>
  </si>
  <si>
    <t>Newspaper</t>
  </si>
  <si>
    <t>Online Ads</t>
  </si>
  <si>
    <t>Hosting of events</t>
  </si>
  <si>
    <t>epf</t>
  </si>
  <si>
    <t>pcb</t>
  </si>
  <si>
    <t>ptptn</t>
  </si>
  <si>
    <t>accounting fee</t>
  </si>
  <si>
    <t>tel</t>
  </si>
  <si>
    <t>insurance</t>
  </si>
  <si>
    <t>training</t>
  </si>
  <si>
    <t>License</t>
  </si>
  <si>
    <t>professional fee</t>
  </si>
  <si>
    <t>local travel</t>
  </si>
  <si>
    <t>upkeep of m/vehicle</t>
  </si>
  <si>
    <t>trainee</t>
  </si>
  <si>
    <t>software</t>
  </si>
  <si>
    <t>dvd</t>
  </si>
  <si>
    <t>allowance</t>
  </si>
  <si>
    <t>overtime</t>
  </si>
  <si>
    <t>meeting</t>
  </si>
  <si>
    <t>online ads</t>
  </si>
  <si>
    <t>bank charges</t>
  </si>
  <si>
    <t>cash in hand</t>
  </si>
  <si>
    <t>KAMILIA - salary</t>
  </si>
  <si>
    <t>KAMILIA - Car park</t>
  </si>
  <si>
    <t>tourism promotion</t>
  </si>
  <si>
    <t>Accounting fee</t>
  </si>
  <si>
    <t>office equipment</t>
  </si>
  <si>
    <t>office upkeep</t>
  </si>
  <si>
    <t>Accruals</t>
  </si>
  <si>
    <t>printing</t>
  </si>
  <si>
    <t>electric</t>
  </si>
  <si>
    <t>Amount owing to PDC</t>
  </si>
  <si>
    <t>ads outdoor</t>
  </si>
  <si>
    <t>fund</t>
  </si>
  <si>
    <t>photo/video</t>
  </si>
  <si>
    <t>upkeep of vehicle</t>
  </si>
  <si>
    <t>banners</t>
  </si>
  <si>
    <t>medical</t>
  </si>
  <si>
    <t>newspaper</t>
  </si>
  <si>
    <t>Online ads</t>
  </si>
  <si>
    <t>TRAINEE &amp; TRAINER Visitor Pass airport</t>
  </si>
  <si>
    <t>Date : 14/05/2014</t>
  </si>
  <si>
    <t>V2014/259</t>
  </si>
  <si>
    <t>687196</t>
  </si>
  <si>
    <t>TIC-OFFICE RENTAL</t>
  </si>
  <si>
    <t>V2014/260</t>
  </si>
  <si>
    <t>687197</t>
  </si>
  <si>
    <t>V2014/261</t>
  </si>
  <si>
    <t>687198</t>
  </si>
  <si>
    <t>V2014/262</t>
  </si>
  <si>
    <t>687199</t>
  </si>
  <si>
    <t>V2014/263</t>
  </si>
  <si>
    <t>687200</t>
  </si>
  <si>
    <t>FURNITURE &amp; FITTING</t>
  </si>
  <si>
    <t>V2014/264</t>
  </si>
  <si>
    <t>691201</t>
  </si>
  <si>
    <t>V2014/265</t>
  </si>
  <si>
    <t>691202</t>
  </si>
  <si>
    <t>V2014/266</t>
  </si>
  <si>
    <t>691203</t>
  </si>
  <si>
    <t>V2014/267</t>
  </si>
  <si>
    <t>691204</t>
  </si>
  <si>
    <t>V2014/268</t>
  </si>
  <si>
    <t>691205</t>
  </si>
  <si>
    <t>V2014/269</t>
  </si>
  <si>
    <t>691206</t>
  </si>
  <si>
    <t>V2014/270</t>
  </si>
  <si>
    <t>691207</t>
  </si>
  <si>
    <t>SALES MISSION INDIA MAR 17-21,2014,</t>
  </si>
  <si>
    <t>V2014/271</t>
  </si>
  <si>
    <t>691208</t>
  </si>
  <si>
    <t>V2014/272</t>
  </si>
  <si>
    <t>691209</t>
  </si>
  <si>
    <t>V2014/273</t>
  </si>
  <si>
    <t>691210</t>
  </si>
  <si>
    <t>V2014/274</t>
  </si>
  <si>
    <t>691211</t>
  </si>
  <si>
    <t>V2014/275</t>
  </si>
  <si>
    <t>691212</t>
  </si>
  <si>
    <t>V2014/276</t>
  </si>
  <si>
    <t>691213</t>
  </si>
  <si>
    <t>ADVERTISEMENT - THE EXPAT GROUP</t>
  </si>
  <si>
    <t>V2014/277</t>
  </si>
  <si>
    <t>691214</t>
  </si>
  <si>
    <t>V2014/278</t>
  </si>
  <si>
    <t>691215</t>
  </si>
  <si>
    <t>COPYWRITTING</t>
  </si>
  <si>
    <t>V2014/279</t>
  </si>
  <si>
    <t>691216</t>
  </si>
  <si>
    <t>V2014/280</t>
  </si>
  <si>
    <t>691217</t>
  </si>
  <si>
    <t>V2014/281</t>
  </si>
  <si>
    <t>691218</t>
  </si>
  <si>
    <t>V2014/282</t>
  </si>
  <si>
    <t>691219</t>
  </si>
  <si>
    <t>V2014/283</t>
  </si>
  <si>
    <t>691220</t>
  </si>
  <si>
    <t>OR 00524</t>
  </si>
  <si>
    <t>OCBC613580</t>
  </si>
  <si>
    <t>SEGI COLLEGE PENANG</t>
  </si>
  <si>
    <t>V2014/291</t>
  </si>
  <si>
    <t>691225</t>
  </si>
  <si>
    <t>ADVERTISEMENT - RADIO</t>
  </si>
  <si>
    <t>V2014/292</t>
  </si>
  <si>
    <t>691226</t>
  </si>
  <si>
    <t>FURNITURE &amp; FITTING,</t>
  </si>
  <si>
    <t>V2014/293</t>
  </si>
  <si>
    <t>691227</t>
  </si>
  <si>
    <t>V2014/294</t>
  </si>
  <si>
    <t>691228</t>
  </si>
  <si>
    <t>V2014/295</t>
  </si>
  <si>
    <t>691229</t>
  </si>
  <si>
    <t>V2014/296</t>
  </si>
  <si>
    <t>691230</t>
  </si>
  <si>
    <t>V2014/297</t>
  </si>
  <si>
    <t>691231</t>
  </si>
  <si>
    <t>V2014/299</t>
  </si>
  <si>
    <t>691232</t>
  </si>
  <si>
    <t>V2014/300</t>
  </si>
  <si>
    <t>691233</t>
  </si>
  <si>
    <t>V2014/301</t>
  </si>
  <si>
    <t>691234</t>
  </si>
  <si>
    <t>V2014/302</t>
  </si>
  <si>
    <t>691235</t>
  </si>
  <si>
    <t>V2014/303</t>
  </si>
  <si>
    <t>691236</t>
  </si>
  <si>
    <t>MYCEB KOREA ROADSHOW APR 22 - 25, 2014</t>
  </si>
  <si>
    <t>V2014/304</t>
  </si>
  <si>
    <t>691237</t>
  </si>
  <si>
    <t>V2014/305</t>
  </si>
  <si>
    <t>691238</t>
  </si>
  <si>
    <t>V2014/306</t>
  </si>
  <si>
    <t>691239</t>
  </si>
  <si>
    <t>LUNCH/DINNER HOSTING</t>
  </si>
  <si>
    <t>V2014/307</t>
  </si>
  <si>
    <t>691242</t>
  </si>
  <si>
    <t>V2014/308</t>
  </si>
  <si>
    <t>691241</t>
  </si>
  <si>
    <t>OR 00525</t>
  </si>
  <si>
    <t>CIMB124135</t>
  </si>
  <si>
    <t>ST CHRISTOPHER'S INT PRIMARY SCHOOL</t>
  </si>
  <si>
    <t>OR 00526</t>
  </si>
  <si>
    <t>CIMB655883</t>
  </si>
  <si>
    <t>INVEST PENANG BERHAD</t>
  </si>
  <si>
    <t>V2014/290</t>
  </si>
  <si>
    <t>MEMBERSHIP FEE PAID</t>
  </si>
  <si>
    <t>V2014/289</t>
  </si>
  <si>
    <t>ADVERTISEMENT - TVC</t>
  </si>
  <si>
    <t>JV14/04/02</t>
  </si>
  <si>
    <t>BEING CASH DEPOSIT TO CIMB A/C ON 23/4/4</t>
  </si>
  <si>
    <t>V2014/284</t>
  </si>
  <si>
    <t>V2014/285</t>
  </si>
  <si>
    <t>691221</t>
  </si>
  <si>
    <t>KWSP - CONTRIBUTION APR'14</t>
  </si>
  <si>
    <t>V2014/286</t>
  </si>
  <si>
    <t>691222</t>
  </si>
  <si>
    <t>SOCSO - CONTRIBUTION APR'14</t>
  </si>
  <si>
    <t>V2014/287</t>
  </si>
  <si>
    <t>691223</t>
  </si>
  <si>
    <t>PCB - CONTRIBUTION APR'14</t>
  </si>
  <si>
    <t>V2014/288</t>
  </si>
  <si>
    <t>691224</t>
  </si>
  <si>
    <t>PTPTN - APR'14</t>
  </si>
  <si>
    <t>furniture</t>
  </si>
  <si>
    <t>Other creditors</t>
  </si>
  <si>
    <t>Copy writing</t>
  </si>
  <si>
    <t>Photostating</t>
  </si>
  <si>
    <t>Accural</t>
  </si>
  <si>
    <t>DVD</t>
  </si>
  <si>
    <t>Cash in hand</t>
  </si>
  <si>
    <t>Membership</t>
  </si>
  <si>
    <t>Adv - Mag</t>
  </si>
  <si>
    <t>Adv - TVC</t>
  </si>
  <si>
    <t xml:space="preserve">Adv - Radio </t>
  </si>
  <si>
    <t>Other debtor</t>
  </si>
  <si>
    <t>Refreshment / food</t>
  </si>
  <si>
    <t>Refreshment</t>
  </si>
  <si>
    <t>Sosco</t>
  </si>
  <si>
    <t>Date : 13/06/2014</t>
  </si>
  <si>
    <t>V2014/309</t>
  </si>
  <si>
    <t>691243</t>
  </si>
  <si>
    <t>V2014/310</t>
  </si>
  <si>
    <t>691244</t>
  </si>
  <si>
    <t>V2014/311</t>
  </si>
  <si>
    <t>691245</t>
  </si>
  <si>
    <t>V2014/312</t>
  </si>
  <si>
    <t>691246</t>
  </si>
  <si>
    <t>V2014/313</t>
  </si>
  <si>
    <t>691248</t>
  </si>
  <si>
    <t>V2014/314</t>
  </si>
  <si>
    <t>691247</t>
  </si>
  <si>
    <t>GTWHI HERITAGE MAP</t>
  </si>
  <si>
    <t>V2014/315</t>
  </si>
  <si>
    <t>691249</t>
  </si>
  <si>
    <t>V2014/316</t>
  </si>
  <si>
    <t>691250</t>
  </si>
  <si>
    <t>V2014/317</t>
  </si>
  <si>
    <t>691251</t>
  </si>
  <si>
    <t>V2014/318</t>
  </si>
  <si>
    <t>691252</t>
  </si>
  <si>
    <t>V2014/319</t>
  </si>
  <si>
    <t>691253</t>
  </si>
  <si>
    <t>ADVERTISEMENT - VACANCY</t>
  </si>
  <si>
    <t>V2014/320</t>
  </si>
  <si>
    <t>691254</t>
  </si>
  <si>
    <t>V2014/321</t>
  </si>
  <si>
    <t>691255</t>
  </si>
  <si>
    <t>V2014/322</t>
  </si>
  <si>
    <t>691256</t>
  </si>
  <si>
    <t>V2014/323</t>
  </si>
  <si>
    <t>691257</t>
  </si>
  <si>
    <t>V2014/324</t>
  </si>
  <si>
    <t>691258</t>
  </si>
  <si>
    <t>V2014/325</t>
  </si>
  <si>
    <t>691259</t>
  </si>
  <si>
    <t>V2014/326</t>
  </si>
  <si>
    <t>691260</t>
  </si>
  <si>
    <t>V2014/327</t>
  </si>
  <si>
    <t>691261</t>
  </si>
  <si>
    <t>V2014/328</t>
  </si>
  <si>
    <t>691262</t>
  </si>
  <si>
    <t>V2014/329</t>
  </si>
  <si>
    <t>691263</t>
  </si>
  <si>
    <t>V2014/330</t>
  </si>
  <si>
    <t>691264</t>
  </si>
  <si>
    <t>V2014/331</t>
  </si>
  <si>
    <t>691265</t>
  </si>
  <si>
    <t>OR 00528</t>
  </si>
  <si>
    <t>MBB657182</t>
  </si>
  <si>
    <t>FOUR POINTS BY SHERATON PENANG</t>
  </si>
  <si>
    <t>V2014/334</t>
  </si>
  <si>
    <t>691266</t>
  </si>
  <si>
    <t>V2014/335</t>
  </si>
  <si>
    <t>691267</t>
  </si>
  <si>
    <t>V2014/336</t>
  </si>
  <si>
    <t>691268</t>
  </si>
  <si>
    <t>V2014/337</t>
  </si>
  <si>
    <t>691269</t>
  </si>
  <si>
    <t>V2014/338</t>
  </si>
  <si>
    <t>691270</t>
  </si>
  <si>
    <t>V2014/339</t>
  </si>
  <si>
    <t>691271</t>
  </si>
  <si>
    <t>V2014/340</t>
  </si>
  <si>
    <t>691272</t>
  </si>
  <si>
    <t>TACTICAL CAMPAIGN - HONG KONG</t>
  </si>
  <si>
    <t>V2014/341</t>
  </si>
  <si>
    <t>691273</t>
  </si>
  <si>
    <t>KOLEKSI WASAYANG</t>
  </si>
  <si>
    <t>V2014/342</t>
  </si>
  <si>
    <t>691274</t>
  </si>
  <si>
    <t>V2014/343</t>
  </si>
  <si>
    <t>691275</t>
  </si>
  <si>
    <t>ONG JIN TEONG</t>
  </si>
  <si>
    <t>V2014/344</t>
  </si>
  <si>
    <t>691276</t>
  </si>
  <si>
    <t>NEWSPAPER /BOOKS</t>
  </si>
  <si>
    <t>V2014/345</t>
  </si>
  <si>
    <t>691277</t>
  </si>
  <si>
    <t>V2014/347</t>
  </si>
  <si>
    <t>691279</t>
  </si>
  <si>
    <t>V2014/348</t>
  </si>
  <si>
    <t>691280</t>
  </si>
  <si>
    <t>V2014/349</t>
  </si>
  <si>
    <t>691281</t>
  </si>
  <si>
    <t>V2014/350</t>
  </si>
  <si>
    <t>691282</t>
  </si>
  <si>
    <t>V2014/351</t>
  </si>
  <si>
    <t>691283</t>
  </si>
  <si>
    <t>POSTAGE &amp; COURIER</t>
  </si>
  <si>
    <t>V2014/352</t>
  </si>
  <si>
    <t>691284</t>
  </si>
  <si>
    <t>V2014/353</t>
  </si>
  <si>
    <t>691285</t>
  </si>
  <si>
    <t>V2014/354</t>
  </si>
  <si>
    <t>691286</t>
  </si>
  <si>
    <t>MYCEB KOREA ROADSHOW APR 22-25,2014</t>
  </si>
  <si>
    <t>V2014/346</t>
  </si>
  <si>
    <t>691278</t>
  </si>
  <si>
    <t>V2014/355</t>
  </si>
  <si>
    <t>691287</t>
  </si>
  <si>
    <t>TRAVEL M'SIA 2014,S'PORE APR 25-27,2014</t>
  </si>
  <si>
    <t>V2014/356</t>
  </si>
  <si>
    <t>691288</t>
  </si>
  <si>
    <t>V2014/359</t>
  </si>
  <si>
    <t>691289</t>
  </si>
  <si>
    <t>OR 00529</t>
  </si>
  <si>
    <t>HSBC274820</t>
  </si>
  <si>
    <t>V2014/360</t>
  </si>
  <si>
    <t>691290</t>
  </si>
  <si>
    <t>V2014/361</t>
  </si>
  <si>
    <t>691291</t>
  </si>
  <si>
    <t>V2014/362</t>
  </si>
  <si>
    <t>691292</t>
  </si>
  <si>
    <t>V2014/363</t>
  </si>
  <si>
    <t>691293</t>
  </si>
  <si>
    <t>STAFF UNIFORM</t>
  </si>
  <si>
    <t>V2014/364</t>
  </si>
  <si>
    <t>691294</t>
  </si>
  <si>
    <t>V2014/365</t>
  </si>
  <si>
    <t>691295</t>
  </si>
  <si>
    <t>V2014/367</t>
  </si>
  <si>
    <t>691297</t>
  </si>
  <si>
    <t>V2014/368</t>
  </si>
  <si>
    <t>691298</t>
  </si>
  <si>
    <t>V2014/374</t>
  </si>
  <si>
    <t>691300</t>
  </si>
  <si>
    <t>OR 00530</t>
  </si>
  <si>
    <t>CIMB097301</t>
  </si>
  <si>
    <t>PERBADANDAN PEMBANGUNAN P.PINANG</t>
  </si>
  <si>
    <t>JV14/05/02</t>
  </si>
  <si>
    <t>DATED 28/05/14</t>
  </si>
  <si>
    <t>V2014/366</t>
  </si>
  <si>
    <t>691345</t>
  </si>
  <si>
    <t>CONTRIBUTION/SPONSOR</t>
  </si>
  <si>
    <t>JV14/05/03</t>
  </si>
  <si>
    <t>BEING BANK CHARGES FOR STOP PAYMENT</t>
  </si>
  <si>
    <t>- PTPTN DATED 29/05/14</t>
  </si>
  <si>
    <t>V2014/375</t>
  </si>
  <si>
    <t>691305</t>
  </si>
  <si>
    <t>MY PENANG, MY PERANAKAN BROCHURE</t>
  </si>
  <si>
    <t>V2014/376</t>
  </si>
  <si>
    <t>691306</t>
  </si>
  <si>
    <t>V2014/377</t>
  </si>
  <si>
    <t>691307</t>
  </si>
  <si>
    <t>V2014/378</t>
  </si>
  <si>
    <t>691308</t>
  </si>
  <si>
    <t>V2014/379</t>
  </si>
  <si>
    <t>691309</t>
  </si>
  <si>
    <t>TIC-OFFICE UPKEEP &amp; EXPENSES</t>
  </si>
  <si>
    <t>V2014/380</t>
  </si>
  <si>
    <t>691310</t>
  </si>
  <si>
    <t>V2014/381</t>
  </si>
  <si>
    <t>691311</t>
  </si>
  <si>
    <t>PHOTOSTATING &amp; OTEHRS/PHOTOGRAPHY</t>
  </si>
  <si>
    <t>V2014/382</t>
  </si>
  <si>
    <t>691312</t>
  </si>
  <si>
    <t>GEORGE TOWN WORLD HERITAGE INCORPORATED</t>
  </si>
  <si>
    <t>V2014/383</t>
  </si>
  <si>
    <t>691313</t>
  </si>
  <si>
    <t>V2014/384</t>
  </si>
  <si>
    <t>691314</t>
  </si>
  <si>
    <t>VIDEO PRODUCTION</t>
  </si>
  <si>
    <t>V2014/385</t>
  </si>
  <si>
    <t>691315</t>
  </si>
  <si>
    <t>V2014/386</t>
  </si>
  <si>
    <t>691316</t>
  </si>
  <si>
    <t>V2014/387</t>
  </si>
  <si>
    <t>691317</t>
  </si>
  <si>
    <t>V2014/388</t>
  </si>
  <si>
    <t>691318</t>
  </si>
  <si>
    <t>LAST FRI SAT SUN FOR THE MONTH,</t>
  </si>
  <si>
    <t>V2014/389</t>
  </si>
  <si>
    <t>691319</t>
  </si>
  <si>
    <t>V2014/390</t>
  </si>
  <si>
    <t>691320</t>
  </si>
  <si>
    <t>V2014/391</t>
  </si>
  <si>
    <t>691321</t>
  </si>
  <si>
    <t>V2014/392</t>
  </si>
  <si>
    <t>691322</t>
  </si>
  <si>
    <t>V2014/393</t>
  </si>
  <si>
    <t>691323</t>
  </si>
  <si>
    <t>ADVERTISEMENT - MAGAZINES</t>
  </si>
  <si>
    <t>V2014/395</t>
  </si>
  <si>
    <t>691325</t>
  </si>
  <si>
    <t>V2014/396</t>
  </si>
  <si>
    <t>691326</t>
  </si>
  <si>
    <t>RAPID BUS SDN BHD</t>
  </si>
  <si>
    <t>V2014/397</t>
  </si>
  <si>
    <t>691327</t>
  </si>
  <si>
    <t>V2014/398</t>
  </si>
  <si>
    <t>691342</t>
  </si>
  <si>
    <t>V2014/399</t>
  </si>
  <si>
    <t>691329</t>
  </si>
  <si>
    <t>V2014/400</t>
  </si>
  <si>
    <t>691330</t>
  </si>
  <si>
    <t>V2014/401</t>
  </si>
  <si>
    <t>691331</t>
  </si>
  <si>
    <t>OCCUPY BEACH STREET</t>
  </si>
  <si>
    <t>V2014/402</t>
  </si>
  <si>
    <t>691344</t>
  </si>
  <si>
    <t>V2014/403</t>
  </si>
  <si>
    <t>691333</t>
  </si>
  <si>
    <t>V2014/404</t>
  </si>
  <si>
    <t>691343</t>
  </si>
  <si>
    <t>V2014/405</t>
  </si>
  <si>
    <t>691335</t>
  </si>
  <si>
    <t>V2014/406</t>
  </si>
  <si>
    <t>691336</t>
  </si>
  <si>
    <t>V2014/407</t>
  </si>
  <si>
    <t>691337</t>
  </si>
  <si>
    <t>V2014/408</t>
  </si>
  <si>
    <t>691338</t>
  </si>
  <si>
    <t>V2014/409</t>
  </si>
  <si>
    <t>691339</t>
  </si>
  <si>
    <t>OR 00531</t>
  </si>
  <si>
    <t>CIMB502685</t>
  </si>
  <si>
    <t>TONG YAN TRAVEL &amp; TOURS SDN BHD</t>
  </si>
  <si>
    <t>V2014/369</t>
  </si>
  <si>
    <t>CIMB - MAY'14</t>
  </si>
  <si>
    <t>V2014/370</t>
  </si>
  <si>
    <t>691301</t>
  </si>
  <si>
    <t>KWSP - CONTRIBUTION MAY'14</t>
  </si>
  <si>
    <t>V2014/371</t>
  </si>
  <si>
    <t>691302</t>
  </si>
  <si>
    <t>SOSCO - CONTRIBUTION MAY'14</t>
  </si>
  <si>
    <t>V2014/372</t>
  </si>
  <si>
    <t>691303</t>
  </si>
  <si>
    <t>PCB - CONTRIBUTION MAY'14</t>
  </si>
  <si>
    <t>V2014/373</t>
  </si>
  <si>
    <t>691304</t>
  </si>
  <si>
    <t>PTPTN - MAY'14</t>
  </si>
  <si>
    <t>PHOTO/VIDEO ARCHIVING,</t>
  </si>
  <si>
    <t>DVD DUPLICATION,</t>
  </si>
  <si>
    <t>Souvenirs/Gifts</t>
  </si>
  <si>
    <t>Online Promotion</t>
  </si>
  <si>
    <t>hosting an events</t>
  </si>
  <si>
    <t>Photostat</t>
  </si>
  <si>
    <t>Accrual</t>
  </si>
  <si>
    <t>Office Upkeep</t>
  </si>
  <si>
    <t>Ads Vacancy</t>
  </si>
  <si>
    <t>Professional fee</t>
  </si>
  <si>
    <t>t.promotion</t>
  </si>
  <si>
    <t>creditor</t>
  </si>
  <si>
    <t>local</t>
  </si>
  <si>
    <t>Tactical</t>
  </si>
  <si>
    <t>postage</t>
  </si>
  <si>
    <t>computer</t>
  </si>
  <si>
    <t>upkeep m/v</t>
  </si>
  <si>
    <t>staff Uniform</t>
  </si>
  <si>
    <t>cash</t>
  </si>
  <si>
    <t>ads - outdoor</t>
  </si>
  <si>
    <t>photo/video archiving</t>
  </si>
  <si>
    <t>dvd duplication</t>
  </si>
  <si>
    <t>video production</t>
  </si>
  <si>
    <t>ads - mag</t>
  </si>
  <si>
    <t>souvernirs</t>
  </si>
  <si>
    <t>online promotion</t>
  </si>
  <si>
    <t>kwsp</t>
  </si>
  <si>
    <t xml:space="preserve">pcb </t>
  </si>
  <si>
    <t>Date : 11/07/2014</t>
  </si>
  <si>
    <t>V2014/410</t>
  </si>
  <si>
    <t>691340</t>
  </si>
  <si>
    <t>V2014/411</t>
  </si>
  <si>
    <t>691341</t>
  </si>
  <si>
    <t>V2014/412</t>
  </si>
  <si>
    <t>691346</t>
  </si>
  <si>
    <t>SALES MISSION GZ,SHENZHEN MAY 14-17,2014</t>
  </si>
  <si>
    <t>JV14/06/02</t>
  </si>
  <si>
    <t>V2014/413</t>
  </si>
  <si>
    <t>691347</t>
  </si>
  <si>
    <t>SALES MISSION GZ,SHENZHEN MAY 14-17,MAY</t>
  </si>
  <si>
    <t>V2014/414</t>
  </si>
  <si>
    <t>691349</t>
  </si>
  <si>
    <t>V2014/415</t>
  </si>
  <si>
    <t>691348</t>
  </si>
  <si>
    <t>V2014/416</t>
  </si>
  <si>
    <t>V2014/426</t>
  </si>
  <si>
    <t>691359</t>
  </si>
  <si>
    <t>OR 00532</t>
  </si>
  <si>
    <t>MBB007826</t>
  </si>
  <si>
    <t>EASTIN HOTEL PENANG</t>
  </si>
  <si>
    <t>V2014/418</t>
  </si>
  <si>
    <t>691351</t>
  </si>
  <si>
    <t>V2014/419</t>
  </si>
  <si>
    <t>691352</t>
  </si>
  <si>
    <t>MISCELLANEOUS EXPENSES</t>
  </si>
  <si>
    <t>V2014/420</t>
  </si>
  <si>
    <t>691353</t>
  </si>
  <si>
    <t>V2014/421</t>
  </si>
  <si>
    <t>691354</t>
  </si>
  <si>
    <t>V2014/422</t>
  </si>
  <si>
    <t>691355</t>
  </si>
  <si>
    <t>INCENTIVE FOR MICE GROUP</t>
  </si>
  <si>
    <t>V2014/423</t>
  </si>
  <si>
    <t>691356</t>
  </si>
  <si>
    <t>V2014/424</t>
  </si>
  <si>
    <t>691357</t>
  </si>
  <si>
    <t>SINGAPORE MEDIA CAMPAIGN</t>
  </si>
  <si>
    <t>V2014/425</t>
  </si>
  <si>
    <t>691358</t>
  </si>
  <si>
    <t>V2014/427</t>
  </si>
  <si>
    <t>691360</t>
  </si>
  <si>
    <t>V2014/428</t>
  </si>
  <si>
    <t>691361</t>
  </si>
  <si>
    <t>V2014/429</t>
  </si>
  <si>
    <t>691362</t>
  </si>
  <si>
    <t>V2014/430</t>
  </si>
  <si>
    <t>691363</t>
  </si>
  <si>
    <t>V2014/431</t>
  </si>
  <si>
    <t>691364</t>
  </si>
  <si>
    <t>V2014/432</t>
  </si>
  <si>
    <t>691365</t>
  </si>
  <si>
    <t>OFFICE EQUIPMENT,</t>
  </si>
  <si>
    <t>V2014/433</t>
  </si>
  <si>
    <t>691366</t>
  </si>
  <si>
    <t>V2014/434</t>
  </si>
  <si>
    <t>691367</t>
  </si>
  <si>
    <t>HERITAGE WALKABOUT MAP,</t>
  </si>
  <si>
    <t>ADVERTISEMENT - BILLBOARDS/BUS WRAP/CUBE</t>
  </si>
  <si>
    <t>V2014/435</t>
  </si>
  <si>
    <t>691368</t>
  </si>
  <si>
    <t>V2014/436</t>
  </si>
  <si>
    <t>691369</t>
  </si>
  <si>
    <t>TIC-OFFICE UPKEEP &amp; EXPENSES,</t>
  </si>
  <si>
    <t>V2014/437</t>
  </si>
  <si>
    <t>691370</t>
  </si>
  <si>
    <t>V2014/438</t>
  </si>
  <si>
    <t>691371</t>
  </si>
  <si>
    <t>V2014/439</t>
  </si>
  <si>
    <t>691372</t>
  </si>
  <si>
    <t>V2014/440</t>
  </si>
  <si>
    <t>691373</t>
  </si>
  <si>
    <t>PRINITNG OF PUBLICATION/BROCHURES</t>
  </si>
  <si>
    <t>V2014/441</t>
  </si>
  <si>
    <t>691374</t>
  </si>
  <si>
    <t>V2014/442</t>
  </si>
  <si>
    <t>691382</t>
  </si>
  <si>
    <t>V2014/443</t>
  </si>
  <si>
    <t>691375</t>
  </si>
  <si>
    <t>V2014/444</t>
  </si>
  <si>
    <t>691376</t>
  </si>
  <si>
    <t>V2014/445</t>
  </si>
  <si>
    <t>691377</t>
  </si>
  <si>
    <t>V2014/446</t>
  </si>
  <si>
    <t>691378</t>
  </si>
  <si>
    <t>V2014/447</t>
  </si>
  <si>
    <t>691379</t>
  </si>
  <si>
    <t>V2014/448</t>
  </si>
  <si>
    <t>691380</t>
  </si>
  <si>
    <t>V2014/449</t>
  </si>
  <si>
    <t>691381</t>
  </si>
  <si>
    <t>V2014/450</t>
  </si>
  <si>
    <t>691383</t>
  </si>
  <si>
    <t>V2014/456</t>
  </si>
  <si>
    <t>691388</t>
  </si>
  <si>
    <t>V2014/457</t>
  </si>
  <si>
    <t>691389</t>
  </si>
  <si>
    <t>V2014/458</t>
  </si>
  <si>
    <t>691390</t>
  </si>
  <si>
    <t>V2014/459</t>
  </si>
  <si>
    <t>691391</t>
  </si>
  <si>
    <t>V2014/460</t>
  </si>
  <si>
    <t>691392</t>
  </si>
  <si>
    <t>V2014/461</t>
  </si>
  <si>
    <t>691393</t>
  </si>
  <si>
    <t>V2014/462</t>
  </si>
  <si>
    <t>691412</t>
  </si>
  <si>
    <t>V2014/463</t>
  </si>
  <si>
    <t>691395</t>
  </si>
  <si>
    <t>V2014/464</t>
  </si>
  <si>
    <t>691396</t>
  </si>
  <si>
    <t>TACTICAL CAMPAIGN - AUSTRALIA</t>
  </si>
  <si>
    <t>V2014/465</t>
  </si>
  <si>
    <t>691397</t>
  </si>
  <si>
    <t>TM AUSTRALIA ROADSHOW JUNE 24-26, 2014</t>
  </si>
  <si>
    <t>V2014/466</t>
  </si>
  <si>
    <t>691398</t>
  </si>
  <si>
    <t>V2014/467</t>
  </si>
  <si>
    <t>691399</t>
  </si>
  <si>
    <t>V2014/468</t>
  </si>
  <si>
    <t>691400</t>
  </si>
  <si>
    <t>LIANG CHOW MING</t>
  </si>
  <si>
    <t>V2014/469</t>
  </si>
  <si>
    <t>691401</t>
  </si>
  <si>
    <t>V2014/470</t>
  </si>
  <si>
    <t>691402</t>
  </si>
  <si>
    <t>V2014/471</t>
  </si>
  <si>
    <t>691403</t>
  </si>
  <si>
    <t>V2014/472</t>
  </si>
  <si>
    <t>691404</t>
  </si>
  <si>
    <t>V2014/473</t>
  </si>
  <si>
    <t>691405</t>
  </si>
  <si>
    <t>V2014/474</t>
  </si>
  <si>
    <t>691406</t>
  </si>
  <si>
    <t>V2014/475</t>
  </si>
  <si>
    <t>691407</t>
  </si>
  <si>
    <t>V2014/476</t>
  </si>
  <si>
    <t>691408</t>
  </si>
  <si>
    <t>PENANG CENTRE OF EDUCATION TOURISM</t>
  </si>
  <si>
    <t>V2014/477</t>
  </si>
  <si>
    <t>691409</t>
  </si>
  <si>
    <t>JV14/06/05</t>
  </si>
  <si>
    <t>DATED 28/5/14</t>
  </si>
  <si>
    <t>BEING STAMP DUTY FOR CHQ BOOKS</t>
  </si>
  <si>
    <t>OR 0533</t>
  </si>
  <si>
    <t>MBB400277</t>
  </si>
  <si>
    <t>ASIA ITINERARY TRAVEL &amp; TOURS S/B</t>
  </si>
  <si>
    <t>OR 00535</t>
  </si>
  <si>
    <t>BI174817</t>
  </si>
  <si>
    <t>V2014/481</t>
  </si>
  <si>
    <t>V2014/482</t>
  </si>
  <si>
    <t>HONG KONG MEDIA CAMPAIGN</t>
  </si>
  <si>
    <t>OR 00536</t>
  </si>
  <si>
    <t>CIMB571328</t>
  </si>
  <si>
    <t>OR 00537</t>
  </si>
  <si>
    <t>CASH</t>
  </si>
  <si>
    <t>THE NOMAD PENANG</t>
  </si>
  <si>
    <t>V2014/478</t>
  </si>
  <si>
    <t>691410</t>
  </si>
  <si>
    <t>V2014/479</t>
  </si>
  <si>
    <t>691411</t>
  </si>
  <si>
    <t>V2014/480</t>
  </si>
  <si>
    <t>691413</t>
  </si>
  <si>
    <t>V2014/483</t>
  </si>
  <si>
    <t>691414</t>
  </si>
  <si>
    <t>V2014/484</t>
  </si>
  <si>
    <t>691415</t>
  </si>
  <si>
    <t>V2014/485</t>
  </si>
  <si>
    <t>691416</t>
  </si>
  <si>
    <t>V2014/486</t>
  </si>
  <si>
    <t>691417</t>
  </si>
  <si>
    <t>V2014/487</t>
  </si>
  <si>
    <t>691418</t>
  </si>
  <si>
    <t>V2014/488</t>
  </si>
  <si>
    <t>691419</t>
  </si>
  <si>
    <t>I/TAX CONSULTANCY FEE</t>
  </si>
  <si>
    <t>V2014/489</t>
  </si>
  <si>
    <t>691420</t>
  </si>
  <si>
    <t>V2014/490</t>
  </si>
  <si>
    <t>691421</t>
  </si>
  <si>
    <t>V2014/491</t>
  </si>
  <si>
    <t>691422</t>
  </si>
  <si>
    <t>REFRESHMENT / FOOD</t>
  </si>
  <si>
    <t>MEETING EXPENSES</t>
  </si>
  <si>
    <t>V2014/492</t>
  </si>
  <si>
    <t>691423</t>
  </si>
  <si>
    <t>V2014/493</t>
  </si>
  <si>
    <t>691424</t>
  </si>
  <si>
    <t>ADVERTISEMENT - BILLBOARD/BUS WRAP/CUBE</t>
  </si>
  <si>
    <t>V2014/494</t>
  </si>
  <si>
    <t>691425</t>
  </si>
  <si>
    <t>V2014/495</t>
  </si>
  <si>
    <t>691426</t>
  </si>
  <si>
    <t>V2014/496</t>
  </si>
  <si>
    <t>691427</t>
  </si>
  <si>
    <t>V2014/497</t>
  </si>
  <si>
    <t>691428</t>
  </si>
  <si>
    <t>V2014/498</t>
  </si>
  <si>
    <t>691429</t>
  </si>
  <si>
    <t>V2014/499</t>
  </si>
  <si>
    <t>691430</t>
  </si>
  <si>
    <t>V2014/500</t>
  </si>
  <si>
    <t>691431</t>
  </si>
  <si>
    <t>V2014/501</t>
  </si>
  <si>
    <t>V2014/451</t>
  </si>
  <si>
    <t>CIMB - JUNE'14</t>
  </si>
  <si>
    <t>V2014/452</t>
  </si>
  <si>
    <t>691384</t>
  </si>
  <si>
    <t>KWSP - CONTRIBUTION JUNE'14</t>
  </si>
  <si>
    <t>V2014/453</t>
  </si>
  <si>
    <t>691385</t>
  </si>
  <si>
    <t>SOCSO CONTRIBUTION - JUNE'14</t>
  </si>
  <si>
    <t>V2014/454</t>
  </si>
  <si>
    <t>691386</t>
  </si>
  <si>
    <t>PCB - CONTRIBUTION JUNE'14</t>
  </si>
  <si>
    <t>V2014/455</t>
  </si>
  <si>
    <t>691387</t>
  </si>
  <si>
    <t>PTPTN - JUNE'14</t>
  </si>
  <si>
    <t>JV14/06/08</t>
  </si>
  <si>
    <t>BEING BC FOR CASH WITHDRAW-PV2014/484</t>
  </si>
  <si>
    <t>DATED 30.06.2014</t>
  </si>
  <si>
    <t xml:space="preserve">Rental </t>
  </si>
  <si>
    <t>T Promotion</t>
  </si>
  <si>
    <t>B.charges</t>
  </si>
  <si>
    <t>Loss/Gain</t>
  </si>
  <si>
    <t>Tax</t>
  </si>
  <si>
    <t>Misc</t>
  </si>
  <si>
    <t>Souvenirs</t>
  </si>
  <si>
    <t>Tourism Media Campaign</t>
  </si>
  <si>
    <t>Off Equipment</t>
  </si>
  <si>
    <t>Ads- Billboard</t>
  </si>
  <si>
    <t>Computer</t>
  </si>
  <si>
    <t>Local</t>
  </si>
  <si>
    <t>Electricity</t>
  </si>
  <si>
    <t>photo/Video</t>
  </si>
  <si>
    <t>Photocopy</t>
  </si>
  <si>
    <t>Tactical Campaign</t>
  </si>
  <si>
    <t xml:space="preserve">Cash </t>
  </si>
  <si>
    <t>Deposits</t>
  </si>
  <si>
    <t>Debtors</t>
  </si>
  <si>
    <t>I/Tax</t>
  </si>
  <si>
    <t xml:space="preserve">refreshment </t>
  </si>
  <si>
    <t>meeting exp</t>
  </si>
  <si>
    <t>ads - billboard</t>
  </si>
  <si>
    <t>AEROMEET TRAVEL MART</t>
  </si>
  <si>
    <t>Date : 13/08/2014</t>
  </si>
  <si>
    <t>V2014/502</t>
  </si>
  <si>
    <t>691432</t>
  </si>
  <si>
    <t>V2014/503</t>
  </si>
  <si>
    <t>691433</t>
  </si>
  <si>
    <t>V2014/504</t>
  </si>
  <si>
    <t>ITB ASIA TRADESHOW,SINGAPORE</t>
  </si>
  <si>
    <t>V2014/505</t>
  </si>
  <si>
    <t>V2014/507</t>
  </si>
  <si>
    <t>V2014/506</t>
  </si>
  <si>
    <t>691434</t>
  </si>
  <si>
    <t>JV14/08/02</t>
  </si>
  <si>
    <t>BEING BANK CHARGES FOR MONTHLY SUBCRIPTN</t>
  </si>
  <si>
    <t>FEE FOR JULY'14</t>
  </si>
  <si>
    <t>V2014/508</t>
  </si>
  <si>
    <t>691435</t>
  </si>
  <si>
    <t>V2014/509</t>
  </si>
  <si>
    <t>691436</t>
  </si>
  <si>
    <t>V2014/510</t>
  </si>
  <si>
    <t>691437</t>
  </si>
  <si>
    <t>V2014/511</t>
  </si>
  <si>
    <t>691438</t>
  </si>
  <si>
    <t>V2014/512</t>
  </si>
  <si>
    <t>691439</t>
  </si>
  <si>
    <t>TM AUSTRALIA ROADSHOW (MELBOURNE&amp;SYDNEY)</t>
  </si>
  <si>
    <t>V2014/513</t>
  </si>
  <si>
    <t>691440</t>
  </si>
  <si>
    <t>V2014/514</t>
  </si>
  <si>
    <t>691441</t>
  </si>
  <si>
    <t>IT &amp; CMA IN BANGKOK</t>
  </si>
  <si>
    <t>V2014/515</t>
  </si>
  <si>
    <t>691442</t>
  </si>
  <si>
    <t>V2014/516</t>
  </si>
  <si>
    <t>691443</t>
  </si>
  <si>
    <t>MUSLIM TRAVEL GUIDE</t>
  </si>
  <si>
    <t>V2014/517</t>
  </si>
  <si>
    <t>691444</t>
  </si>
  <si>
    <t>V2014/518</t>
  </si>
  <si>
    <t>691445</t>
  </si>
  <si>
    <t>V2014/519</t>
  </si>
  <si>
    <t>691446</t>
  </si>
  <si>
    <t>V2014/520</t>
  </si>
  <si>
    <t>691447</t>
  </si>
  <si>
    <t>V2014/521</t>
  </si>
  <si>
    <t>691448</t>
  </si>
  <si>
    <t>V2014/522</t>
  </si>
  <si>
    <t>691449</t>
  </si>
  <si>
    <t>V2014/523</t>
  </si>
  <si>
    <t>691450</t>
  </si>
  <si>
    <t>V2014/524</t>
  </si>
  <si>
    <t>687201</t>
  </si>
  <si>
    <t>V2014/525</t>
  </si>
  <si>
    <t>687206</t>
  </si>
  <si>
    <t>V2014/526</t>
  </si>
  <si>
    <t>687203</t>
  </si>
  <si>
    <t>TOURISM SURVEY</t>
  </si>
  <si>
    <t>V2014/527</t>
  </si>
  <si>
    <t>687204</t>
  </si>
  <si>
    <t>V2014/528</t>
  </si>
  <si>
    <t>687205</t>
  </si>
  <si>
    <t>TM AUSTRALIA ROADSHOW (MELBOURNE/SYDNEY)</t>
  </si>
  <si>
    <t>V2014/529</t>
  </si>
  <si>
    <t>687207</t>
  </si>
  <si>
    <t>WEB IN TRAVEL WORKSHOP</t>
  </si>
  <si>
    <t>V2014/530</t>
  </si>
  <si>
    <t>687208</t>
  </si>
  <si>
    <t>V2014/531</t>
  </si>
  <si>
    <t>687209</t>
  </si>
  <si>
    <t>V2014/532</t>
  </si>
  <si>
    <t>687210</t>
  </si>
  <si>
    <t>V2014/533</t>
  </si>
  <si>
    <t>687211</t>
  </si>
  <si>
    <t>LAST FRI SAT SUN FOR THIS MONTH</t>
  </si>
  <si>
    <t>V2014/534</t>
  </si>
  <si>
    <t>687212</t>
  </si>
  <si>
    <t>V2014/535</t>
  </si>
  <si>
    <t>687213</t>
  </si>
  <si>
    <t>V2014/536</t>
  </si>
  <si>
    <t>CIMB - JULY'14</t>
  </si>
  <si>
    <t>OR00540</t>
  </si>
  <si>
    <t>V2014/537</t>
  </si>
  <si>
    <t>687214</t>
  </si>
  <si>
    <t>V2014/538</t>
  </si>
  <si>
    <t>687215</t>
  </si>
  <si>
    <t>BULAN-CHONG LI CHING</t>
  </si>
  <si>
    <t>V2014/539</t>
  </si>
  <si>
    <t>687216</t>
  </si>
  <si>
    <t>V2014/540</t>
  </si>
  <si>
    <t>687217</t>
  </si>
  <si>
    <t>V2014/541</t>
  </si>
  <si>
    <t>687218</t>
  </si>
  <si>
    <t>TM AUSTRALIA ROADSHOW(MELBOURRNE/SYDNEY)</t>
  </si>
  <si>
    <t>V2014/542</t>
  </si>
  <si>
    <t>687219</t>
  </si>
  <si>
    <t>V2014/543</t>
  </si>
  <si>
    <t>687220</t>
  </si>
  <si>
    <t>V2014/544</t>
  </si>
  <si>
    <t>687221</t>
  </si>
  <si>
    <t>V2014/545</t>
  </si>
  <si>
    <t>687222</t>
  </si>
  <si>
    <t>V2014/546</t>
  </si>
  <si>
    <t>687223</t>
  </si>
  <si>
    <t>GOERGE TOWN WORLD HERITAGE INCORPORATED</t>
  </si>
  <si>
    <t>V2014/547</t>
  </si>
  <si>
    <t>687224</t>
  </si>
  <si>
    <t>V2014/548</t>
  </si>
  <si>
    <t>687225</t>
  </si>
  <si>
    <t>V2014/549</t>
  </si>
  <si>
    <t>687226</t>
  </si>
  <si>
    <t>V2014/550</t>
  </si>
  <si>
    <t>687227</t>
  </si>
  <si>
    <t>V2014/551</t>
  </si>
  <si>
    <t>687228</t>
  </si>
  <si>
    <t>V2014/552</t>
  </si>
  <si>
    <t>687229</t>
  </si>
  <si>
    <t>V2014/553</t>
  </si>
  <si>
    <t>687230</t>
  </si>
  <si>
    <t>V2014/555</t>
  </si>
  <si>
    <t>687232</t>
  </si>
  <si>
    <t>V2014/556</t>
  </si>
  <si>
    <t>687233</t>
  </si>
  <si>
    <t>V2014/557</t>
  </si>
  <si>
    <t>687234</t>
  </si>
  <si>
    <t>V2014/558</t>
  </si>
  <si>
    <t>687235</t>
  </si>
  <si>
    <t>V2014/559</t>
  </si>
  <si>
    <t>687236</t>
  </si>
  <si>
    <t>V2014/560</t>
  </si>
  <si>
    <t>687237</t>
  </si>
  <si>
    <t>V2014/561</t>
  </si>
  <si>
    <t>687238</t>
  </si>
  <si>
    <t>V2014/562</t>
  </si>
  <si>
    <t>687239</t>
  </si>
  <si>
    <t>TACTICAL CAMPAIGN - TAIWAN</t>
  </si>
  <si>
    <t>V2014/563</t>
  </si>
  <si>
    <t>687240</t>
  </si>
  <si>
    <t>V2014/564</t>
  </si>
  <si>
    <t>687241</t>
  </si>
  <si>
    <t>V2014/565</t>
  </si>
  <si>
    <t>687243</t>
  </si>
  <si>
    <t>V2014/566</t>
  </si>
  <si>
    <t>687242</t>
  </si>
  <si>
    <t>V2014/567</t>
  </si>
  <si>
    <t>687244</t>
  </si>
  <si>
    <t>V2014/569</t>
  </si>
  <si>
    <t>V2014/554</t>
  </si>
  <si>
    <t>687231</t>
  </si>
  <si>
    <t>V2014/568</t>
  </si>
  <si>
    <t>687245</t>
  </si>
  <si>
    <t>JV14/08/03</t>
  </si>
  <si>
    <t>BEING BC OF CASH WITHDRAW FOR V2014/568</t>
  </si>
  <si>
    <t>DATED 23.7.2014</t>
  </si>
  <si>
    <t>V2014/575</t>
  </si>
  <si>
    <t>V2014/576</t>
  </si>
  <si>
    <t>OR00541</t>
  </si>
  <si>
    <t>MALAYSIA TOURISM PROMOTION BOARD(HK)</t>
  </si>
  <si>
    <t>V2014/577</t>
  </si>
  <si>
    <t>687251</t>
  </si>
  <si>
    <t>V2014/578</t>
  </si>
  <si>
    <t>687252</t>
  </si>
  <si>
    <t>V2014/579</t>
  </si>
  <si>
    <t>687253</t>
  </si>
  <si>
    <t>V2014/580</t>
  </si>
  <si>
    <t>687254</t>
  </si>
  <si>
    <t>V2014/581</t>
  </si>
  <si>
    <t>687255</t>
  </si>
  <si>
    <t>V2014/582</t>
  </si>
  <si>
    <t>687256</t>
  </si>
  <si>
    <t>V2014/585</t>
  </si>
  <si>
    <t>687259</t>
  </si>
  <si>
    <t>V2014/586</t>
  </si>
  <si>
    <t>687250</t>
  </si>
  <si>
    <t>V2014/584</t>
  </si>
  <si>
    <t>687258</t>
  </si>
  <si>
    <t>V2014/583</t>
  </si>
  <si>
    <t>687257</t>
  </si>
  <si>
    <t>V2014/587</t>
  </si>
  <si>
    <t>687260</t>
  </si>
  <si>
    <t>V2014/588</t>
  </si>
  <si>
    <t>687261</t>
  </si>
  <si>
    <t>V2014/589</t>
  </si>
  <si>
    <t>687262</t>
  </si>
  <si>
    <t>V2014/590</t>
  </si>
  <si>
    <t>687263</t>
  </si>
  <si>
    <t>PGT NETWORKING WITH TOURISM PLAYERS</t>
  </si>
  <si>
    <t>V2014/591</t>
  </si>
  <si>
    <t>687264</t>
  </si>
  <si>
    <t>V2014/592</t>
  </si>
  <si>
    <t>687265</t>
  </si>
  <si>
    <t>DISCOVERY BALIK PULAU MAP</t>
  </si>
  <si>
    <t>V2014/593</t>
  </si>
  <si>
    <t>687266</t>
  </si>
  <si>
    <t>V2014/594</t>
  </si>
  <si>
    <t>687267</t>
  </si>
  <si>
    <t>V2014/596</t>
  </si>
  <si>
    <t>687269</t>
  </si>
  <si>
    <t>V2014/597</t>
  </si>
  <si>
    <t>687270</t>
  </si>
  <si>
    <t>V2014/598</t>
  </si>
  <si>
    <t>687271</t>
  </si>
  <si>
    <t>V2014/570</t>
  </si>
  <si>
    <t>V2014/571</t>
  </si>
  <si>
    <t>687246</t>
  </si>
  <si>
    <t>KWSP CONTRIBUTION - JULY'14</t>
  </si>
  <si>
    <t>V2014/572</t>
  </si>
  <si>
    <t>687247</t>
  </si>
  <si>
    <t>SOCSO CONTRIBUTION - JULY'14</t>
  </si>
  <si>
    <t>V2014/573</t>
  </si>
  <si>
    <t>687248</t>
  </si>
  <si>
    <t>PCB CONTRIBUTION - JULY'14</t>
  </si>
  <si>
    <t>V2014/574</t>
  </si>
  <si>
    <t>687249</t>
  </si>
  <si>
    <t>PTPTN - JULY'14</t>
  </si>
  <si>
    <t>HK MEDIA CAMPAIGN,</t>
  </si>
  <si>
    <t>SG MEDIA CAMPAIGN</t>
  </si>
  <si>
    <t>SOUVINERS/GIFTS,</t>
  </si>
  <si>
    <t xml:space="preserve">medical </t>
  </si>
  <si>
    <t>Postage/Courier</t>
  </si>
  <si>
    <t>office stationery</t>
  </si>
  <si>
    <t>Advs - outdoor</t>
  </si>
  <si>
    <t>Survey</t>
  </si>
  <si>
    <t>Bonus</t>
  </si>
  <si>
    <t>deposit</t>
  </si>
  <si>
    <t>misc exp</t>
  </si>
  <si>
    <t>tactical campaign</t>
  </si>
  <si>
    <t>Advs - TVC</t>
  </si>
  <si>
    <t>Advs - Mag</t>
  </si>
  <si>
    <t>Socso</t>
  </si>
  <si>
    <t>Date : 12/09/2014</t>
  </si>
  <si>
    <t>V2014/599</t>
  </si>
  <si>
    <t>687272</t>
  </si>
  <si>
    <t>V2014/600</t>
  </si>
  <si>
    <t>687273</t>
  </si>
  <si>
    <t>BEING BANK CHARGES OF BIZCHANNEL FOR</t>
  </si>
  <si>
    <t>AUG'14 2 X USERS</t>
  </si>
  <si>
    <t>V2014/601</t>
  </si>
  <si>
    <t>687274</t>
  </si>
  <si>
    <t>DATED 5/8/2014</t>
  </si>
  <si>
    <t>JV14/08/04</t>
  </si>
  <si>
    <t>DATED 11/8/2014</t>
  </si>
  <si>
    <t>V2014/602</t>
  </si>
  <si>
    <t>687302</t>
  </si>
  <si>
    <t>V2014/603</t>
  </si>
  <si>
    <t>687276</t>
  </si>
  <si>
    <t>V2014/604</t>
  </si>
  <si>
    <t>687277</t>
  </si>
  <si>
    <t>V2014/605</t>
  </si>
  <si>
    <t>687278</t>
  </si>
  <si>
    <t>V2014/606</t>
  </si>
  <si>
    <t>687279</t>
  </si>
  <si>
    <t>V2014/607</t>
  </si>
  <si>
    <t>687280</t>
  </si>
  <si>
    <t>V2014/608</t>
  </si>
  <si>
    <t>687281</t>
  </si>
  <si>
    <t>V2014/609</t>
  </si>
  <si>
    <t>687282</t>
  </si>
  <si>
    <t>V2014/610</t>
  </si>
  <si>
    <t>687283</t>
  </si>
  <si>
    <t>V2014/611</t>
  </si>
  <si>
    <t>687284</t>
  </si>
  <si>
    <t>OE FINE JEWELLERY SDN BHD</t>
  </si>
  <si>
    <t>V2014/612</t>
  </si>
  <si>
    <t>687285</t>
  </si>
  <si>
    <t>V2014/613</t>
  </si>
  <si>
    <t>687286</t>
  </si>
  <si>
    <t>V2014/614</t>
  </si>
  <si>
    <t>687287</t>
  </si>
  <si>
    <t>V2014/615</t>
  </si>
  <si>
    <t>687288</t>
  </si>
  <si>
    <t>V2014/616</t>
  </si>
  <si>
    <t>687289</t>
  </si>
  <si>
    <t>V2014/617</t>
  </si>
  <si>
    <t>687290</t>
  </si>
  <si>
    <t>V2014/618</t>
  </si>
  <si>
    <t>687291</t>
  </si>
  <si>
    <t>V2014/619</t>
  </si>
  <si>
    <t>687292</t>
  </si>
  <si>
    <t>V2014/620</t>
  </si>
  <si>
    <t>687293</t>
  </si>
  <si>
    <t>V2014/621</t>
  </si>
  <si>
    <t>687294</t>
  </si>
  <si>
    <t>V2014/622</t>
  </si>
  <si>
    <t>687295</t>
  </si>
  <si>
    <t>V2014/623</t>
  </si>
  <si>
    <t>687296</t>
  </si>
  <si>
    <t>V2014/624</t>
  </si>
  <si>
    <t>687297</t>
  </si>
  <si>
    <t>V2014/625</t>
  </si>
  <si>
    <t>687298</t>
  </si>
  <si>
    <t>V2014/626</t>
  </si>
  <si>
    <t>687299</t>
  </si>
  <si>
    <t>V2014/627</t>
  </si>
  <si>
    <t>687300</t>
  </si>
  <si>
    <t>V2014/628</t>
  </si>
  <si>
    <t>687301</t>
  </si>
  <si>
    <t>OR00544</t>
  </si>
  <si>
    <t>V2014/629</t>
  </si>
  <si>
    <t>687303</t>
  </si>
  <si>
    <t>V2014/630</t>
  </si>
  <si>
    <t>687304</t>
  </si>
  <si>
    <t>V2014/631</t>
  </si>
  <si>
    <t>687305</t>
  </si>
  <si>
    <t>LAUNCHING OF MYPENANG WEBSITE</t>
  </si>
  <si>
    <t>V2014/632</t>
  </si>
  <si>
    <t>PENANG CONVENTION EXHIBITION BUREAU</t>
  </si>
  <si>
    <t>V2014/633</t>
  </si>
  <si>
    <t>687306</t>
  </si>
  <si>
    <t>GEORGETOWN LITERARY FESTIVAL</t>
  </si>
  <si>
    <t>V2014/634</t>
  </si>
  <si>
    <t>687307</t>
  </si>
  <si>
    <t>V2014/635</t>
  </si>
  <si>
    <t>687308</t>
  </si>
  <si>
    <t>V2014/636</t>
  </si>
  <si>
    <t>687309</t>
  </si>
  <si>
    <t>V2014/637</t>
  </si>
  <si>
    <t>687310</t>
  </si>
  <si>
    <t>V2014/638</t>
  </si>
  <si>
    <t>687311</t>
  </si>
  <si>
    <t>MID AUTUMN FESTORAMA</t>
  </si>
  <si>
    <t>V2014/639</t>
  </si>
  <si>
    <t>687312</t>
  </si>
  <si>
    <t>V2014/640</t>
  </si>
  <si>
    <t>687313</t>
  </si>
  <si>
    <t>V2014/641</t>
  </si>
  <si>
    <t>687314</t>
  </si>
  <si>
    <t>V2014/642</t>
  </si>
  <si>
    <t>687315</t>
  </si>
  <si>
    <t>V2014/643</t>
  </si>
  <si>
    <t>687316</t>
  </si>
  <si>
    <t>V2014/644</t>
  </si>
  <si>
    <t>687317</t>
  </si>
  <si>
    <t>V2014/645</t>
  </si>
  <si>
    <t>687318</t>
  </si>
  <si>
    <t>TACTICAL CAMPAIGN - CHINA</t>
  </si>
  <si>
    <t>V2014/646</t>
  </si>
  <si>
    <t>687319</t>
  </si>
  <si>
    <t>V2014/675</t>
  </si>
  <si>
    <t>KOREA OBS TV PROGRAMME</t>
  </si>
  <si>
    <t>V2014/652</t>
  </si>
  <si>
    <t>687324</t>
  </si>
  <si>
    <t>OR00546</t>
  </si>
  <si>
    <t>EFT</t>
  </si>
  <si>
    <t>FUND FROM GOVT-3RD BATCH</t>
  </si>
  <si>
    <t>OR00545</t>
  </si>
  <si>
    <t>CIMB571381</t>
  </si>
  <si>
    <t>V2014/674</t>
  </si>
  <si>
    <t>687346</t>
  </si>
  <si>
    <t>JV14/08/06</t>
  </si>
  <si>
    <t>DATED 28/8/14</t>
  </si>
  <si>
    <t>JV14/08/07</t>
  </si>
  <si>
    <t>BEING STAMP DUTY FOR CHQ BOOK REQUEST</t>
  </si>
  <si>
    <t>DATED 22/8/14</t>
  </si>
  <si>
    <t>V2014/653</t>
  </si>
  <si>
    <t>687325</t>
  </si>
  <si>
    <t>AMOUNT OWING TO SSI</t>
  </si>
  <si>
    <t>V2014/654</t>
  </si>
  <si>
    <t>687326</t>
  </si>
  <si>
    <t>V2014/655</t>
  </si>
  <si>
    <t>687327</t>
  </si>
  <si>
    <t>PUBLICITY - 10 DAYS 3 FESTIVAL</t>
  </si>
  <si>
    <t>V2014/656</t>
  </si>
  <si>
    <t>687328</t>
  </si>
  <si>
    <t>V2014/657</t>
  </si>
  <si>
    <t>687329</t>
  </si>
  <si>
    <t>V2014/658</t>
  </si>
  <si>
    <t>687330</t>
  </si>
  <si>
    <t>V2014/659</t>
  </si>
  <si>
    <t>687331</t>
  </si>
  <si>
    <t>COST OF GOODS SOLD-SOUVENIRS</t>
  </si>
  <si>
    <t>V2014/660</t>
  </si>
  <si>
    <t>687332</t>
  </si>
  <si>
    <t>V2014/661</t>
  </si>
  <si>
    <t>687333</t>
  </si>
  <si>
    <t>V2014/662</t>
  </si>
  <si>
    <t>687334</t>
  </si>
  <si>
    <t>V2014/663</t>
  </si>
  <si>
    <t>687335</t>
  </si>
  <si>
    <t>V2014/664</t>
  </si>
  <si>
    <t>687336</t>
  </si>
  <si>
    <t>COMIC FIESTA MINI</t>
  </si>
  <si>
    <t>V2014/665</t>
  </si>
  <si>
    <t>687337</t>
  </si>
  <si>
    <t>COPYWRITTING/TRANSLATION</t>
  </si>
  <si>
    <t>V2014/666</t>
  </si>
  <si>
    <t>687338</t>
  </si>
  <si>
    <t>V2014/667</t>
  </si>
  <si>
    <t>687339</t>
  </si>
  <si>
    <t>V2014/668</t>
  </si>
  <si>
    <t>687340</t>
  </si>
  <si>
    <t>V2014/669</t>
  </si>
  <si>
    <t>687341</t>
  </si>
  <si>
    <t>V2014/670</t>
  </si>
  <si>
    <t>687342</t>
  </si>
  <si>
    <t>V2014/671</t>
  </si>
  <si>
    <t>687343</t>
  </si>
  <si>
    <t>V2014/672</t>
  </si>
  <si>
    <t>687344</t>
  </si>
  <si>
    <t>V2014/673</t>
  </si>
  <si>
    <t>687345</t>
  </si>
  <si>
    <t>V2014/676</t>
  </si>
  <si>
    <t>V2014/647</t>
  </si>
  <si>
    <t>CIMB - AUG'14</t>
  </si>
  <si>
    <t>V2014/648</t>
  </si>
  <si>
    <t>687320</t>
  </si>
  <si>
    <t>KWSP - CONTRIBUTION AUG'14</t>
  </si>
  <si>
    <t>V2014/649</t>
  </si>
  <si>
    <t>687321</t>
  </si>
  <si>
    <t>V2014/650</t>
  </si>
  <si>
    <t>687322</t>
  </si>
  <si>
    <t>V2014/651</t>
  </si>
  <si>
    <t>687323</t>
  </si>
  <si>
    <t>BC</t>
  </si>
  <si>
    <t>Cash Deposit</t>
  </si>
  <si>
    <t>Postage</t>
  </si>
  <si>
    <t>Other Creditors</t>
  </si>
  <si>
    <t>Ads-billboard</t>
  </si>
  <si>
    <t>electricity</t>
  </si>
  <si>
    <t>ads-tvc</t>
  </si>
  <si>
    <t>piceb</t>
  </si>
  <si>
    <t>bc</t>
  </si>
  <si>
    <t>photography</t>
  </si>
  <si>
    <t>tactical</t>
  </si>
  <si>
    <t>travelogue</t>
  </si>
  <si>
    <t>sales</t>
  </si>
  <si>
    <t>amount owing</t>
  </si>
  <si>
    <t>acc fee</t>
  </si>
  <si>
    <t>publicity</t>
  </si>
  <si>
    <t>copywriting</t>
  </si>
  <si>
    <t>tourism survey</t>
  </si>
  <si>
    <t>Medical Fee</t>
  </si>
  <si>
    <t>Refreshment/food</t>
  </si>
  <si>
    <t>refreshment</t>
  </si>
  <si>
    <t>Date : 13/10/2014</t>
  </si>
  <si>
    <t>V2014/677</t>
  </si>
  <si>
    <t>687347</t>
  </si>
  <si>
    <t>V2014/678</t>
  </si>
  <si>
    <t>687348</t>
  </si>
  <si>
    <t>JV14/09/02</t>
  </si>
  <si>
    <t>BEING BANK CHARGES FOR BIZCHANNEL TOKEN</t>
  </si>
  <si>
    <t>V2014/680</t>
  </si>
  <si>
    <t>MANILA TRAVEL AGENTS NETWORKING SESSION</t>
  </si>
  <si>
    <t>V2014/681</t>
  </si>
  <si>
    <t>V2014/679</t>
  </si>
  <si>
    <t>PGTEFT001</t>
  </si>
  <si>
    <t>V2014/682</t>
  </si>
  <si>
    <t>PGTEFT002</t>
  </si>
  <si>
    <t>V2014/683</t>
  </si>
  <si>
    <t>PGTEFT003</t>
  </si>
  <si>
    <t>V2014/684</t>
  </si>
  <si>
    <t>PGTEFT004</t>
  </si>
  <si>
    <t>JV14/09/03</t>
  </si>
  <si>
    <t>BEING BANK CHARGES FOR CHANGING OF</t>
  </si>
  <si>
    <t>SIGNATORIES</t>
  </si>
  <si>
    <t>V2014/685</t>
  </si>
  <si>
    <t>687349</t>
  </si>
  <si>
    <t>V2014/686</t>
  </si>
  <si>
    <t>PGTEFT005</t>
  </si>
  <si>
    <t>V2014/687</t>
  </si>
  <si>
    <t>PGTEFT006</t>
  </si>
  <si>
    <t>V2014/688</t>
  </si>
  <si>
    <t>PGTEFT007</t>
  </si>
  <si>
    <t>V2014/689</t>
  </si>
  <si>
    <t>687350</t>
  </si>
  <si>
    <t>TELPHONE/EMAILS/FAX</t>
  </si>
  <si>
    <t>V2014/690</t>
  </si>
  <si>
    <t>687351</t>
  </si>
  <si>
    <t>DEV OF PGT WEBSITE</t>
  </si>
  <si>
    <t>V2014/691</t>
  </si>
  <si>
    <t>PGTEFT008</t>
  </si>
  <si>
    <t>V2014/692</t>
  </si>
  <si>
    <t>PGTEFT009</t>
  </si>
  <si>
    <t>V2014/693</t>
  </si>
  <si>
    <t>PGTEFT010</t>
  </si>
  <si>
    <t>V2014/694</t>
  </si>
  <si>
    <t>PGTEFT011</t>
  </si>
  <si>
    <t>V2014/695</t>
  </si>
  <si>
    <t>687352</t>
  </si>
  <si>
    <t>V2014/696</t>
  </si>
  <si>
    <t>PGTEFT012</t>
  </si>
  <si>
    <t>V2014/697</t>
  </si>
  <si>
    <t>PGTEFT013</t>
  </si>
  <si>
    <t>V2014/698</t>
  </si>
  <si>
    <t>687353</t>
  </si>
  <si>
    <t>V2014/699</t>
  </si>
  <si>
    <t>687354</t>
  </si>
  <si>
    <t>V2014/700</t>
  </si>
  <si>
    <t>687355</t>
  </si>
  <si>
    <t>V2014/701</t>
  </si>
  <si>
    <t>PGTEFT014</t>
  </si>
  <si>
    <t>V2014/702</t>
  </si>
  <si>
    <t>PGTEFT015</t>
  </si>
  <si>
    <t>V2014/703</t>
  </si>
  <si>
    <t>PGTEFT016</t>
  </si>
  <si>
    <t>V2014/704</t>
  </si>
  <si>
    <t>PGTEFT017</t>
  </si>
  <si>
    <t>V2014/705</t>
  </si>
  <si>
    <t>PGTEFT018</t>
  </si>
  <si>
    <t>V2014/706</t>
  </si>
  <si>
    <t>PGTEFT019</t>
  </si>
  <si>
    <t>V2014/707</t>
  </si>
  <si>
    <t>PGTEFT020</t>
  </si>
  <si>
    <t>V2014/708</t>
  </si>
  <si>
    <t>PGTEFT021</t>
  </si>
  <si>
    <t>V2014/709</t>
  </si>
  <si>
    <t>687356</t>
  </si>
  <si>
    <t>V2014/710</t>
  </si>
  <si>
    <t>PGTEFT022</t>
  </si>
  <si>
    <t>V2014/711</t>
  </si>
  <si>
    <t>PGTEFT023</t>
  </si>
  <si>
    <t>JV14/09/04</t>
  </si>
  <si>
    <t>V2014/717</t>
  </si>
  <si>
    <t>PGTEFT024</t>
  </si>
  <si>
    <t>V2014/718</t>
  </si>
  <si>
    <t>687361</t>
  </si>
  <si>
    <t>V2014/719</t>
  </si>
  <si>
    <t>687362</t>
  </si>
  <si>
    <t>V2014/720</t>
  </si>
  <si>
    <t>PGTEFT0025</t>
  </si>
  <si>
    <t>V2014/721</t>
  </si>
  <si>
    <t>PGTEFT0026</t>
  </si>
  <si>
    <t>V2014/722</t>
  </si>
  <si>
    <t>PGTEFT0027</t>
  </si>
  <si>
    <t>V2014/723</t>
  </si>
  <si>
    <t>PGTEFT0028</t>
  </si>
  <si>
    <t>TIC-STATIONERY &amp; SUPPLIES</t>
  </si>
  <si>
    <t>V2014/724</t>
  </si>
  <si>
    <t>PGTEFT0029</t>
  </si>
  <si>
    <t>V2014/726</t>
  </si>
  <si>
    <t>PGTEFT0031</t>
  </si>
  <si>
    <t>V2014/727</t>
  </si>
  <si>
    <t>PGTEFT0032</t>
  </si>
  <si>
    <t>V2014/728</t>
  </si>
  <si>
    <t>PGTEFT0033</t>
  </si>
  <si>
    <t>V2014/729</t>
  </si>
  <si>
    <t>PGTEFT0034</t>
  </si>
  <si>
    <t>V2014/730</t>
  </si>
  <si>
    <t>687363</t>
  </si>
  <si>
    <t>V2014/731</t>
  </si>
  <si>
    <t>PGTEFT0035</t>
  </si>
  <si>
    <t>V2014/732</t>
  </si>
  <si>
    <t>687364</t>
  </si>
  <si>
    <t>V2014/733</t>
  </si>
  <si>
    <t>PGTEFT0036</t>
  </si>
  <si>
    <t>V2014/734</t>
  </si>
  <si>
    <t>PGTEFT0037</t>
  </si>
  <si>
    <t>V2014/735</t>
  </si>
  <si>
    <t>PGTEFT0038</t>
  </si>
  <si>
    <t>SECRETARIAL FEE</t>
  </si>
  <si>
    <t>V2014/736</t>
  </si>
  <si>
    <t>PGTEFT0039</t>
  </si>
  <si>
    <t>V2014/737</t>
  </si>
  <si>
    <t>687365</t>
  </si>
  <si>
    <t>V2014/738</t>
  </si>
  <si>
    <t>PGTEFT0040</t>
  </si>
  <si>
    <t>V2014/739</t>
  </si>
  <si>
    <t>PGTEFT0041</t>
  </si>
  <si>
    <t>V2014/740</t>
  </si>
  <si>
    <t>687366</t>
  </si>
  <si>
    <t>V2014/741</t>
  </si>
  <si>
    <t>687367</t>
  </si>
  <si>
    <t>V2014/742</t>
  </si>
  <si>
    <t>PGTEFT0042</t>
  </si>
  <si>
    <t>V2014/743</t>
  </si>
  <si>
    <t>PGTEFT0043</t>
  </si>
  <si>
    <t>V2014/744</t>
  </si>
  <si>
    <t>PGTEFT0044</t>
  </si>
  <si>
    <t>V2014/745</t>
  </si>
  <si>
    <t>PGTEFT0045</t>
  </si>
  <si>
    <t>V2014/746</t>
  </si>
  <si>
    <t>PGTEFT0046</t>
  </si>
  <si>
    <t>V2014/747</t>
  </si>
  <si>
    <t>PGTEFT0047</t>
  </si>
  <si>
    <t>V2014/748</t>
  </si>
  <si>
    <t>PGTEFT0048</t>
  </si>
  <si>
    <t>V2014/749</t>
  </si>
  <si>
    <t>PGTEFT0049</t>
  </si>
  <si>
    <t>V2014/750</t>
  </si>
  <si>
    <t>687369</t>
  </si>
  <si>
    <t>V2014/725</t>
  </si>
  <si>
    <t>PGTEFT0030</t>
  </si>
  <si>
    <t>V2014/712</t>
  </si>
  <si>
    <t>CIMB - OCT'14</t>
  </si>
  <si>
    <t>V2014/713</t>
  </si>
  <si>
    <t>687357</t>
  </si>
  <si>
    <t>KWSP CONTRIBUTION - SEPT'14</t>
  </si>
  <si>
    <t>V2014/714</t>
  </si>
  <si>
    <t>687358</t>
  </si>
  <si>
    <t>SOCSO CONTRIBUTION - SEPT'14</t>
  </si>
  <si>
    <t>V2014/715</t>
  </si>
  <si>
    <t>687359</t>
  </si>
  <si>
    <t>PCB CONTRIBUTION - SEPT'14</t>
  </si>
  <si>
    <t>V2014/716</t>
  </si>
  <si>
    <t>687360</t>
  </si>
  <si>
    <t>PTPTN - SEPT'14</t>
  </si>
  <si>
    <t>JV14/09/05</t>
  </si>
  <si>
    <t>BEING BANK CHARGES OF DOMESTIC TRANSFER</t>
  </si>
  <si>
    <t>FOR SEPT'14</t>
  </si>
  <si>
    <t>PCEB</t>
  </si>
  <si>
    <t>Publicity</t>
  </si>
  <si>
    <t>Cost of goods sold</t>
  </si>
  <si>
    <t>Ads - Billboard</t>
  </si>
  <si>
    <t>Tourism travelougue</t>
  </si>
  <si>
    <t>Website</t>
  </si>
  <si>
    <t>FAM TRIP,</t>
  </si>
  <si>
    <t>SOUVENIRS/GIFTS,</t>
  </si>
  <si>
    <t>ADVERTISEMENT-BILLBOARDS</t>
  </si>
  <si>
    <t>MAPS</t>
  </si>
  <si>
    <t>Ads - TVC</t>
  </si>
  <si>
    <t>Photo Video</t>
  </si>
  <si>
    <t>Insurance</t>
  </si>
  <si>
    <t xml:space="preserve">Electricity </t>
  </si>
  <si>
    <t>Cash</t>
  </si>
  <si>
    <t>secretarial fee</t>
  </si>
  <si>
    <t>Misc Exp</t>
  </si>
  <si>
    <t>Medical Fees</t>
  </si>
  <si>
    <t>Gratuity</t>
  </si>
  <si>
    <t>REFRESHMENT/FOOD</t>
  </si>
  <si>
    <t>BankCharges</t>
  </si>
  <si>
    <t>Medica Fee</t>
  </si>
  <si>
    <t>Grautity</t>
  </si>
  <si>
    <t xml:space="preserve">Refreshment </t>
  </si>
  <si>
    <t>Date : 14/11/2014</t>
  </si>
  <si>
    <t>JV14/10/02</t>
  </si>
  <si>
    <t>BEING REVERSAL OF PAYMENT DUE TO</t>
  </si>
  <si>
    <t>WRONG A/C NUMBER PV2014/725</t>
  </si>
  <si>
    <t>V2014/751</t>
  </si>
  <si>
    <t>687371</t>
  </si>
  <si>
    <t>V2014/752</t>
  </si>
  <si>
    <t>687372</t>
  </si>
  <si>
    <t>V2014/753</t>
  </si>
  <si>
    <t>687373</t>
  </si>
  <si>
    <t>V2014/754</t>
  </si>
  <si>
    <t>V2014/755</t>
  </si>
  <si>
    <t>PGTEFT0050</t>
  </si>
  <si>
    <t>JV14/10/03</t>
  </si>
  <si>
    <t>DD 2/10/2014</t>
  </si>
  <si>
    <t>OR00547</t>
  </si>
  <si>
    <t>V2014/755A</t>
  </si>
  <si>
    <t>V2014/756</t>
  </si>
  <si>
    <t>PGTEFT0051</t>
  </si>
  <si>
    <t>V2014/757</t>
  </si>
  <si>
    <t>PGTEFT0052</t>
  </si>
  <si>
    <t>V2014/758</t>
  </si>
  <si>
    <t>PGTEFT0053</t>
  </si>
  <si>
    <t>V2014/759</t>
  </si>
  <si>
    <t>PGTEFT0054</t>
  </si>
  <si>
    <t>PENANG CONVEMTION EXHIBITION BUREAU</t>
  </si>
  <si>
    <t>V2014/760</t>
  </si>
  <si>
    <t>PGTEFT0055</t>
  </si>
  <si>
    <t>V2014/761</t>
  </si>
  <si>
    <t>PGTEFT0056</t>
  </si>
  <si>
    <t>V2014/762</t>
  </si>
  <si>
    <t>PGTEFT0057</t>
  </si>
  <si>
    <t>V2014/763</t>
  </si>
  <si>
    <t>PGTEFT0058</t>
  </si>
  <si>
    <t>V2014/764</t>
  </si>
  <si>
    <t>PGTEFT0059</t>
  </si>
  <si>
    <t>V2014/765</t>
  </si>
  <si>
    <t>687374</t>
  </si>
  <si>
    <t>V2014/766</t>
  </si>
  <si>
    <t>PGTEFT0060</t>
  </si>
  <si>
    <t>V2014/767</t>
  </si>
  <si>
    <t>PGTEFT0061</t>
  </si>
  <si>
    <t>TRAVEL MALAYSIA IN S'PORE</t>
  </si>
  <si>
    <t>V2014/768</t>
  </si>
  <si>
    <t>PGTEFT0062</t>
  </si>
  <si>
    <t>V2014/769</t>
  </si>
  <si>
    <t>687375</t>
  </si>
  <si>
    <t>V2014/770</t>
  </si>
  <si>
    <t>PGTEFT0063</t>
  </si>
  <si>
    <t>V2014/771</t>
  </si>
  <si>
    <t>687376</t>
  </si>
  <si>
    <t>V2014/772</t>
  </si>
  <si>
    <t>687377</t>
  </si>
  <si>
    <t>V2014/773</t>
  </si>
  <si>
    <t>PGTEFT0064</t>
  </si>
  <si>
    <t>V2014/774</t>
  </si>
  <si>
    <t>687378</t>
  </si>
  <si>
    <t>V2014/775</t>
  </si>
  <si>
    <t>687379</t>
  </si>
  <si>
    <t>V2014/776</t>
  </si>
  <si>
    <t>PGTEFT0065</t>
  </si>
  <si>
    <t>V2014/777</t>
  </si>
  <si>
    <t>PGTEFT0066</t>
  </si>
  <si>
    <t>SIGNING OF MOU - FRIENDSHIP CITY BTW PG</t>
  </si>
  <si>
    <t>&amp; PHUKET</t>
  </si>
  <si>
    <t>V2014/778</t>
  </si>
  <si>
    <t>PGTEFT0067</t>
  </si>
  <si>
    <t>V2014/779</t>
  </si>
  <si>
    <t>PGTEFT0068</t>
  </si>
  <si>
    <t>V2014/780</t>
  </si>
  <si>
    <t>PGTEFT0069</t>
  </si>
  <si>
    <t>V2014/781</t>
  </si>
  <si>
    <t>PGTEFT0070</t>
  </si>
  <si>
    <t>V2014/782</t>
  </si>
  <si>
    <t>PGTEFT0071</t>
  </si>
  <si>
    <t>V2014/783</t>
  </si>
  <si>
    <t>PGTEFT0072</t>
  </si>
  <si>
    <t>V2014/784</t>
  </si>
  <si>
    <t>PGTEFT0073</t>
  </si>
  <si>
    <t>V2014/785</t>
  </si>
  <si>
    <t>687380</t>
  </si>
  <si>
    <t>V2014/786</t>
  </si>
  <si>
    <t>687381</t>
  </si>
  <si>
    <t>V2014/787</t>
  </si>
  <si>
    <t>PGTEFT0074</t>
  </si>
  <si>
    <t>V2014/788</t>
  </si>
  <si>
    <t>PGTEFT0075</t>
  </si>
  <si>
    <t>V2014/789</t>
  </si>
  <si>
    <t>PGTEFT0076</t>
  </si>
  <si>
    <t>V2014/791</t>
  </si>
  <si>
    <t>PGTEFT0078</t>
  </si>
  <si>
    <t>JV14/10/04</t>
  </si>
  <si>
    <t>DD 21/10/2014</t>
  </si>
  <si>
    <t>OR00548</t>
  </si>
  <si>
    <t>1710011</t>
  </si>
  <si>
    <t>V2014/797</t>
  </si>
  <si>
    <t>PGTEFT0079</t>
  </si>
  <si>
    <t>V2014/798</t>
  </si>
  <si>
    <t>687386</t>
  </si>
  <si>
    <t>V2014/799</t>
  </si>
  <si>
    <t>PGTEFT0080</t>
  </si>
  <si>
    <t>V2014/801</t>
  </si>
  <si>
    <t>687387</t>
  </si>
  <si>
    <t>V2014/802</t>
  </si>
  <si>
    <t>PGTEFT0082</t>
  </si>
  <si>
    <t>V2014/803</t>
  </si>
  <si>
    <t>PGTEFT0083</t>
  </si>
  <si>
    <t>FTZ TRAVEL &amp; TOURS SDN BHD</t>
  </si>
  <si>
    <t>V2014/804</t>
  </si>
  <si>
    <t>PGTEFT0084</t>
  </si>
  <si>
    <t>V2014/806</t>
  </si>
  <si>
    <t>PGTEFT0085</t>
  </si>
  <si>
    <t>V2014/807</t>
  </si>
  <si>
    <t>PGTEFT0086</t>
  </si>
  <si>
    <t>V2014/808</t>
  </si>
  <si>
    <t>PGTEFT0087</t>
  </si>
  <si>
    <t>PUBLICITY - VISIT PENANG YEAR</t>
  </si>
  <si>
    <t>V2014/809</t>
  </si>
  <si>
    <t>PGTEFT0088</t>
  </si>
  <si>
    <t>V2014/810</t>
  </si>
  <si>
    <t>PGTEFT0089</t>
  </si>
  <si>
    <t>V2014/811</t>
  </si>
  <si>
    <t>PGTEFT0090</t>
  </si>
  <si>
    <t>SIGNING OF MOU-FRIENDSHIP CITY BTW PG&amp;PH</t>
  </si>
  <si>
    <t>V2014/812</t>
  </si>
  <si>
    <t>687391</t>
  </si>
  <si>
    <t>V2014/813</t>
  </si>
  <si>
    <t>PGTEFT0091</t>
  </si>
  <si>
    <t>V2014/814</t>
  </si>
  <si>
    <t>687390</t>
  </si>
  <si>
    <t>V2014/815</t>
  </si>
  <si>
    <t>PGTEFT0092</t>
  </si>
  <si>
    <t>V2014/816</t>
  </si>
  <si>
    <t>PGTEFT0093</t>
  </si>
  <si>
    <t>V2014/817</t>
  </si>
  <si>
    <t>PGTEFT0094</t>
  </si>
  <si>
    <t>V2014/818</t>
  </si>
  <si>
    <t>PGTEFT0095</t>
  </si>
  <si>
    <t>V2014/819</t>
  </si>
  <si>
    <t>PGTEFT0096</t>
  </si>
  <si>
    <t>GUIDE FEE FOR OCT'14</t>
  </si>
  <si>
    <t>V2014/820</t>
  </si>
  <si>
    <t>PGTEFT0097</t>
  </si>
  <si>
    <t>V2014/821</t>
  </si>
  <si>
    <t>PGTEFT0098</t>
  </si>
  <si>
    <t>V2014/822</t>
  </si>
  <si>
    <t>PGTEFT0099</t>
  </si>
  <si>
    <t>JV14/10/06</t>
  </si>
  <si>
    <t>DD 23/10/2014</t>
  </si>
  <si>
    <t>V2014/823</t>
  </si>
  <si>
    <t>PGTEFT0100</t>
  </si>
  <si>
    <t>V2014/824</t>
  </si>
  <si>
    <t>PGTEFT0101</t>
  </si>
  <si>
    <t>V2014/825</t>
  </si>
  <si>
    <t>PGTEFT0102</t>
  </si>
  <si>
    <t>V2014/826</t>
  </si>
  <si>
    <t>687394</t>
  </si>
  <si>
    <t>V2014/827</t>
  </si>
  <si>
    <t>687395</t>
  </si>
  <si>
    <t>WORLD TRAVEL MARKET</t>
  </si>
  <si>
    <t>V2014/828</t>
  </si>
  <si>
    <t>PGTEFT0103</t>
  </si>
  <si>
    <t>V2014/829</t>
  </si>
  <si>
    <t>PGTEFT0104</t>
  </si>
  <si>
    <t>PHOTO/VIDEO AECHIVING</t>
  </si>
  <si>
    <t>V2014/830</t>
  </si>
  <si>
    <t>PGTEFT0105</t>
  </si>
  <si>
    <t>HK MEDIA CAMPAIGN LAUNCH &amp; SALES MISSION</t>
  </si>
  <si>
    <t>V2014/831</t>
  </si>
  <si>
    <t>687396</t>
  </si>
  <si>
    <t>V2014/832</t>
  </si>
  <si>
    <t>687406</t>
  </si>
  <si>
    <t>COLLECTOR ORIENTED SOCIAL PARTY(COSPAR)</t>
  </si>
  <si>
    <t>V2014/833</t>
  </si>
  <si>
    <t>PGTEFT0106</t>
  </si>
  <si>
    <t>V2014/834</t>
  </si>
  <si>
    <t>PGTEFT0107</t>
  </si>
  <si>
    <t>V2014/835</t>
  </si>
  <si>
    <t>PGTEFT0108</t>
  </si>
  <si>
    <t>V2014/836</t>
  </si>
  <si>
    <t>687405</t>
  </si>
  <si>
    <t>V2014/837</t>
  </si>
  <si>
    <t>687398</t>
  </si>
  <si>
    <t>V2014/838</t>
  </si>
  <si>
    <t>PGTEFT0110</t>
  </si>
  <si>
    <t>V2014/839</t>
  </si>
  <si>
    <t>PGTEFT0111</t>
  </si>
  <si>
    <t>V2014/840</t>
  </si>
  <si>
    <t>PGTEFT0112</t>
  </si>
  <si>
    <t>V2014/841</t>
  </si>
  <si>
    <t>PGTEFT0113</t>
  </si>
  <si>
    <t>COST OF GOODS SOLD-OCT'14</t>
  </si>
  <si>
    <t>V2014/842</t>
  </si>
  <si>
    <t>PGTEFT0114</t>
  </si>
  <si>
    <t>V2014/843</t>
  </si>
  <si>
    <t>PGTEFT0115</t>
  </si>
  <si>
    <t>V2014/844</t>
  </si>
  <si>
    <t>PGTEFT0116</t>
  </si>
  <si>
    <t>V2014/845</t>
  </si>
  <si>
    <t>PGTEFT0117</t>
  </si>
  <si>
    <t>V2014/846</t>
  </si>
  <si>
    <t>ADVERTISEMENT - SOCIAL MEDIA</t>
  </si>
  <si>
    <t>V2014/847</t>
  </si>
  <si>
    <t>V2014/848</t>
  </si>
  <si>
    <t>V2014/850</t>
  </si>
  <si>
    <t>687399</t>
  </si>
  <si>
    <t>PREPAYMENTS</t>
  </si>
  <si>
    <t>HOT AIR BALLON 1ST PAYMENT</t>
  </si>
  <si>
    <t>V2014/851</t>
  </si>
  <si>
    <t>687400</t>
  </si>
  <si>
    <t>V2014/852</t>
  </si>
  <si>
    <t>PGTEFT0118</t>
  </si>
  <si>
    <t>V2014/853</t>
  </si>
  <si>
    <t>PGTEFT0119</t>
  </si>
  <si>
    <t>V2014/854</t>
  </si>
  <si>
    <t>PGTEFT0120</t>
  </si>
  <si>
    <t>V2014/855</t>
  </si>
  <si>
    <t>687401</t>
  </si>
  <si>
    <t>V2014/856</t>
  </si>
  <si>
    <t>PGTEFT0121</t>
  </si>
  <si>
    <t>EELCTRICITY &amp; WATER</t>
  </si>
  <si>
    <t>V2014/857</t>
  </si>
  <si>
    <t>687402</t>
  </si>
  <si>
    <t>V2014/860</t>
  </si>
  <si>
    <t>V2014/792</t>
  </si>
  <si>
    <t>V2014/793</t>
  </si>
  <si>
    <t>687392</t>
  </si>
  <si>
    <t>KWSP - CONTRIBUTION OCT'14</t>
  </si>
  <si>
    <t>V2014/794</t>
  </si>
  <si>
    <t>687383</t>
  </si>
  <si>
    <t>SOCSO - CONTRIBUTION OCT'14</t>
  </si>
  <si>
    <t>V2014/795</t>
  </si>
  <si>
    <t>687393</t>
  </si>
  <si>
    <t>PCB - CONTRIBUTION OCT'14</t>
  </si>
  <si>
    <t>V2014/796</t>
  </si>
  <si>
    <t>687385</t>
  </si>
  <si>
    <t>PTPTN - OCT'14</t>
  </si>
  <si>
    <t>JV14/10/08</t>
  </si>
  <si>
    <t>BEING BANK CHARGES FOR BIZCHANNEL</t>
  </si>
  <si>
    <t>DOMESTIC TRANSFER FOR OCT'14</t>
  </si>
  <si>
    <t>Copywriting</t>
  </si>
  <si>
    <t>Office rental</t>
  </si>
  <si>
    <t>OBS TV Shooting</t>
  </si>
  <si>
    <t>Travelogue</t>
  </si>
  <si>
    <t>TIC Sales</t>
  </si>
  <si>
    <t>PICEB</t>
  </si>
  <si>
    <t>Accounting Fee</t>
  </si>
  <si>
    <t>Fund</t>
  </si>
  <si>
    <t>Ads - Radio</t>
  </si>
  <si>
    <t>Photo/Video</t>
  </si>
  <si>
    <t>Publicity - 10 days</t>
  </si>
  <si>
    <t>Publicity - VPY</t>
  </si>
  <si>
    <t>LOCAL TRAVEL,</t>
  </si>
  <si>
    <t>DVD Duplicate</t>
  </si>
  <si>
    <t>upkeep</t>
  </si>
  <si>
    <t>ads - Social Media</t>
  </si>
  <si>
    <t>Prepayment</t>
  </si>
  <si>
    <t>Medical fee</t>
  </si>
  <si>
    <t>Date : 09/12/2014</t>
  </si>
  <si>
    <t>V2014/858</t>
  </si>
  <si>
    <t>687403</t>
  </si>
  <si>
    <t>V2014/859</t>
  </si>
  <si>
    <t>687404</t>
  </si>
  <si>
    <t>T.promotion</t>
  </si>
  <si>
    <t>V2014/861</t>
  </si>
  <si>
    <t>Ads-Social</t>
  </si>
  <si>
    <t>OR00549</t>
  </si>
  <si>
    <t>PBB443991</t>
  </si>
  <si>
    <t>SKYZONE TOURS &amp; TRAVEL S/B</t>
  </si>
  <si>
    <t>Creditors</t>
  </si>
  <si>
    <t>OR00550</t>
  </si>
  <si>
    <t>OR00551</t>
  </si>
  <si>
    <t>MBB138879</t>
  </si>
  <si>
    <t>OR00552</t>
  </si>
  <si>
    <t>CIMB172640</t>
  </si>
  <si>
    <t>IJM LAND BERHAD</t>
  </si>
  <si>
    <t>OR000553</t>
  </si>
  <si>
    <t>MBB559135</t>
  </si>
  <si>
    <t>SP SETIA BERHAD</t>
  </si>
  <si>
    <t>OR00554</t>
  </si>
  <si>
    <t>OR00555</t>
  </si>
  <si>
    <t>RHB630642</t>
  </si>
  <si>
    <t>V2014/862</t>
  </si>
  <si>
    <t>Ads-TVC</t>
  </si>
  <si>
    <t>V2014/863</t>
  </si>
  <si>
    <t>PGTEFT0122</t>
  </si>
  <si>
    <t>Pub-10 days</t>
  </si>
  <si>
    <t>V2014/864</t>
  </si>
  <si>
    <t>687407</t>
  </si>
  <si>
    <t>V2014/865</t>
  </si>
  <si>
    <t>PGTEFT0123</t>
  </si>
  <si>
    <t>V2014/866</t>
  </si>
  <si>
    <t>PGTEFT0124</t>
  </si>
  <si>
    <t>Office Equipment</t>
  </si>
  <si>
    <t>V2014/867</t>
  </si>
  <si>
    <t>PGTEFT0125</t>
  </si>
  <si>
    <t>V2014/868</t>
  </si>
  <si>
    <t>PGTEFT0126</t>
  </si>
  <si>
    <t>V2014/869</t>
  </si>
  <si>
    <t>PGTEFT0127</t>
  </si>
  <si>
    <t>V2014/870</t>
  </si>
  <si>
    <t>687408</t>
  </si>
  <si>
    <t>V2014/871</t>
  </si>
  <si>
    <t>687409</t>
  </si>
  <si>
    <t>V2014/872</t>
  </si>
  <si>
    <t>PGTEFT0128</t>
  </si>
  <si>
    <t>V2014/873</t>
  </si>
  <si>
    <t>687410</t>
  </si>
  <si>
    <t>Video</t>
  </si>
  <si>
    <t>V2014/874</t>
  </si>
  <si>
    <t>PGTEFT0129</t>
  </si>
  <si>
    <t>V2014/875</t>
  </si>
  <si>
    <t>PGTEFT0130</t>
  </si>
  <si>
    <t>V2014/876</t>
  </si>
  <si>
    <t>PGTEFT0131</t>
  </si>
  <si>
    <t>V2014/877</t>
  </si>
  <si>
    <t>PGTEFT0132</t>
  </si>
  <si>
    <t>PUBLICITY-10 DAYS 3 FESTIVAL,</t>
  </si>
  <si>
    <t>TACTICAL CAMPAIGN-TAIWAN/S'PORE</t>
  </si>
  <si>
    <t>V2014/878</t>
  </si>
  <si>
    <t>PGTEFT0133</t>
  </si>
  <si>
    <t>V2014/879</t>
  </si>
  <si>
    <t>PGTEFT0134</t>
  </si>
  <si>
    <t>TACTICAL CAMPAIGN - THAILAND</t>
  </si>
  <si>
    <t xml:space="preserve">tactical </t>
  </si>
  <si>
    <t>V2014/880</t>
  </si>
  <si>
    <t>PGTEFT0135</t>
  </si>
  <si>
    <t>V2014/881</t>
  </si>
  <si>
    <t>PGTEFT0136</t>
  </si>
  <si>
    <t>V2014/882</t>
  </si>
  <si>
    <t>PGTEFT0137</t>
  </si>
  <si>
    <t>prepayment</t>
  </si>
  <si>
    <t>V2014/883</t>
  </si>
  <si>
    <t>PGTEFT0138</t>
  </si>
  <si>
    <t>V2014/885</t>
  </si>
  <si>
    <t>PGTEFT0139</t>
  </si>
  <si>
    <t>V2014/886</t>
  </si>
  <si>
    <t>PGTEFT0140</t>
  </si>
  <si>
    <t>V2014/887</t>
  </si>
  <si>
    <t>PGTEFT0141</t>
  </si>
  <si>
    <t>V2014/888</t>
  </si>
  <si>
    <t>PGTEFT0142</t>
  </si>
  <si>
    <t>V2014/889</t>
  </si>
  <si>
    <t>PGTEFT0143</t>
  </si>
  <si>
    <t>V2014/890</t>
  </si>
  <si>
    <t>PGTEFT0144</t>
  </si>
  <si>
    <t>V2014/891</t>
  </si>
  <si>
    <t>PGTEFT0145</t>
  </si>
  <si>
    <t>V2014/892</t>
  </si>
  <si>
    <t>687412</t>
  </si>
  <si>
    <t>V2014/893</t>
  </si>
  <si>
    <t>PGTEFT0146</t>
  </si>
  <si>
    <t>V2014/894</t>
  </si>
  <si>
    <t>PGTEFT0147</t>
  </si>
  <si>
    <t>V2014/895</t>
  </si>
  <si>
    <t>PGTEFT0148</t>
  </si>
  <si>
    <t>WORLD MISIC EXPO</t>
  </si>
  <si>
    <t>V2014/896</t>
  </si>
  <si>
    <t>PGTEFT0149</t>
  </si>
  <si>
    <t>V2014/897</t>
  </si>
  <si>
    <t>PGTEFT0150</t>
  </si>
  <si>
    <t>OR00556</t>
  </si>
  <si>
    <t>MBB081836</t>
  </si>
  <si>
    <t>JV14/11/02</t>
  </si>
  <si>
    <t>DD 20/11/14</t>
  </si>
  <si>
    <t>V2014/898</t>
  </si>
  <si>
    <t>PGTEFT0151</t>
  </si>
  <si>
    <t>V2014/899</t>
  </si>
  <si>
    <t>PGTEFT0152</t>
  </si>
  <si>
    <t>V2014/900</t>
  </si>
  <si>
    <t>PGTEFT0153</t>
  </si>
  <si>
    <t>V2014/901</t>
  </si>
  <si>
    <t>PGTEFT0154</t>
  </si>
  <si>
    <t>V2014/902</t>
  </si>
  <si>
    <t>PGTEFT0155</t>
  </si>
  <si>
    <t>V2014/903</t>
  </si>
  <si>
    <t>PGTEFT0156</t>
  </si>
  <si>
    <t>V2014/904</t>
  </si>
  <si>
    <t>PGTEFT0157</t>
  </si>
  <si>
    <t>V2014/905</t>
  </si>
  <si>
    <t>PGTEFT0158</t>
  </si>
  <si>
    <t>V2014/906</t>
  </si>
  <si>
    <t>PGTEFT0159</t>
  </si>
  <si>
    <t>V2014/907</t>
  </si>
  <si>
    <t>PGTEFT0160</t>
  </si>
  <si>
    <t>V2014/908</t>
  </si>
  <si>
    <t>PGTEFT0161</t>
  </si>
  <si>
    <t>V2014/909</t>
  </si>
  <si>
    <t>PGTEFT0162</t>
  </si>
  <si>
    <t>V2014/910</t>
  </si>
  <si>
    <t>PGTEFT0163</t>
  </si>
  <si>
    <t>V2014/911</t>
  </si>
  <si>
    <t>PGTEFT0164</t>
  </si>
  <si>
    <t>V2014/912</t>
  </si>
  <si>
    <t>PGTEFT0165</t>
  </si>
  <si>
    <t>V2014/913</t>
  </si>
  <si>
    <t>PGTEFT0166</t>
  </si>
  <si>
    <t>V2014/914</t>
  </si>
  <si>
    <t>PGTEFT0167</t>
  </si>
  <si>
    <t>V2014/915</t>
  </si>
  <si>
    <t>PGTEFT0168</t>
  </si>
  <si>
    <t>V2014/916</t>
  </si>
  <si>
    <t>PGTEFT0169</t>
  </si>
  <si>
    <t>V2014/922</t>
  </si>
  <si>
    <t>PGTEFT0170</t>
  </si>
  <si>
    <t>TIC - ALLOWANCE</t>
  </si>
  <si>
    <t>OR00557</t>
  </si>
  <si>
    <t>ALB551959</t>
  </si>
  <si>
    <t>HOLIDAY TOURS &amp; TRAVEL SDN BHD</t>
  </si>
  <si>
    <t>V2014/884</t>
  </si>
  <si>
    <t>687411</t>
  </si>
  <si>
    <t>V2014/923</t>
  </si>
  <si>
    <t>PGTEFT0171</t>
  </si>
  <si>
    <t>V2014/924</t>
  </si>
  <si>
    <t>PGTEFT0172</t>
  </si>
  <si>
    <t>V2014/925</t>
  </si>
  <si>
    <t>PGTEFT0173</t>
  </si>
  <si>
    <t>V2014/926</t>
  </si>
  <si>
    <t>PGTEFT0174</t>
  </si>
  <si>
    <t>V2014/927</t>
  </si>
  <si>
    <t>PGTEFT0175</t>
  </si>
  <si>
    <t>V2014/928</t>
  </si>
  <si>
    <t>PGTEFT0176</t>
  </si>
  <si>
    <t>V2014/929</t>
  </si>
  <si>
    <t>PGTEFT0177</t>
  </si>
  <si>
    <t>V2014/930</t>
  </si>
  <si>
    <t>PGTEFT0178</t>
  </si>
  <si>
    <t>V2014/931</t>
  </si>
  <si>
    <t>PGTEFT0179</t>
  </si>
  <si>
    <t>V2014/932</t>
  </si>
  <si>
    <t>PGTEFT0180</t>
  </si>
  <si>
    <t>ITB ASIA TRADESHOW,SINGAPORE,</t>
  </si>
  <si>
    <t>V2014/933</t>
  </si>
  <si>
    <t>PGTEFT0181</t>
  </si>
  <si>
    <t>V2014/934</t>
  </si>
  <si>
    <t>PGTEFT0182</t>
  </si>
  <si>
    <t>V2014/935</t>
  </si>
  <si>
    <t>PGTEFT0183</t>
  </si>
  <si>
    <t>V2014/936</t>
  </si>
  <si>
    <t>PGTEFT0184</t>
  </si>
  <si>
    <t>V2014/937</t>
  </si>
  <si>
    <t>PGTEFT0185</t>
  </si>
  <si>
    <t>V2014/938</t>
  </si>
  <si>
    <t>PGTEFT0186</t>
  </si>
  <si>
    <t>V2014/939</t>
  </si>
  <si>
    <t>PGTEFT0187</t>
  </si>
  <si>
    <t>PREPAYMENT</t>
  </si>
  <si>
    <t>V2014/940</t>
  </si>
  <si>
    <t>PGTEFT0188</t>
  </si>
  <si>
    <t>V2014/941</t>
  </si>
  <si>
    <t>PGTEFT0189</t>
  </si>
  <si>
    <t>V2014/942</t>
  </si>
  <si>
    <t>PGTEFT0190</t>
  </si>
  <si>
    <t>V2014/917</t>
  </si>
  <si>
    <t>CIMB - NOV'14</t>
  </si>
  <si>
    <t>V2014/918</t>
  </si>
  <si>
    <t>687413</t>
  </si>
  <si>
    <t>KWSP - CONTRIBUTION NOV'14</t>
  </si>
  <si>
    <t>V2014/919</t>
  </si>
  <si>
    <t>687414</t>
  </si>
  <si>
    <t>SOCSO - CONTRIBUTION NOV'14</t>
  </si>
  <si>
    <t>V2014/920</t>
  </si>
  <si>
    <t>687415</t>
  </si>
  <si>
    <t>PCB - CONTRIBUTION NOV'14</t>
  </si>
  <si>
    <t>V2014/921</t>
  </si>
  <si>
    <t>687416</t>
  </si>
  <si>
    <t>PTPTN - NOV'14</t>
  </si>
  <si>
    <t>JV14/11/05</t>
  </si>
  <si>
    <t>BEING BANK CHARGES FOR BIZCHANNEL DOMEST</t>
  </si>
  <si>
    <t>TRNASFER FOR NOV'14</t>
  </si>
  <si>
    <t>JV14/11/06</t>
  </si>
  <si>
    <t>BEING BANK CHARGES FOR CASH WITHDRAW</t>
  </si>
  <si>
    <t>ON 26/11/14, PV2014/884</t>
  </si>
  <si>
    <t>pub-vpy</t>
  </si>
  <si>
    <t>TACTICAL CAMPAIGN-S'PORE</t>
  </si>
  <si>
    <t>BANNER/STREAMER</t>
  </si>
  <si>
    <t>WTM</t>
  </si>
  <si>
    <t>medical fees</t>
  </si>
  <si>
    <t>Newspaper/books</t>
  </si>
  <si>
    <t>Date : 28/01/2015</t>
  </si>
  <si>
    <t>V2014/943</t>
  </si>
  <si>
    <t>687417</t>
  </si>
  <si>
    <t>V2014/944</t>
  </si>
  <si>
    <t>687418</t>
  </si>
  <si>
    <t>V2014/953</t>
  </si>
  <si>
    <t>OR00558</t>
  </si>
  <si>
    <t>OR00559</t>
  </si>
  <si>
    <t>HLI553285</t>
  </si>
  <si>
    <t>OTHER RECEIVABLE</t>
  </si>
  <si>
    <t>OR00560</t>
  </si>
  <si>
    <t>PBB454924</t>
  </si>
  <si>
    <t>OR00561</t>
  </si>
  <si>
    <t>CIMB763145</t>
  </si>
  <si>
    <t>JV14/12/02</t>
  </si>
  <si>
    <t>DD 5/12/14</t>
  </si>
  <si>
    <t>V2014/945</t>
  </si>
  <si>
    <t>687419</t>
  </si>
  <si>
    <t>V2014/946</t>
  </si>
  <si>
    <t>687420</t>
  </si>
  <si>
    <t>GEORGETOWN LITERARY FESTIVAL 2013</t>
  </si>
  <si>
    <t>V2014/947</t>
  </si>
  <si>
    <t>V2014/948</t>
  </si>
  <si>
    <t>PGTEFT0191</t>
  </si>
  <si>
    <t>V2014/949</t>
  </si>
  <si>
    <t>PGTEFT0192</t>
  </si>
  <si>
    <t>TEAM BUILDING &amp; OTHERS</t>
  </si>
  <si>
    <t>V2014/950</t>
  </si>
  <si>
    <t>PGTEFT0193</t>
  </si>
  <si>
    <t>V2014/951</t>
  </si>
  <si>
    <t>687421</t>
  </si>
  <si>
    <t>V2014/952</t>
  </si>
  <si>
    <t>PGTEFT0195</t>
  </si>
  <si>
    <t>OR00563</t>
  </si>
  <si>
    <t>CIMB35374</t>
  </si>
  <si>
    <t>MALAYSIA CONVENTION &amp; EXHIBITION BUREAU</t>
  </si>
  <si>
    <t>V2014/955</t>
  </si>
  <si>
    <t>PGTEFT0196</t>
  </si>
  <si>
    <t>CHIANG MAI HOT AIR BALLON FAM TRIP</t>
  </si>
  <si>
    <t>V2014/956</t>
  </si>
  <si>
    <t>687422</t>
  </si>
  <si>
    <t>V2014/957</t>
  </si>
  <si>
    <t>687423</t>
  </si>
  <si>
    <t>GEORGETOWN TOWN LITERARY FESTIVAL 2013</t>
  </si>
  <si>
    <t>V2014/958</t>
  </si>
  <si>
    <t>PGTEFT0197</t>
  </si>
  <si>
    <t>V2014/959</t>
  </si>
  <si>
    <t>PGTEFT0198</t>
  </si>
  <si>
    <t>V2014/960</t>
  </si>
  <si>
    <t>PGTEFT0199</t>
  </si>
  <si>
    <t>V2014/961</t>
  </si>
  <si>
    <t>PGTEFT0200</t>
  </si>
  <si>
    <t>RAJA MUDA SELANGOR INT REGATTA 2013</t>
  </si>
  <si>
    <t>V2014/962</t>
  </si>
  <si>
    <t>PGTEFT0201</t>
  </si>
  <si>
    <t>V2014/963</t>
  </si>
  <si>
    <t>PGTEFT0202</t>
  </si>
  <si>
    <t>V2014/964</t>
  </si>
  <si>
    <t>PGTEFT0203</t>
  </si>
  <si>
    <t>V2014/965</t>
  </si>
  <si>
    <t>PGTEFT0204</t>
  </si>
  <si>
    <t>V2014/966</t>
  </si>
  <si>
    <t>PGTEFT0205</t>
  </si>
  <si>
    <t>V2014/967</t>
  </si>
  <si>
    <t>PGTEFT0206</t>
  </si>
  <si>
    <t>V2014/968</t>
  </si>
  <si>
    <t>689424</t>
  </si>
  <si>
    <t>V2014/969</t>
  </si>
  <si>
    <t>PGTEFT207</t>
  </si>
  <si>
    <t>V2014/970</t>
  </si>
  <si>
    <t>PGTEFT208</t>
  </si>
  <si>
    <t>V2014/971</t>
  </si>
  <si>
    <t>PGTEFT209</t>
  </si>
  <si>
    <t>V2014/972</t>
  </si>
  <si>
    <t>PGTEFT210</t>
  </si>
  <si>
    <t>V2014/973</t>
  </si>
  <si>
    <t>PGTEFT211</t>
  </si>
  <si>
    <t>V2014/974</t>
  </si>
  <si>
    <t>PGTEFT212</t>
  </si>
  <si>
    <t>V2014/975</t>
  </si>
  <si>
    <t>PGTEFT213</t>
  </si>
  <si>
    <t>V2014/976</t>
  </si>
  <si>
    <t>PGTEFT214</t>
  </si>
  <si>
    <t>V2014/977</t>
  </si>
  <si>
    <t>PGTEFT215</t>
  </si>
  <si>
    <t>V2014/978</t>
  </si>
  <si>
    <t>PGTEFT0216</t>
  </si>
  <si>
    <t>V2014/979</t>
  </si>
  <si>
    <t>PGTEFT0217</t>
  </si>
  <si>
    <t>V2014/980</t>
  </si>
  <si>
    <t>PGTEFT0218</t>
  </si>
  <si>
    <t>V2014/981</t>
  </si>
  <si>
    <t>PGTEFT0219</t>
  </si>
  <si>
    <t>V2014/982</t>
  </si>
  <si>
    <t>PGTEFT0220</t>
  </si>
  <si>
    <t>V2014/983</t>
  </si>
  <si>
    <t>PGTEFT0221</t>
  </si>
  <si>
    <t>V2014/984</t>
  </si>
  <si>
    <t>PGTEFT0222</t>
  </si>
  <si>
    <t>V2014/985</t>
  </si>
  <si>
    <t>PGTEFT0223</t>
  </si>
  <si>
    <t>V2014/986</t>
  </si>
  <si>
    <t>687425</t>
  </si>
  <si>
    <t>V2014/954</t>
  </si>
  <si>
    <t>CIMB - DEC'14</t>
  </si>
  <si>
    <t>OR00564</t>
  </si>
  <si>
    <t>OR00565</t>
  </si>
  <si>
    <t>OR00566</t>
  </si>
  <si>
    <t>COOLER LUMPUR SDN BHD</t>
  </si>
  <si>
    <t>JV14/12/03</t>
  </si>
  <si>
    <t>DD 23/12/14</t>
  </si>
  <si>
    <t>OR00567</t>
  </si>
  <si>
    <t>CIMB571496</t>
  </si>
  <si>
    <t>OR00568</t>
  </si>
  <si>
    <t>CIMB000145</t>
  </si>
  <si>
    <t>V2014/1025</t>
  </si>
  <si>
    <t>V2014/992</t>
  </si>
  <si>
    <t>687429</t>
  </si>
  <si>
    <t>V2014/993</t>
  </si>
  <si>
    <t>PGTEFT0224</t>
  </si>
  <si>
    <t>PUBLICITY - NEW YEAR COUNTDOWN</t>
  </si>
  <si>
    <t>V2014/994</t>
  </si>
  <si>
    <t>PGTEFT0225</t>
  </si>
  <si>
    <t>V2014/995</t>
  </si>
  <si>
    <t>PGTEFT0226</t>
  </si>
  <si>
    <t>V2014/996</t>
  </si>
  <si>
    <t>PGTEFT0227</t>
  </si>
  <si>
    <t>V2014/997</t>
  </si>
  <si>
    <t>PGTEFT0228</t>
  </si>
  <si>
    <t>V2014/998</t>
  </si>
  <si>
    <t>PGTEFT0229</t>
  </si>
  <si>
    <t>V2014/999</t>
  </si>
  <si>
    <t>PGTEFT0230</t>
  </si>
  <si>
    <t>V2014/1000</t>
  </si>
  <si>
    <t>PGTEFT0231</t>
  </si>
  <si>
    <t>V2014/1001</t>
  </si>
  <si>
    <t>PGTEFT0232</t>
  </si>
  <si>
    <t>V2014/1002</t>
  </si>
  <si>
    <t>PGTEFT0233</t>
  </si>
  <si>
    <t>V2014/1003</t>
  </si>
  <si>
    <t>PGTEFT0235</t>
  </si>
  <si>
    <t>OR00571</t>
  </si>
  <si>
    <t>V2014/1004</t>
  </si>
  <si>
    <t>PGTEFT0236</t>
  </si>
  <si>
    <t>V2014/1005</t>
  </si>
  <si>
    <t>PGTEFT0237</t>
  </si>
  <si>
    <t>V2014/1006</t>
  </si>
  <si>
    <t>PGTEFT0238</t>
  </si>
  <si>
    <t>V2014/1007</t>
  </si>
  <si>
    <t>PGTEFT0239</t>
  </si>
  <si>
    <t>V2014/1008</t>
  </si>
  <si>
    <t>PGTEFT0240</t>
  </si>
  <si>
    <t>V2014/1009</t>
  </si>
  <si>
    <t>PGTEFT0241</t>
  </si>
  <si>
    <t>V2014/1010</t>
  </si>
  <si>
    <t>PGTEFT0242</t>
  </si>
  <si>
    <t>V2014/1011</t>
  </si>
  <si>
    <t>PGTEFT0243</t>
  </si>
  <si>
    <t>V2014/1012</t>
  </si>
  <si>
    <t>PGTEFT0244</t>
  </si>
  <si>
    <t>V2014/1013</t>
  </si>
  <si>
    <t>PGTEFT0245</t>
  </si>
  <si>
    <t>V2014/1014</t>
  </si>
  <si>
    <t>PGTEFT0246</t>
  </si>
  <si>
    <t>V2014/1015</t>
  </si>
  <si>
    <t>687432</t>
  </si>
  <si>
    <t>V2014/1016</t>
  </si>
  <si>
    <t>PGTEFT0248</t>
  </si>
  <si>
    <t>V2014/1017</t>
  </si>
  <si>
    <t>PGTEFT0249</t>
  </si>
  <si>
    <t>V2014/1018</t>
  </si>
  <si>
    <t>PGTEFT0250</t>
  </si>
  <si>
    <t>V2014/1019</t>
  </si>
  <si>
    <t>PGTEFT0251</t>
  </si>
  <si>
    <t>V2014/1020</t>
  </si>
  <si>
    <t>PGTEFT0252</t>
  </si>
  <si>
    <t>V2014/1021</t>
  </si>
  <si>
    <t>PGTEFT0253</t>
  </si>
  <si>
    <t>V2014/1022</t>
  </si>
  <si>
    <t>PGTEFT0254</t>
  </si>
  <si>
    <t>V2014/1023</t>
  </si>
  <si>
    <t>PGTEFT0255</t>
  </si>
  <si>
    <t>V2014/1024</t>
  </si>
  <si>
    <t>PGTEFT0256</t>
  </si>
  <si>
    <t>OR00572</t>
  </si>
  <si>
    <t>V2014/987</t>
  </si>
  <si>
    <t>V2014/988</t>
  </si>
  <si>
    <t>687426</t>
  </si>
  <si>
    <t>KWSP - CONTRIBUTION DEC'14</t>
  </si>
  <si>
    <t>V2014989</t>
  </si>
  <si>
    <t>687427</t>
  </si>
  <si>
    <t>SOCSO - CONTRIBUTION DEC'14</t>
  </si>
  <si>
    <t>V2014/990</t>
  </si>
  <si>
    <t>687428</t>
  </si>
  <si>
    <t>PCB - CONTRIBUTION DEC'14</t>
  </si>
  <si>
    <t>V2014/991</t>
  </si>
  <si>
    <t>PGTEFT0234</t>
  </si>
  <si>
    <t>PTPTN - DEC'14</t>
  </si>
  <si>
    <t>V2014/1026</t>
  </si>
  <si>
    <t>PGTEFT0257</t>
  </si>
  <si>
    <t>V2014/1027</t>
  </si>
  <si>
    <t>687434</t>
  </si>
  <si>
    <t>V2014/1028</t>
  </si>
  <si>
    <t>PGTEFT0259</t>
  </si>
  <si>
    <t>V2014/1029</t>
  </si>
  <si>
    <t>687433</t>
  </si>
  <si>
    <t>V2014/1030</t>
  </si>
  <si>
    <t>PGTEFT0261</t>
  </si>
  <si>
    <t>V2014/1031</t>
  </si>
  <si>
    <t>PGTEFT0262</t>
  </si>
  <si>
    <t>V2014/1032</t>
  </si>
  <si>
    <t>PGTEFT0263</t>
  </si>
  <si>
    <t>V2014/1033</t>
  </si>
  <si>
    <t>PGTEFT0264</t>
  </si>
  <si>
    <t>V2014/1034</t>
  </si>
  <si>
    <t>PGTEFT0265</t>
  </si>
  <si>
    <t>V2014/1035</t>
  </si>
  <si>
    <t>PGTEFT0266</t>
  </si>
  <si>
    <t>V2014/1036</t>
  </si>
  <si>
    <t>PGTEFT0267</t>
  </si>
  <si>
    <t>V2014/1037</t>
  </si>
  <si>
    <t>PGTEFT0268</t>
  </si>
  <si>
    <t>PUBLICITY - OTHER EVENTS</t>
  </si>
  <si>
    <t>V2014/1038</t>
  </si>
  <si>
    <t>PGTEFT0269</t>
  </si>
  <si>
    <t>V2014/1039</t>
  </si>
  <si>
    <t>PGTEFT0270</t>
  </si>
  <si>
    <t>V2014/1040</t>
  </si>
  <si>
    <t>PGTEFT0271</t>
  </si>
  <si>
    <t>LAST FRI SAY SUN FOR THE MONTH</t>
  </si>
  <si>
    <t>V2014/1041</t>
  </si>
  <si>
    <t>PGTEFT0272</t>
  </si>
  <si>
    <t>V2014/1042</t>
  </si>
  <si>
    <t>PGTEFT0273</t>
  </si>
  <si>
    <t>V2014/1043</t>
  </si>
  <si>
    <t>PGTEFT0274</t>
  </si>
  <si>
    <t>V2014/1044</t>
  </si>
  <si>
    <t>PGTEFT0275</t>
  </si>
  <si>
    <t>V2014/1045</t>
  </si>
  <si>
    <t>PGTEFT0276</t>
  </si>
  <si>
    <t>V2014/1046</t>
  </si>
  <si>
    <t>PGTEFT0277</t>
  </si>
  <si>
    <t>V2014/1047</t>
  </si>
  <si>
    <t>PGTEFT0278</t>
  </si>
  <si>
    <t>JV14/12/05</t>
  </si>
  <si>
    <t>BEING BC FOR BIZCHANNEL DOMESTIC</t>
  </si>
  <si>
    <t>TRANSFER FOR DEC'14</t>
  </si>
  <si>
    <t xml:space="preserve">Hosting </t>
  </si>
  <si>
    <t>Other Receivable</t>
  </si>
  <si>
    <t>Tel</t>
  </si>
  <si>
    <t>Team Building</t>
  </si>
  <si>
    <t>Professional</t>
  </si>
  <si>
    <t>Media Campaign</t>
  </si>
  <si>
    <t>Ads</t>
  </si>
  <si>
    <t xml:space="preserve">Ads </t>
  </si>
  <si>
    <t>T. Promotion</t>
  </si>
  <si>
    <t>Photocpopy</t>
  </si>
  <si>
    <t>ads - Social</t>
  </si>
  <si>
    <t xml:space="preserve">tel </t>
  </si>
  <si>
    <t>incentive</t>
  </si>
  <si>
    <t>tic sales</t>
  </si>
  <si>
    <t>Software</t>
  </si>
  <si>
    <t>website</t>
  </si>
  <si>
    <t>tourism travelogue</t>
  </si>
  <si>
    <t>medical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</si>
</sst>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0" borderId="0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0" fontId="0" fillId="0" borderId="0" xfId="0"/>
    <xf numFmtId="0" fontId="0" fillId="0" borderId="1" xfId="0" applyBorder="1" applyAlignment="1">
      <alignment horizontal="center" vertical="center"/>
    </xf>
    <xf numFmtId="166" fontId="0" fillId="0" borderId="0" xfId="0" applyNumberFormat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 applyBorder="1"/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horizontal="left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opLeftCell="B1" workbookViewId="0">
      <selection activeCell="I107" sqref="I10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4.875" bestFit="1" customWidth="1"/>
    <col min="6" max="6" width="27.125" bestFit="1" customWidth="1"/>
    <col min="7" max="7" width="21.125" customWidth="1"/>
    <col min="8" max="8" width="12.625" customWidth="1"/>
    <col min="9" max="9" width="12.625" style="37" customWidth="1"/>
    <col min="10" max="10" width="12.625" customWidth="1"/>
  </cols>
  <sheetData>
    <row r="1" spans="1:10" ht="23.1" customHeight="1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1"/>
      <c r="J1" s="110"/>
    </row>
    <row r="2" spans="1:10" ht="20.100000000000001" customHeight="1" x14ac:dyDescent="0.15">
      <c r="A2" s="112" t="s">
        <v>1</v>
      </c>
      <c r="B2" s="112"/>
      <c r="C2" s="112"/>
      <c r="D2" s="112"/>
      <c r="E2" s="112"/>
      <c r="F2" s="112"/>
      <c r="G2" s="112"/>
      <c r="H2" s="112"/>
      <c r="I2" s="113"/>
      <c r="J2" s="112"/>
    </row>
    <row r="3" spans="1:10" ht="20.100000000000001" customHeight="1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5"/>
      <c r="J3" s="114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 t="s">
        <v>9</v>
      </c>
      <c r="I4" s="36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>
        <v>829760.9</v>
      </c>
    </row>
    <row r="6" spans="1:10" x14ac:dyDescent="0.15">
      <c r="A6" s="2">
        <v>41641</v>
      </c>
      <c r="B6" s="3">
        <v>121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230</v>
      </c>
      <c r="H6" s="5"/>
      <c r="I6" s="5">
        <v>9532.7000000000007</v>
      </c>
      <c r="J6" s="5">
        <v>820228.2</v>
      </c>
    </row>
    <row r="7" spans="1:10" x14ac:dyDescent="0.15">
      <c r="A7" s="2">
        <v>41641</v>
      </c>
      <c r="B7" s="3">
        <v>121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231</v>
      </c>
      <c r="H7" s="5"/>
      <c r="I7" s="5">
        <v>170</v>
      </c>
      <c r="J7" s="5">
        <v>820058.2</v>
      </c>
    </row>
    <row r="8" spans="1:10" x14ac:dyDescent="0.15">
      <c r="A8" s="2">
        <v>41648</v>
      </c>
      <c r="B8" s="3">
        <v>121</v>
      </c>
      <c r="C8" s="4" t="s">
        <v>21</v>
      </c>
      <c r="D8" s="4" t="s">
        <v>22</v>
      </c>
      <c r="E8" s="4" t="s">
        <v>23</v>
      </c>
      <c r="F8" s="4" t="s">
        <v>20</v>
      </c>
      <c r="G8" s="4" t="s">
        <v>232</v>
      </c>
      <c r="H8" s="5"/>
      <c r="I8" s="5">
        <v>1500</v>
      </c>
      <c r="J8" s="5">
        <v>818558.2</v>
      </c>
    </row>
    <row r="9" spans="1:10" x14ac:dyDescent="0.15">
      <c r="A9" s="2">
        <v>41648</v>
      </c>
      <c r="B9" s="3">
        <v>121</v>
      </c>
      <c r="C9" s="4" t="s">
        <v>24</v>
      </c>
      <c r="D9" s="4" t="s">
        <v>25</v>
      </c>
      <c r="E9" s="4" t="s">
        <v>23</v>
      </c>
      <c r="F9" s="4" t="s">
        <v>20</v>
      </c>
      <c r="G9" s="4" t="s">
        <v>232</v>
      </c>
      <c r="H9" s="5"/>
      <c r="I9" s="5">
        <v>21800</v>
      </c>
      <c r="J9" s="5">
        <v>796758.2</v>
      </c>
    </row>
    <row r="10" spans="1:10" x14ac:dyDescent="0.15">
      <c r="A10" s="2">
        <v>41648</v>
      </c>
      <c r="B10" s="3">
        <v>121</v>
      </c>
      <c r="C10" s="4" t="s">
        <v>26</v>
      </c>
      <c r="D10" s="4" t="s">
        <v>27</v>
      </c>
      <c r="E10" s="4" t="s">
        <v>23</v>
      </c>
      <c r="F10" s="4" t="s">
        <v>20</v>
      </c>
      <c r="G10" s="4" t="s">
        <v>232</v>
      </c>
      <c r="H10" s="5"/>
      <c r="I10" s="5">
        <v>200</v>
      </c>
      <c r="J10" s="5">
        <v>796558.2</v>
      </c>
    </row>
    <row r="11" spans="1:10" x14ac:dyDescent="0.15">
      <c r="A11" s="2">
        <v>41648</v>
      </c>
      <c r="B11" s="3">
        <v>121</v>
      </c>
      <c r="C11" s="4" t="s">
        <v>28</v>
      </c>
      <c r="D11" s="4" t="s">
        <v>29</v>
      </c>
      <c r="E11" s="4" t="s">
        <v>23</v>
      </c>
      <c r="F11" s="4" t="s">
        <v>20</v>
      </c>
      <c r="G11" s="4" t="s">
        <v>232</v>
      </c>
      <c r="H11" s="5"/>
      <c r="I11" s="5">
        <v>700</v>
      </c>
      <c r="J11" s="5">
        <v>795858.2</v>
      </c>
    </row>
    <row r="12" spans="1:10" x14ac:dyDescent="0.15">
      <c r="A12" s="2">
        <v>41648</v>
      </c>
      <c r="B12" s="3">
        <v>121</v>
      </c>
      <c r="C12" s="4" t="s">
        <v>30</v>
      </c>
      <c r="D12" s="4" t="s">
        <v>31</v>
      </c>
      <c r="E12" s="4" t="s">
        <v>23</v>
      </c>
      <c r="F12" s="4" t="s">
        <v>20</v>
      </c>
      <c r="G12" s="4" t="s">
        <v>232</v>
      </c>
      <c r="H12" s="5"/>
      <c r="I12" s="5">
        <v>850</v>
      </c>
      <c r="J12" s="5">
        <v>795008.2</v>
      </c>
    </row>
    <row r="13" spans="1:10" x14ac:dyDescent="0.15">
      <c r="A13" s="2">
        <v>41648</v>
      </c>
      <c r="B13" s="3">
        <v>121</v>
      </c>
      <c r="C13" s="4" t="s">
        <v>32</v>
      </c>
      <c r="D13" s="4" t="s">
        <v>33</v>
      </c>
      <c r="E13" s="4" t="s">
        <v>34</v>
      </c>
      <c r="F13" s="4" t="s">
        <v>20</v>
      </c>
      <c r="G13" s="4" t="s">
        <v>233</v>
      </c>
      <c r="H13" s="5"/>
      <c r="I13" s="5">
        <v>144.18</v>
      </c>
      <c r="J13" s="5">
        <v>794864.02</v>
      </c>
    </row>
    <row r="14" spans="1:10" x14ac:dyDescent="0.15">
      <c r="A14" s="2">
        <v>41648</v>
      </c>
      <c r="B14" s="3">
        <v>121</v>
      </c>
      <c r="C14" s="4" t="s">
        <v>35</v>
      </c>
      <c r="D14" s="4" t="s">
        <v>36</v>
      </c>
      <c r="E14" s="4" t="s">
        <v>37</v>
      </c>
      <c r="F14" s="4" t="s">
        <v>20</v>
      </c>
      <c r="G14" s="4" t="s">
        <v>234</v>
      </c>
      <c r="H14" s="5"/>
      <c r="I14" s="5">
        <v>540</v>
      </c>
      <c r="J14" s="5">
        <v>794324.02</v>
      </c>
    </row>
    <row r="15" spans="1:10" x14ac:dyDescent="0.15">
      <c r="A15" s="2">
        <v>41648</v>
      </c>
      <c r="B15" s="3">
        <v>121</v>
      </c>
      <c r="C15" s="4" t="s">
        <v>38</v>
      </c>
      <c r="D15" s="4" t="s">
        <v>39</v>
      </c>
      <c r="E15" s="4" t="s">
        <v>23</v>
      </c>
      <c r="F15" s="4" t="s">
        <v>20</v>
      </c>
      <c r="G15" s="4" t="s">
        <v>232</v>
      </c>
      <c r="H15" s="5"/>
      <c r="I15" s="5">
        <v>1459</v>
      </c>
      <c r="J15" s="5">
        <v>792865.02</v>
      </c>
    </row>
    <row r="16" spans="1:10" x14ac:dyDescent="0.15">
      <c r="A16" s="2">
        <v>41648</v>
      </c>
      <c r="B16" s="3">
        <v>121</v>
      </c>
      <c r="C16" s="4" t="s">
        <v>40</v>
      </c>
      <c r="D16" s="4" t="s">
        <v>41</v>
      </c>
      <c r="E16" s="4" t="s">
        <v>42</v>
      </c>
      <c r="G16" s="4" t="s">
        <v>232</v>
      </c>
      <c r="H16" s="5"/>
      <c r="I16" s="5">
        <v>2000</v>
      </c>
      <c r="J16" s="5">
        <v>787865.02</v>
      </c>
    </row>
    <row r="17" spans="1:10" x14ac:dyDescent="0.15">
      <c r="A17" s="2"/>
      <c r="B17" s="3"/>
      <c r="C17" s="4"/>
      <c r="D17" s="4"/>
      <c r="E17" s="4" t="s">
        <v>43</v>
      </c>
      <c r="F17" s="4"/>
      <c r="G17" s="4" t="s">
        <v>241</v>
      </c>
      <c r="H17" s="5"/>
      <c r="I17" s="5">
        <v>3000</v>
      </c>
      <c r="J17" s="5"/>
    </row>
    <row r="18" spans="1:10" x14ac:dyDescent="0.15">
      <c r="A18" s="2">
        <v>41648</v>
      </c>
      <c r="B18" s="3">
        <v>121</v>
      </c>
      <c r="C18" s="4" t="s">
        <v>44</v>
      </c>
      <c r="D18" s="4" t="s">
        <v>45</v>
      </c>
      <c r="E18" s="4" t="s">
        <v>23</v>
      </c>
      <c r="F18" s="4" t="s">
        <v>20</v>
      </c>
      <c r="G18" s="4" t="s">
        <v>232</v>
      </c>
      <c r="H18" s="5"/>
      <c r="I18" s="5">
        <v>1381.55</v>
      </c>
      <c r="J18" s="5">
        <v>786483.47</v>
      </c>
    </row>
    <row r="19" spans="1:10" x14ac:dyDescent="0.15">
      <c r="A19" s="2">
        <v>41648</v>
      </c>
      <c r="B19" s="3">
        <v>121</v>
      </c>
      <c r="C19" s="4" t="s">
        <v>46</v>
      </c>
      <c r="D19" s="4" t="s">
        <v>47</v>
      </c>
      <c r="E19" s="4" t="s">
        <v>23</v>
      </c>
      <c r="F19" s="4" t="s">
        <v>20</v>
      </c>
      <c r="G19" s="4" t="s">
        <v>232</v>
      </c>
      <c r="H19" s="5"/>
      <c r="I19" s="5">
        <v>3000</v>
      </c>
      <c r="J19" s="5">
        <v>783483.47</v>
      </c>
    </row>
    <row r="20" spans="1:10" x14ac:dyDescent="0.15">
      <c r="A20" s="2">
        <v>41648</v>
      </c>
      <c r="B20" s="3">
        <v>121</v>
      </c>
      <c r="C20" s="4" t="s">
        <v>48</v>
      </c>
      <c r="D20" s="4" t="s">
        <v>49</v>
      </c>
      <c r="E20" s="4" t="s">
        <v>23</v>
      </c>
      <c r="F20" s="4" t="s">
        <v>20</v>
      </c>
      <c r="G20" s="4" t="s">
        <v>232</v>
      </c>
      <c r="H20" s="5"/>
      <c r="I20" s="5">
        <v>80</v>
      </c>
      <c r="J20" s="5">
        <v>783403.47</v>
      </c>
    </row>
    <row r="21" spans="1:10" x14ac:dyDescent="0.15">
      <c r="A21" s="2">
        <v>41648</v>
      </c>
      <c r="B21" s="3">
        <v>121</v>
      </c>
      <c r="C21" s="4" t="s">
        <v>50</v>
      </c>
      <c r="D21" s="4" t="s">
        <v>51</v>
      </c>
      <c r="E21" s="4" t="s">
        <v>23</v>
      </c>
      <c r="F21" s="4" t="s">
        <v>20</v>
      </c>
      <c r="G21" s="4" t="s">
        <v>232</v>
      </c>
      <c r="H21" s="5"/>
      <c r="I21" s="5">
        <v>100</v>
      </c>
      <c r="J21" s="5">
        <v>783303.47</v>
      </c>
    </row>
    <row r="22" spans="1:10" x14ac:dyDescent="0.15">
      <c r="A22" s="2">
        <v>41648</v>
      </c>
      <c r="B22" s="3">
        <v>121</v>
      </c>
      <c r="C22" s="4" t="s">
        <v>52</v>
      </c>
      <c r="D22" s="4" t="s">
        <v>53</v>
      </c>
      <c r="E22" s="4" t="s">
        <v>23</v>
      </c>
      <c r="F22" s="4" t="s">
        <v>20</v>
      </c>
      <c r="G22" s="4" t="s">
        <v>232</v>
      </c>
      <c r="H22" s="5"/>
      <c r="I22" s="5">
        <v>270</v>
      </c>
      <c r="J22" s="5">
        <v>783033.47</v>
      </c>
    </row>
    <row r="23" spans="1:10" x14ac:dyDescent="0.15">
      <c r="A23" s="2">
        <v>41648</v>
      </c>
      <c r="B23" s="3">
        <v>121</v>
      </c>
      <c r="C23" s="4" t="s">
        <v>54</v>
      </c>
      <c r="D23" s="4" t="s">
        <v>55</v>
      </c>
      <c r="E23" s="4" t="s">
        <v>23</v>
      </c>
      <c r="F23" s="4" t="s">
        <v>20</v>
      </c>
      <c r="G23" s="4" t="s">
        <v>232</v>
      </c>
      <c r="H23" s="5"/>
      <c r="I23" s="5">
        <v>373.95</v>
      </c>
      <c r="J23" s="5">
        <v>782659.52</v>
      </c>
    </row>
    <row r="24" spans="1:10" x14ac:dyDescent="0.15">
      <c r="A24" s="2">
        <v>41648</v>
      </c>
      <c r="B24" s="3">
        <v>121</v>
      </c>
      <c r="C24" s="4" t="s">
        <v>56</v>
      </c>
      <c r="D24" s="4" t="s">
        <v>57</v>
      </c>
      <c r="E24" s="4" t="s">
        <v>23</v>
      </c>
      <c r="F24" s="4" t="s">
        <v>20</v>
      </c>
      <c r="G24" s="4" t="s">
        <v>232</v>
      </c>
      <c r="H24" s="5"/>
      <c r="I24" s="5">
        <v>371.95</v>
      </c>
      <c r="J24" s="5">
        <v>782287.57</v>
      </c>
    </row>
    <row r="25" spans="1:10" x14ac:dyDescent="0.15">
      <c r="A25" s="2">
        <v>41648</v>
      </c>
      <c r="B25" s="3">
        <v>121</v>
      </c>
      <c r="C25" s="4" t="s">
        <v>58</v>
      </c>
      <c r="D25" s="4" t="s">
        <v>59</v>
      </c>
      <c r="E25" s="4" t="s">
        <v>23</v>
      </c>
      <c r="F25" s="4" t="s">
        <v>20</v>
      </c>
      <c r="G25" s="4" t="s">
        <v>232</v>
      </c>
      <c r="H25" s="5"/>
      <c r="I25" s="5">
        <v>669.2</v>
      </c>
      <c r="J25" s="5">
        <v>781618.37</v>
      </c>
    </row>
    <row r="26" spans="1:10" x14ac:dyDescent="0.15">
      <c r="A26" s="2">
        <v>41648</v>
      </c>
      <c r="B26" s="3">
        <v>121</v>
      </c>
      <c r="C26" s="4" t="s">
        <v>60</v>
      </c>
      <c r="D26" s="4" t="s">
        <v>61</v>
      </c>
      <c r="E26" s="4" t="s">
        <v>23</v>
      </c>
      <c r="F26" s="4" t="s">
        <v>20</v>
      </c>
      <c r="G26" s="4" t="s">
        <v>232</v>
      </c>
      <c r="H26" s="5"/>
      <c r="I26" s="5">
        <v>497.9</v>
      </c>
      <c r="J26" s="5">
        <v>781120.47</v>
      </c>
    </row>
    <row r="27" spans="1:10" x14ac:dyDescent="0.15">
      <c r="A27" s="2">
        <v>41648</v>
      </c>
      <c r="B27" s="3">
        <v>121</v>
      </c>
      <c r="C27" s="4" t="s">
        <v>62</v>
      </c>
      <c r="D27" s="4" t="s">
        <v>63</v>
      </c>
      <c r="E27" s="4" t="s">
        <v>23</v>
      </c>
      <c r="F27" s="4" t="s">
        <v>20</v>
      </c>
      <c r="G27" s="4" t="s">
        <v>232</v>
      </c>
      <c r="H27" s="5"/>
      <c r="I27" s="5">
        <v>450</v>
      </c>
      <c r="J27" s="5">
        <v>780670.47</v>
      </c>
    </row>
    <row r="28" spans="1:10" x14ac:dyDescent="0.15">
      <c r="A28" s="2">
        <v>41648</v>
      </c>
      <c r="B28" s="3">
        <v>121</v>
      </c>
      <c r="C28" s="4" t="s">
        <v>64</v>
      </c>
      <c r="D28" s="4" t="s">
        <v>65</v>
      </c>
      <c r="E28" s="4" t="s">
        <v>66</v>
      </c>
      <c r="F28" s="4" t="s">
        <v>20</v>
      </c>
      <c r="G28" s="4" t="s">
        <v>234</v>
      </c>
      <c r="H28" s="5"/>
      <c r="I28" s="5">
        <v>90</v>
      </c>
      <c r="J28" s="5">
        <v>780580.47</v>
      </c>
    </row>
    <row r="29" spans="1:10" x14ac:dyDescent="0.15">
      <c r="A29" s="2">
        <v>41649</v>
      </c>
      <c r="B29" s="3">
        <v>121</v>
      </c>
      <c r="C29" s="4" t="s">
        <v>67</v>
      </c>
      <c r="D29" s="4" t="s">
        <v>20</v>
      </c>
      <c r="E29" s="4" t="s">
        <v>68</v>
      </c>
      <c r="F29" s="4" t="s">
        <v>20</v>
      </c>
      <c r="G29" s="4" t="s">
        <v>240</v>
      </c>
      <c r="H29" s="5"/>
      <c r="I29" s="37">
        <v>5</v>
      </c>
      <c r="J29" s="5">
        <v>780575.47</v>
      </c>
    </row>
    <row r="30" spans="1:10" x14ac:dyDescent="0.15">
      <c r="A30" s="2">
        <v>41654</v>
      </c>
      <c r="B30" s="3">
        <v>121</v>
      </c>
      <c r="C30" s="4" t="s">
        <v>69</v>
      </c>
      <c r="D30" s="4" t="s">
        <v>70</v>
      </c>
      <c r="E30" s="4" t="s">
        <v>71</v>
      </c>
      <c r="F30" s="4" t="s">
        <v>20</v>
      </c>
      <c r="G30" s="4" t="s">
        <v>234</v>
      </c>
      <c r="H30" s="5"/>
      <c r="I30" s="5">
        <v>37.6</v>
      </c>
      <c r="J30" s="5">
        <v>780537.87</v>
      </c>
    </row>
    <row r="31" spans="1:10" x14ac:dyDescent="0.15">
      <c r="A31" s="2">
        <v>41654</v>
      </c>
      <c r="B31" s="3">
        <v>121</v>
      </c>
      <c r="C31" s="4" t="s">
        <v>72</v>
      </c>
      <c r="D31" s="4" t="s">
        <v>73</v>
      </c>
      <c r="E31" s="4" t="s">
        <v>23</v>
      </c>
      <c r="F31" s="4" t="s">
        <v>20</v>
      </c>
      <c r="G31" s="4" t="s">
        <v>232</v>
      </c>
      <c r="H31" s="5"/>
      <c r="I31" s="5">
        <v>2250</v>
      </c>
      <c r="J31" s="5">
        <v>778287.87</v>
      </c>
    </row>
    <row r="32" spans="1:10" x14ac:dyDescent="0.15">
      <c r="A32" s="2">
        <v>41654</v>
      </c>
      <c r="B32" s="3">
        <v>121</v>
      </c>
      <c r="C32" s="4" t="s">
        <v>74</v>
      </c>
      <c r="D32" s="4" t="s">
        <v>75</v>
      </c>
      <c r="E32" s="4" t="s">
        <v>23</v>
      </c>
      <c r="F32" s="4" t="s">
        <v>20</v>
      </c>
      <c r="G32" s="4" t="s">
        <v>232</v>
      </c>
      <c r="H32" s="5"/>
      <c r="I32" s="5">
        <v>9750</v>
      </c>
      <c r="J32" s="5">
        <v>768537.87</v>
      </c>
    </row>
    <row r="33" spans="1:10" x14ac:dyDescent="0.15">
      <c r="A33" s="2">
        <v>41654</v>
      </c>
      <c r="B33" s="3">
        <v>121</v>
      </c>
      <c r="C33" s="4" t="s">
        <v>76</v>
      </c>
      <c r="D33" s="4" t="s">
        <v>77</v>
      </c>
      <c r="E33" s="4" t="s">
        <v>78</v>
      </c>
      <c r="G33" s="4" t="s">
        <v>242</v>
      </c>
      <c r="H33" s="5"/>
      <c r="I33" s="5">
        <v>355</v>
      </c>
      <c r="J33" s="5">
        <v>767827.87</v>
      </c>
    </row>
    <row r="34" spans="1:10" x14ac:dyDescent="0.15">
      <c r="A34" s="2"/>
      <c r="B34" s="3"/>
      <c r="C34" s="4"/>
      <c r="D34" s="4"/>
      <c r="E34" s="4" t="s">
        <v>23</v>
      </c>
      <c r="F34" s="4"/>
      <c r="G34" s="4" t="s">
        <v>232</v>
      </c>
      <c r="H34" s="5"/>
      <c r="I34" s="5">
        <v>355</v>
      </c>
      <c r="J34" s="5"/>
    </row>
    <row r="35" spans="1:10" x14ac:dyDescent="0.15">
      <c r="A35" s="2">
        <v>41654</v>
      </c>
      <c r="B35" s="3">
        <v>121</v>
      </c>
      <c r="C35" s="4" t="s">
        <v>79</v>
      </c>
      <c r="D35" s="4" t="s">
        <v>80</v>
      </c>
      <c r="E35" s="4" t="s">
        <v>23</v>
      </c>
      <c r="F35" s="4" t="s">
        <v>20</v>
      </c>
      <c r="G35" s="4" t="s">
        <v>232</v>
      </c>
      <c r="H35" s="5"/>
      <c r="I35" s="5">
        <v>2340</v>
      </c>
      <c r="J35" s="5">
        <v>765487.87</v>
      </c>
    </row>
    <row r="36" spans="1:10" x14ac:dyDescent="0.15">
      <c r="A36" s="2">
        <v>41654</v>
      </c>
      <c r="B36" s="3">
        <v>121</v>
      </c>
      <c r="C36" s="4" t="s">
        <v>81</v>
      </c>
      <c r="D36" s="4" t="s">
        <v>82</v>
      </c>
      <c r="E36" s="4" t="s">
        <v>23</v>
      </c>
      <c r="F36" s="4" t="s">
        <v>20</v>
      </c>
      <c r="G36" s="4" t="s">
        <v>232</v>
      </c>
      <c r="H36" s="5"/>
      <c r="I36" s="5">
        <v>147.6</v>
      </c>
      <c r="J36" s="5">
        <v>765340.27</v>
      </c>
    </row>
    <row r="37" spans="1:10" x14ac:dyDescent="0.15">
      <c r="A37" s="2">
        <v>41654</v>
      </c>
      <c r="B37" s="3">
        <v>121</v>
      </c>
      <c r="C37" s="4" t="s">
        <v>83</v>
      </c>
      <c r="D37" s="4" t="s">
        <v>84</v>
      </c>
      <c r="E37" s="4" t="s">
        <v>23</v>
      </c>
      <c r="F37" s="4" t="s">
        <v>20</v>
      </c>
      <c r="G37" s="4" t="s">
        <v>232</v>
      </c>
      <c r="H37" s="5"/>
      <c r="I37" s="5">
        <v>5680</v>
      </c>
      <c r="J37" s="5">
        <v>759660.27</v>
      </c>
    </row>
    <row r="38" spans="1:10" x14ac:dyDescent="0.15">
      <c r="A38" s="2">
        <v>41654</v>
      </c>
      <c r="B38" s="3">
        <v>121</v>
      </c>
      <c r="C38" s="4" t="s">
        <v>85</v>
      </c>
      <c r="D38" s="4" t="s">
        <v>86</v>
      </c>
      <c r="E38" s="4" t="s">
        <v>87</v>
      </c>
      <c r="F38" s="4" t="s">
        <v>20</v>
      </c>
      <c r="G38" s="4" t="s">
        <v>243</v>
      </c>
      <c r="H38" s="5"/>
      <c r="I38" s="5">
        <v>160</v>
      </c>
      <c r="J38" s="5">
        <v>759500.27</v>
      </c>
    </row>
    <row r="39" spans="1:10" x14ac:dyDescent="0.15">
      <c r="A39" s="2">
        <v>41654</v>
      </c>
      <c r="B39" s="3">
        <v>121</v>
      </c>
      <c r="C39" s="4" t="s">
        <v>88</v>
      </c>
      <c r="D39" s="4" t="s">
        <v>89</v>
      </c>
      <c r="E39" s="4" t="s">
        <v>23</v>
      </c>
      <c r="F39" s="4" t="s">
        <v>20</v>
      </c>
      <c r="G39" s="4" t="s">
        <v>232</v>
      </c>
      <c r="H39" s="5"/>
      <c r="I39" s="5">
        <v>3781.6</v>
      </c>
      <c r="J39" s="5">
        <v>755718.67</v>
      </c>
    </row>
    <row r="40" spans="1:10" x14ac:dyDescent="0.15">
      <c r="A40" s="2">
        <v>41654</v>
      </c>
      <c r="B40" s="3">
        <v>121</v>
      </c>
      <c r="C40" s="4" t="s">
        <v>90</v>
      </c>
      <c r="D40" s="4" t="s">
        <v>91</v>
      </c>
      <c r="E40" s="4" t="s">
        <v>23</v>
      </c>
      <c r="F40" s="4" t="s">
        <v>20</v>
      </c>
      <c r="G40" s="4" t="s">
        <v>232</v>
      </c>
      <c r="H40" s="5"/>
      <c r="I40" s="5">
        <v>4900</v>
      </c>
      <c r="J40" s="5">
        <v>750818.67</v>
      </c>
    </row>
    <row r="41" spans="1:10" x14ac:dyDescent="0.15">
      <c r="A41" s="2">
        <v>41654</v>
      </c>
      <c r="B41" s="3">
        <v>121</v>
      </c>
      <c r="C41" s="4" t="s">
        <v>92</v>
      </c>
      <c r="D41" s="4" t="s">
        <v>93</v>
      </c>
      <c r="E41" s="4" t="s">
        <v>23</v>
      </c>
      <c r="F41" s="4" t="s">
        <v>20</v>
      </c>
      <c r="G41" s="4" t="s">
        <v>232</v>
      </c>
      <c r="H41" s="5"/>
      <c r="I41" s="5">
        <v>150</v>
      </c>
      <c r="J41" s="5">
        <v>750668.67</v>
      </c>
    </row>
    <row r="42" spans="1:10" x14ac:dyDescent="0.15">
      <c r="A42" s="2">
        <v>41654</v>
      </c>
      <c r="B42" s="3">
        <v>121</v>
      </c>
      <c r="C42" s="4" t="s">
        <v>94</v>
      </c>
      <c r="D42" s="4" t="s">
        <v>95</v>
      </c>
      <c r="E42" s="4" t="s">
        <v>23</v>
      </c>
      <c r="F42" s="4" t="s">
        <v>20</v>
      </c>
      <c r="G42" s="4" t="s">
        <v>232</v>
      </c>
      <c r="H42" s="5"/>
      <c r="I42" s="5">
        <v>70</v>
      </c>
      <c r="J42" s="5">
        <v>750598.67</v>
      </c>
    </row>
    <row r="43" spans="1:10" x14ac:dyDescent="0.15">
      <c r="A43" s="2">
        <v>41654</v>
      </c>
      <c r="B43" s="3">
        <v>121</v>
      </c>
      <c r="C43" s="4" t="s">
        <v>96</v>
      </c>
      <c r="D43" s="4" t="s">
        <v>97</v>
      </c>
      <c r="E43" s="4" t="s">
        <v>23</v>
      </c>
      <c r="F43" s="4" t="s">
        <v>20</v>
      </c>
      <c r="G43" s="4" t="s">
        <v>232</v>
      </c>
      <c r="H43" s="5"/>
      <c r="I43" s="5">
        <v>199.15</v>
      </c>
      <c r="J43" s="5">
        <v>750399.52</v>
      </c>
    </row>
    <row r="44" spans="1:10" x14ac:dyDescent="0.15">
      <c r="A44" s="2">
        <v>41654</v>
      </c>
      <c r="B44" s="3">
        <v>121</v>
      </c>
      <c r="C44" s="4" t="s">
        <v>98</v>
      </c>
      <c r="D44" s="4" t="s">
        <v>99</v>
      </c>
      <c r="E44" s="4" t="s">
        <v>66</v>
      </c>
      <c r="F44" s="4" t="s">
        <v>20</v>
      </c>
      <c r="G44" s="4" t="s">
        <v>234</v>
      </c>
      <c r="H44" s="5"/>
      <c r="I44" s="5">
        <v>180</v>
      </c>
      <c r="J44" s="5">
        <v>750219.52</v>
      </c>
    </row>
    <row r="45" spans="1:10" x14ac:dyDescent="0.15">
      <c r="A45" s="2">
        <v>41654</v>
      </c>
      <c r="B45" s="3">
        <v>121</v>
      </c>
      <c r="C45" s="4" t="s">
        <v>100</v>
      </c>
      <c r="D45" s="4" t="s">
        <v>101</v>
      </c>
      <c r="E45" s="4" t="s">
        <v>102</v>
      </c>
      <c r="F45" s="4" t="s">
        <v>20</v>
      </c>
      <c r="G45" s="4" t="s">
        <v>246</v>
      </c>
      <c r="H45" s="5"/>
      <c r="I45" s="5">
        <v>2500</v>
      </c>
      <c r="J45" s="5">
        <v>747719.52</v>
      </c>
    </row>
    <row r="46" spans="1:10" x14ac:dyDescent="0.15">
      <c r="A46" s="2">
        <v>41655</v>
      </c>
      <c r="B46" s="3">
        <v>122</v>
      </c>
      <c r="C46" s="4" t="s">
        <v>103</v>
      </c>
      <c r="D46" s="4" t="s">
        <v>20</v>
      </c>
      <c r="E46" s="4" t="s">
        <v>104</v>
      </c>
      <c r="F46" s="4" t="s">
        <v>20</v>
      </c>
      <c r="G46" s="4" t="s">
        <v>244</v>
      </c>
      <c r="H46" s="5">
        <v>425.22</v>
      </c>
      <c r="I46" s="5"/>
      <c r="J46" s="5">
        <v>748144.74</v>
      </c>
    </row>
    <row r="47" spans="1:10" x14ac:dyDescent="0.15">
      <c r="A47" s="2">
        <v>41661</v>
      </c>
      <c r="B47" s="3">
        <v>121</v>
      </c>
      <c r="C47" s="4" t="s">
        <v>105</v>
      </c>
      <c r="D47" s="4" t="s">
        <v>106</v>
      </c>
      <c r="E47" s="4" t="s">
        <v>23</v>
      </c>
      <c r="F47" s="4" t="s">
        <v>20</v>
      </c>
      <c r="G47" s="4" t="s">
        <v>232</v>
      </c>
      <c r="H47" s="5"/>
      <c r="I47" s="5">
        <v>37729.49</v>
      </c>
      <c r="J47" s="5">
        <v>710415.25</v>
      </c>
    </row>
    <row r="48" spans="1:10" x14ac:dyDescent="0.15">
      <c r="A48" s="2">
        <v>41661</v>
      </c>
      <c r="B48" s="3">
        <v>121</v>
      </c>
      <c r="C48" s="4" t="s">
        <v>107</v>
      </c>
      <c r="D48" s="4" t="s">
        <v>108</v>
      </c>
      <c r="E48" s="4" t="s">
        <v>23</v>
      </c>
      <c r="F48" s="4" t="s">
        <v>20</v>
      </c>
      <c r="G48" s="4" t="s">
        <v>232</v>
      </c>
      <c r="H48" s="5"/>
      <c r="I48" s="5">
        <v>736</v>
      </c>
      <c r="J48" s="5">
        <v>709679.25</v>
      </c>
    </row>
    <row r="49" spans="1:10" x14ac:dyDescent="0.15">
      <c r="A49" s="2">
        <v>41661</v>
      </c>
      <c r="B49" s="3">
        <v>121</v>
      </c>
      <c r="C49" s="4" t="s">
        <v>109</v>
      </c>
      <c r="D49" s="4" t="s">
        <v>110</v>
      </c>
      <c r="E49" s="4" t="s">
        <v>111</v>
      </c>
      <c r="F49" s="4" t="s">
        <v>20</v>
      </c>
      <c r="G49" s="4" t="s">
        <v>245</v>
      </c>
      <c r="H49" s="5"/>
      <c r="I49" s="5">
        <v>1500</v>
      </c>
      <c r="J49" s="5">
        <v>708179.25</v>
      </c>
    </row>
    <row r="50" spans="1:10" x14ac:dyDescent="0.15">
      <c r="A50" s="2">
        <v>41661</v>
      </c>
      <c r="B50" s="3">
        <v>121</v>
      </c>
      <c r="C50" s="4" t="s">
        <v>112</v>
      </c>
      <c r="D50" s="4" t="s">
        <v>113</v>
      </c>
      <c r="E50" s="4" t="s">
        <v>114</v>
      </c>
      <c r="G50" s="4" t="s">
        <v>251</v>
      </c>
      <c r="H50" s="5"/>
      <c r="I50" s="5">
        <v>1680</v>
      </c>
      <c r="J50" s="5">
        <v>688919.25</v>
      </c>
    </row>
    <row r="51" spans="1:10" x14ac:dyDescent="0.15">
      <c r="A51" s="2"/>
      <c r="B51" s="3"/>
      <c r="C51" s="4"/>
      <c r="D51" s="4"/>
      <c r="E51" s="4" t="s">
        <v>115</v>
      </c>
      <c r="F51" s="4"/>
      <c r="G51" s="4" t="s">
        <v>247</v>
      </c>
      <c r="H51" s="5"/>
      <c r="I51" s="5">
        <v>17580</v>
      </c>
      <c r="J51" s="5"/>
    </row>
    <row r="52" spans="1:10" x14ac:dyDescent="0.15">
      <c r="A52" s="2">
        <v>41661</v>
      </c>
      <c r="B52" s="3">
        <v>121</v>
      </c>
      <c r="C52" s="4" t="s">
        <v>116</v>
      </c>
      <c r="D52" s="4" t="s">
        <v>117</v>
      </c>
      <c r="E52" s="4" t="s">
        <v>118</v>
      </c>
      <c r="F52" s="4" t="s">
        <v>20</v>
      </c>
      <c r="G52" s="4" t="s">
        <v>248</v>
      </c>
      <c r="H52" s="5"/>
      <c r="I52" s="5">
        <v>174550</v>
      </c>
      <c r="J52" s="5">
        <v>514369.25</v>
      </c>
    </row>
    <row r="53" spans="1:10" x14ac:dyDescent="0.15">
      <c r="A53" s="2">
        <v>41661</v>
      </c>
      <c r="B53" s="3">
        <v>121</v>
      </c>
      <c r="C53" s="4" t="s">
        <v>119</v>
      </c>
      <c r="D53" s="4" t="s">
        <v>120</v>
      </c>
      <c r="E53" s="4" t="s">
        <v>42</v>
      </c>
      <c r="G53" s="4" t="s">
        <v>232</v>
      </c>
      <c r="H53" s="5"/>
      <c r="I53" s="5">
        <v>3540</v>
      </c>
      <c r="J53" s="5">
        <v>510439.25</v>
      </c>
    </row>
    <row r="54" spans="1:10" x14ac:dyDescent="0.15">
      <c r="A54" s="2"/>
      <c r="B54" s="3"/>
      <c r="C54" s="4"/>
      <c r="D54" s="4"/>
      <c r="E54" s="4" t="s">
        <v>121</v>
      </c>
      <c r="F54" s="4"/>
      <c r="G54" s="4" t="s">
        <v>251</v>
      </c>
      <c r="H54" s="5"/>
      <c r="I54" s="5">
        <v>390</v>
      </c>
      <c r="J54" s="5"/>
    </row>
    <row r="55" spans="1:10" x14ac:dyDescent="0.15">
      <c r="A55" s="2">
        <v>41661</v>
      </c>
      <c r="B55" s="3">
        <v>121</v>
      </c>
      <c r="C55" s="4" t="s">
        <v>122</v>
      </c>
      <c r="D55" s="4" t="s">
        <v>123</v>
      </c>
      <c r="E55" s="4" t="s">
        <v>23</v>
      </c>
      <c r="F55" s="4" t="s">
        <v>20</v>
      </c>
      <c r="G55" s="4" t="s">
        <v>232</v>
      </c>
      <c r="H55" s="5"/>
      <c r="I55" s="5">
        <v>194</v>
      </c>
      <c r="J55" s="5">
        <v>510245.25</v>
      </c>
    </row>
    <row r="56" spans="1:10" x14ac:dyDescent="0.15">
      <c r="A56" s="2">
        <v>41661</v>
      </c>
      <c r="B56" s="3">
        <v>121</v>
      </c>
      <c r="C56" s="4" t="s">
        <v>124</v>
      </c>
      <c r="D56" s="4" t="s">
        <v>125</v>
      </c>
      <c r="E56" s="4" t="s">
        <v>121</v>
      </c>
      <c r="F56" s="4" t="s">
        <v>20</v>
      </c>
      <c r="G56" s="4" t="s">
        <v>251</v>
      </c>
      <c r="H56" s="5"/>
      <c r="I56" s="5">
        <v>480</v>
      </c>
      <c r="J56" s="5">
        <v>509765.25</v>
      </c>
    </row>
    <row r="57" spans="1:10" x14ac:dyDescent="0.15">
      <c r="A57" s="2">
        <v>41661</v>
      </c>
      <c r="B57" s="3">
        <v>121</v>
      </c>
      <c r="C57" s="4" t="s">
        <v>126</v>
      </c>
      <c r="D57" s="4" t="s">
        <v>127</v>
      </c>
      <c r="E57" s="4" t="s">
        <v>128</v>
      </c>
      <c r="F57" s="4" t="s">
        <v>20</v>
      </c>
      <c r="G57" s="4" t="s">
        <v>241</v>
      </c>
      <c r="H57" s="5"/>
      <c r="I57" s="5">
        <v>919.85</v>
      </c>
      <c r="J57" s="5">
        <v>508845.4</v>
      </c>
    </row>
    <row r="58" spans="1:10" x14ac:dyDescent="0.15">
      <c r="A58" s="2">
        <v>41661</v>
      </c>
      <c r="B58" s="3">
        <v>121</v>
      </c>
      <c r="C58" s="4" t="s">
        <v>129</v>
      </c>
      <c r="D58" s="4" t="s">
        <v>130</v>
      </c>
      <c r="E58" s="4" t="s">
        <v>66</v>
      </c>
      <c r="F58" s="4" t="s">
        <v>20</v>
      </c>
      <c r="G58" s="4" t="s">
        <v>234</v>
      </c>
      <c r="H58" s="5"/>
      <c r="I58" s="5">
        <v>270</v>
      </c>
      <c r="J58" s="5">
        <v>508575.4</v>
      </c>
    </row>
    <row r="59" spans="1:10" x14ac:dyDescent="0.15">
      <c r="A59" s="2">
        <v>41662</v>
      </c>
      <c r="B59" s="3">
        <v>121</v>
      </c>
      <c r="C59" s="4" t="s">
        <v>131</v>
      </c>
      <c r="D59" s="4" t="s">
        <v>132</v>
      </c>
      <c r="E59" s="4" t="s">
        <v>133</v>
      </c>
      <c r="F59" s="4" t="s">
        <v>20</v>
      </c>
      <c r="G59" s="4" t="s">
        <v>252</v>
      </c>
      <c r="H59" s="5"/>
      <c r="I59" s="5">
        <v>2300</v>
      </c>
      <c r="J59" s="5">
        <v>506275.4</v>
      </c>
    </row>
    <row r="60" spans="1:10" x14ac:dyDescent="0.15">
      <c r="A60" s="2">
        <v>41662</v>
      </c>
      <c r="B60" s="3">
        <v>126</v>
      </c>
      <c r="C60" s="4" t="s">
        <v>134</v>
      </c>
      <c r="D60" s="4" t="s">
        <v>20</v>
      </c>
      <c r="E60" s="4" t="s">
        <v>135</v>
      </c>
      <c r="F60" s="4" t="s">
        <v>136</v>
      </c>
      <c r="G60" s="4" t="s">
        <v>249</v>
      </c>
      <c r="H60" s="5">
        <v>3000</v>
      </c>
      <c r="I60" s="5"/>
      <c r="J60" s="5">
        <v>509275.4</v>
      </c>
    </row>
    <row r="61" spans="1:10" x14ac:dyDescent="0.15">
      <c r="A61" s="2">
        <v>41665</v>
      </c>
      <c r="B61" s="3">
        <v>122</v>
      </c>
      <c r="C61" s="4" t="s">
        <v>137</v>
      </c>
      <c r="D61" s="4" t="s">
        <v>20</v>
      </c>
      <c r="E61" s="4" t="s">
        <v>138</v>
      </c>
      <c r="F61" s="4" t="s">
        <v>20</v>
      </c>
      <c r="G61" s="4" t="s">
        <v>250</v>
      </c>
      <c r="H61" s="5">
        <v>1000</v>
      </c>
      <c r="I61" s="5"/>
      <c r="J61" s="5">
        <v>510275.4</v>
      </c>
    </row>
    <row r="62" spans="1:10" x14ac:dyDescent="0.15">
      <c r="A62" s="2">
        <v>41667</v>
      </c>
      <c r="B62" s="3">
        <v>121</v>
      </c>
      <c r="C62" s="4" t="s">
        <v>139</v>
      </c>
      <c r="D62" s="4" t="s">
        <v>140</v>
      </c>
      <c r="E62" s="4" t="s">
        <v>141</v>
      </c>
      <c r="F62" s="4" t="s">
        <v>142</v>
      </c>
      <c r="G62" s="4" t="s">
        <v>251</v>
      </c>
      <c r="H62" s="5"/>
      <c r="I62" s="5">
        <v>5000</v>
      </c>
      <c r="J62" s="5">
        <v>505275.4</v>
      </c>
    </row>
    <row r="63" spans="1:10" x14ac:dyDescent="0.15">
      <c r="A63" s="2">
        <v>41667</v>
      </c>
      <c r="B63" s="3">
        <v>121</v>
      </c>
      <c r="C63" s="4" t="s">
        <v>143</v>
      </c>
      <c r="D63" s="4" t="s">
        <v>144</v>
      </c>
      <c r="E63" s="4" t="s">
        <v>23</v>
      </c>
      <c r="F63" s="4" t="s">
        <v>20</v>
      </c>
      <c r="G63" s="4" t="s">
        <v>232</v>
      </c>
      <c r="H63" s="5"/>
      <c r="I63" s="5">
        <v>8500</v>
      </c>
      <c r="J63" s="5">
        <v>496775.4</v>
      </c>
    </row>
    <row r="64" spans="1:10" x14ac:dyDescent="0.15">
      <c r="A64" s="2">
        <v>41667</v>
      </c>
      <c r="B64" s="3">
        <v>121</v>
      </c>
      <c r="C64" s="4" t="s">
        <v>145</v>
      </c>
      <c r="D64" s="4" t="s">
        <v>146</v>
      </c>
      <c r="E64" s="4" t="s">
        <v>23</v>
      </c>
      <c r="F64" s="4" t="s">
        <v>20</v>
      </c>
      <c r="G64" s="4" t="s">
        <v>232</v>
      </c>
      <c r="H64" s="5"/>
      <c r="I64" s="5">
        <v>3900</v>
      </c>
      <c r="J64" s="5">
        <v>492875.4</v>
      </c>
    </row>
    <row r="65" spans="1:10" x14ac:dyDescent="0.15">
      <c r="A65" s="2">
        <v>41667</v>
      </c>
      <c r="B65" s="3">
        <v>121</v>
      </c>
      <c r="C65" s="4" t="s">
        <v>147</v>
      </c>
      <c r="D65" s="4" t="s">
        <v>148</v>
      </c>
      <c r="E65" s="4" t="s">
        <v>23</v>
      </c>
      <c r="F65" s="4" t="s">
        <v>20</v>
      </c>
      <c r="G65" s="4" t="s">
        <v>232</v>
      </c>
      <c r="H65" s="5"/>
      <c r="I65" s="5">
        <v>250.26</v>
      </c>
      <c r="J65" s="5">
        <v>492625.14</v>
      </c>
    </row>
    <row r="66" spans="1:10" x14ac:dyDescent="0.15">
      <c r="A66" s="2">
        <v>41667</v>
      </c>
      <c r="B66" s="3">
        <v>121</v>
      </c>
      <c r="C66" s="4" t="s">
        <v>149</v>
      </c>
      <c r="D66" s="4" t="s">
        <v>150</v>
      </c>
      <c r="E66" s="4" t="s">
        <v>37</v>
      </c>
      <c r="F66" s="4" t="s">
        <v>20</v>
      </c>
      <c r="G66" s="4" t="s">
        <v>234</v>
      </c>
      <c r="H66" s="5"/>
      <c r="I66" s="5">
        <v>450</v>
      </c>
      <c r="J66" s="5">
        <v>492175.14</v>
      </c>
    </row>
    <row r="67" spans="1:10" x14ac:dyDescent="0.15">
      <c r="A67" s="2">
        <v>41667</v>
      </c>
      <c r="B67" s="3">
        <v>121</v>
      </c>
      <c r="C67" s="4" t="s">
        <v>151</v>
      </c>
      <c r="D67" s="4" t="s">
        <v>152</v>
      </c>
      <c r="E67" s="4" t="s">
        <v>23</v>
      </c>
      <c r="F67" s="4" t="s">
        <v>20</v>
      </c>
      <c r="G67" s="4" t="s">
        <v>232</v>
      </c>
      <c r="H67" s="5"/>
      <c r="I67" s="5">
        <v>556.78</v>
      </c>
      <c r="J67" s="5">
        <v>491618.36</v>
      </c>
    </row>
    <row r="68" spans="1:10" x14ac:dyDescent="0.15">
      <c r="A68" s="2">
        <v>41667</v>
      </c>
      <c r="B68" s="3">
        <v>121</v>
      </c>
      <c r="C68" s="4" t="s">
        <v>153</v>
      </c>
      <c r="D68" s="4" t="s">
        <v>154</v>
      </c>
      <c r="E68" s="4" t="s">
        <v>23</v>
      </c>
      <c r="F68" s="4" t="s">
        <v>20</v>
      </c>
      <c r="G68" s="4" t="s">
        <v>232</v>
      </c>
      <c r="H68" s="5"/>
      <c r="I68" s="5">
        <v>311.5</v>
      </c>
      <c r="J68" s="5">
        <v>491306.86</v>
      </c>
    </row>
    <row r="69" spans="1:10" x14ac:dyDescent="0.15">
      <c r="A69" s="2">
        <v>41667</v>
      </c>
      <c r="B69" s="3">
        <v>121</v>
      </c>
      <c r="C69" s="4" t="s">
        <v>155</v>
      </c>
      <c r="D69" s="4" t="s">
        <v>156</v>
      </c>
      <c r="E69" s="4" t="s">
        <v>157</v>
      </c>
      <c r="F69" s="4" t="s">
        <v>20</v>
      </c>
      <c r="G69" s="4" t="s">
        <v>253</v>
      </c>
      <c r="H69" s="5"/>
      <c r="I69" s="5">
        <v>883.7</v>
      </c>
      <c r="J69" s="5">
        <v>490423.16</v>
      </c>
    </row>
    <row r="70" spans="1:10" x14ac:dyDescent="0.15">
      <c r="A70" s="2">
        <v>41667</v>
      </c>
      <c r="B70" s="3">
        <v>121</v>
      </c>
      <c r="C70" s="4" t="s">
        <v>158</v>
      </c>
      <c r="D70" s="4" t="s">
        <v>159</v>
      </c>
      <c r="E70" s="4" t="s">
        <v>160</v>
      </c>
      <c r="F70" s="4" t="s">
        <v>20</v>
      </c>
      <c r="G70" s="4" t="s">
        <v>253</v>
      </c>
      <c r="H70" s="5"/>
      <c r="I70" s="5">
        <v>1520.1</v>
      </c>
      <c r="J70" s="5">
        <v>488903.06</v>
      </c>
    </row>
    <row r="71" spans="1:10" x14ac:dyDescent="0.15">
      <c r="A71" s="2">
        <v>41667</v>
      </c>
      <c r="B71" s="3">
        <v>121</v>
      </c>
      <c r="C71" s="4" t="s">
        <v>161</v>
      </c>
      <c r="D71" s="4" t="s">
        <v>162</v>
      </c>
      <c r="E71" s="4" t="s">
        <v>163</v>
      </c>
      <c r="F71" s="4" t="s">
        <v>20</v>
      </c>
      <c r="G71" s="4" t="s">
        <v>254</v>
      </c>
      <c r="H71" s="5"/>
      <c r="I71" s="5">
        <v>210</v>
      </c>
      <c r="J71" s="5">
        <v>488693.06</v>
      </c>
    </row>
    <row r="72" spans="1:10" x14ac:dyDescent="0.15">
      <c r="A72" s="2">
        <v>41667</v>
      </c>
      <c r="B72" s="3">
        <v>121</v>
      </c>
      <c r="C72" s="4" t="s">
        <v>164</v>
      </c>
      <c r="D72" s="4" t="s">
        <v>165</v>
      </c>
      <c r="E72" s="4" t="s">
        <v>166</v>
      </c>
      <c r="F72" s="4" t="s">
        <v>20</v>
      </c>
      <c r="G72" s="4" t="s">
        <v>234</v>
      </c>
      <c r="H72" s="5"/>
      <c r="I72" s="5">
        <v>90</v>
      </c>
      <c r="J72" s="5">
        <v>488603.06</v>
      </c>
    </row>
    <row r="73" spans="1:10" x14ac:dyDescent="0.15">
      <c r="A73" s="2">
        <v>41667</v>
      </c>
      <c r="B73" s="3">
        <v>121</v>
      </c>
      <c r="C73" s="4" t="s">
        <v>167</v>
      </c>
      <c r="D73" s="4" t="s">
        <v>168</v>
      </c>
      <c r="E73" s="4" t="s">
        <v>23</v>
      </c>
      <c r="F73" s="4" t="s">
        <v>20</v>
      </c>
      <c r="G73" s="4" t="s">
        <v>232</v>
      </c>
      <c r="H73" s="5"/>
      <c r="I73" s="5">
        <v>1530</v>
      </c>
      <c r="J73" s="5">
        <v>487073.06</v>
      </c>
    </row>
    <row r="74" spans="1:10" x14ac:dyDescent="0.15">
      <c r="A74" s="2">
        <v>41667</v>
      </c>
      <c r="B74" s="3">
        <v>121</v>
      </c>
      <c r="C74" s="4" t="s">
        <v>169</v>
      </c>
      <c r="D74" s="4" t="s">
        <v>170</v>
      </c>
      <c r="E74" s="4" t="s">
        <v>171</v>
      </c>
      <c r="F74" s="4" t="s">
        <v>20</v>
      </c>
      <c r="G74" s="4" t="s">
        <v>255</v>
      </c>
      <c r="H74" s="5"/>
      <c r="I74" s="5">
        <v>350</v>
      </c>
      <c r="J74" s="5">
        <v>486723.06</v>
      </c>
    </row>
    <row r="75" spans="1:10" x14ac:dyDescent="0.15">
      <c r="A75" s="2">
        <v>41667</v>
      </c>
      <c r="B75" s="3">
        <v>121</v>
      </c>
      <c r="C75" s="4" t="s">
        <v>172</v>
      </c>
      <c r="D75" s="4" t="s">
        <v>173</v>
      </c>
      <c r="E75" s="4" t="s">
        <v>171</v>
      </c>
      <c r="F75" s="4" t="s">
        <v>20</v>
      </c>
      <c r="G75" s="4" t="s">
        <v>255</v>
      </c>
      <c r="H75" s="5"/>
      <c r="I75" s="5">
        <v>350</v>
      </c>
      <c r="J75" s="5">
        <v>486373.06</v>
      </c>
    </row>
    <row r="76" spans="1:10" x14ac:dyDescent="0.15">
      <c r="A76" s="2">
        <v>41667</v>
      </c>
      <c r="B76" s="3">
        <v>121</v>
      </c>
      <c r="C76" s="4" t="s">
        <v>174</v>
      </c>
      <c r="D76" s="4" t="s">
        <v>175</v>
      </c>
      <c r="E76" s="4" t="s">
        <v>171</v>
      </c>
      <c r="F76" s="4" t="s">
        <v>20</v>
      </c>
      <c r="G76" s="4" t="s">
        <v>255</v>
      </c>
      <c r="H76" s="5"/>
      <c r="I76" s="5">
        <v>350</v>
      </c>
      <c r="J76" s="5">
        <v>486023.06</v>
      </c>
    </row>
    <row r="77" spans="1:10" x14ac:dyDescent="0.15">
      <c r="A77" s="2">
        <v>41668</v>
      </c>
      <c r="B77" s="3">
        <v>121</v>
      </c>
      <c r="C77" s="4" t="s">
        <v>176</v>
      </c>
      <c r="D77" s="4" t="s">
        <v>177</v>
      </c>
      <c r="E77" s="4" t="s">
        <v>178</v>
      </c>
      <c r="F77" s="4" t="s">
        <v>20</v>
      </c>
      <c r="G77" s="4" t="s">
        <v>256</v>
      </c>
      <c r="H77" s="5"/>
      <c r="I77" s="37">
        <v>378</v>
      </c>
      <c r="J77" s="5">
        <v>485645.06</v>
      </c>
    </row>
    <row r="78" spans="1:10" x14ac:dyDescent="0.15">
      <c r="A78" s="2">
        <v>41668</v>
      </c>
      <c r="B78" s="3">
        <v>121</v>
      </c>
      <c r="C78" s="4" t="s">
        <v>179</v>
      </c>
      <c r="D78" s="4" t="s">
        <v>180</v>
      </c>
      <c r="E78" s="4" t="s">
        <v>181</v>
      </c>
      <c r="F78" s="4" t="s">
        <v>20</v>
      </c>
      <c r="G78" s="4" t="s">
        <v>234</v>
      </c>
      <c r="H78" s="5"/>
      <c r="I78" s="5">
        <v>216</v>
      </c>
      <c r="J78" s="5">
        <v>485429.06</v>
      </c>
    </row>
    <row r="79" spans="1:10" x14ac:dyDescent="0.15">
      <c r="A79" s="2">
        <v>41668</v>
      </c>
      <c r="B79" s="3">
        <v>121</v>
      </c>
      <c r="C79" s="4" t="s">
        <v>182</v>
      </c>
      <c r="D79" s="4" t="s">
        <v>183</v>
      </c>
      <c r="E79" s="4" t="s">
        <v>128</v>
      </c>
      <c r="F79" s="4" t="s">
        <v>20</v>
      </c>
      <c r="G79" s="4" t="s">
        <v>241</v>
      </c>
      <c r="H79" s="5"/>
      <c r="I79" s="5">
        <v>700</v>
      </c>
      <c r="J79" s="5">
        <v>484729.06</v>
      </c>
    </row>
    <row r="80" spans="1:10" x14ac:dyDescent="0.15">
      <c r="A80" s="2">
        <v>41668</v>
      </c>
      <c r="B80" s="3">
        <v>121</v>
      </c>
      <c r="C80" s="4" t="s">
        <v>184</v>
      </c>
      <c r="D80" s="4" t="s">
        <v>185</v>
      </c>
      <c r="E80" s="4" t="s">
        <v>128</v>
      </c>
      <c r="F80" s="4" t="s">
        <v>20</v>
      </c>
      <c r="G80" s="4" t="s">
        <v>241</v>
      </c>
      <c r="H80" s="5"/>
      <c r="I80" s="5">
        <v>800</v>
      </c>
      <c r="J80" s="5">
        <v>483929.06</v>
      </c>
    </row>
    <row r="81" spans="1:10" x14ac:dyDescent="0.15">
      <c r="A81" s="2">
        <v>41668</v>
      </c>
      <c r="B81" s="3">
        <v>121</v>
      </c>
      <c r="C81" s="4" t="s">
        <v>186</v>
      </c>
      <c r="D81" s="4" t="s">
        <v>187</v>
      </c>
      <c r="E81" s="4" t="s">
        <v>128</v>
      </c>
      <c r="F81" s="4" t="s">
        <v>20</v>
      </c>
      <c r="G81" s="4" t="s">
        <v>241</v>
      </c>
      <c r="H81" s="5"/>
      <c r="I81" s="5">
        <v>1622.2</v>
      </c>
      <c r="J81" s="5">
        <v>482306.86</v>
      </c>
    </row>
    <row r="82" spans="1:10" x14ac:dyDescent="0.15">
      <c r="A82" s="2">
        <v>41668</v>
      </c>
      <c r="B82" s="3">
        <v>121</v>
      </c>
      <c r="C82" s="4" t="s">
        <v>188</v>
      </c>
      <c r="D82" s="4" t="s">
        <v>189</v>
      </c>
      <c r="E82" s="4" t="s">
        <v>23</v>
      </c>
      <c r="F82" s="4" t="s">
        <v>20</v>
      </c>
      <c r="G82" s="4" t="s">
        <v>232</v>
      </c>
      <c r="H82" s="5"/>
      <c r="I82" s="5">
        <v>470.71</v>
      </c>
      <c r="J82" s="5">
        <v>481836.15</v>
      </c>
    </row>
    <row r="83" spans="1:10" x14ac:dyDescent="0.15">
      <c r="A83" s="2">
        <v>41668</v>
      </c>
      <c r="B83" s="3">
        <v>121</v>
      </c>
      <c r="C83" s="4" t="s">
        <v>190</v>
      </c>
      <c r="D83" s="4" t="s">
        <v>191</v>
      </c>
      <c r="E83" s="4" t="s">
        <v>37</v>
      </c>
      <c r="F83" s="4" t="s">
        <v>20</v>
      </c>
      <c r="G83" s="4" t="s">
        <v>234</v>
      </c>
      <c r="H83" s="5"/>
      <c r="I83" s="5">
        <v>90</v>
      </c>
      <c r="J83" s="5">
        <v>481746.15</v>
      </c>
    </row>
    <row r="84" spans="1:10" x14ac:dyDescent="0.15">
      <c r="A84" s="2">
        <v>41668</v>
      </c>
      <c r="B84" s="3">
        <v>121</v>
      </c>
      <c r="C84" s="4" t="s">
        <v>192</v>
      </c>
      <c r="D84" s="4" t="s">
        <v>193</v>
      </c>
      <c r="E84" s="4" t="s">
        <v>194</v>
      </c>
      <c r="F84" s="4" t="s">
        <v>20</v>
      </c>
      <c r="G84" s="4" t="s">
        <v>241</v>
      </c>
      <c r="H84" s="5"/>
      <c r="I84" s="5">
        <v>1217</v>
      </c>
      <c r="J84" s="5">
        <v>480529.15</v>
      </c>
    </row>
    <row r="85" spans="1:10" x14ac:dyDescent="0.15">
      <c r="A85" s="2">
        <v>41668</v>
      </c>
      <c r="B85" s="3">
        <v>121</v>
      </c>
      <c r="C85" s="4" t="s">
        <v>195</v>
      </c>
      <c r="D85" s="4" t="s">
        <v>196</v>
      </c>
      <c r="E85" s="4" t="s">
        <v>128</v>
      </c>
      <c r="F85" s="4" t="s">
        <v>20</v>
      </c>
      <c r="G85" s="4" t="s">
        <v>241</v>
      </c>
      <c r="H85" s="5"/>
      <c r="I85" s="5">
        <v>17.3</v>
      </c>
      <c r="J85" s="5">
        <v>480511.85</v>
      </c>
    </row>
    <row r="86" spans="1:10" x14ac:dyDescent="0.15">
      <c r="A86" s="2">
        <v>41668</v>
      </c>
      <c r="B86" s="3">
        <v>121</v>
      </c>
      <c r="C86" s="4" t="s">
        <v>197</v>
      </c>
      <c r="D86" s="4" t="s">
        <v>198</v>
      </c>
      <c r="E86" s="4" t="s">
        <v>199</v>
      </c>
      <c r="F86" s="4" t="s">
        <v>20</v>
      </c>
      <c r="G86" s="4" t="s">
        <v>257</v>
      </c>
      <c r="H86" s="5"/>
      <c r="I86" s="5">
        <v>759</v>
      </c>
      <c r="J86" s="5">
        <v>479752.85</v>
      </c>
    </row>
    <row r="87" spans="1:10" x14ac:dyDescent="0.15">
      <c r="A87" s="2">
        <v>41668</v>
      </c>
      <c r="B87" s="3">
        <v>121</v>
      </c>
      <c r="C87" s="4" t="s">
        <v>200</v>
      </c>
      <c r="D87" s="4" t="s">
        <v>201</v>
      </c>
      <c r="E87" s="4" t="s">
        <v>202</v>
      </c>
      <c r="F87" s="4" t="s">
        <v>20</v>
      </c>
      <c r="G87" s="4" t="s">
        <v>234</v>
      </c>
      <c r="H87" s="5"/>
      <c r="I87" s="5">
        <v>443.8</v>
      </c>
      <c r="J87" s="5">
        <v>479309.05</v>
      </c>
    </row>
    <row r="88" spans="1:10" x14ac:dyDescent="0.15">
      <c r="A88" s="2">
        <v>41668</v>
      </c>
      <c r="B88" s="3">
        <v>121</v>
      </c>
      <c r="C88" s="4" t="s">
        <v>203</v>
      </c>
      <c r="D88" s="4" t="s">
        <v>204</v>
      </c>
      <c r="E88" s="4" t="s">
        <v>166</v>
      </c>
      <c r="F88" s="4" t="s">
        <v>20</v>
      </c>
      <c r="G88" s="4" t="s">
        <v>234</v>
      </c>
      <c r="H88" s="5"/>
      <c r="I88" s="5">
        <v>180</v>
      </c>
      <c r="J88" s="5">
        <v>479129.05</v>
      </c>
    </row>
    <row r="89" spans="1:10" x14ac:dyDescent="0.15">
      <c r="A89" s="2">
        <v>41668</v>
      </c>
      <c r="B89" s="3">
        <v>121</v>
      </c>
      <c r="C89" s="4" t="s">
        <v>205</v>
      </c>
      <c r="D89" s="4" t="s">
        <v>206</v>
      </c>
      <c r="E89" s="4" t="s">
        <v>207</v>
      </c>
      <c r="F89" s="4" t="s">
        <v>20</v>
      </c>
      <c r="G89" s="4" t="s">
        <v>258</v>
      </c>
      <c r="H89" s="5"/>
      <c r="I89" s="5">
        <v>279.7</v>
      </c>
      <c r="J89" s="5">
        <v>478849.35</v>
      </c>
    </row>
    <row r="90" spans="1:10" x14ac:dyDescent="0.15">
      <c r="A90" s="2">
        <v>41668</v>
      </c>
      <c r="B90" s="3">
        <v>121</v>
      </c>
      <c r="C90" s="4" t="s">
        <v>208</v>
      </c>
      <c r="D90" s="4" t="s">
        <v>209</v>
      </c>
      <c r="E90" s="4" t="s">
        <v>128</v>
      </c>
      <c r="F90" s="4" t="s">
        <v>20</v>
      </c>
      <c r="G90" s="4" t="s">
        <v>241</v>
      </c>
      <c r="H90" s="5"/>
      <c r="I90" s="5">
        <v>980</v>
      </c>
      <c r="J90" s="5">
        <v>477869.35</v>
      </c>
    </row>
    <row r="91" spans="1:10" x14ac:dyDescent="0.15">
      <c r="A91" s="2">
        <v>41668</v>
      </c>
      <c r="B91" s="3">
        <v>121</v>
      </c>
      <c r="C91" s="4" t="s">
        <v>210</v>
      </c>
      <c r="D91" s="4" t="s">
        <v>211</v>
      </c>
      <c r="E91" s="4" t="s">
        <v>212</v>
      </c>
      <c r="F91" s="4" t="s">
        <v>20</v>
      </c>
      <c r="G91" s="4" t="s">
        <v>259</v>
      </c>
      <c r="H91" s="5"/>
      <c r="I91" s="5">
        <v>405</v>
      </c>
      <c r="J91" s="5">
        <v>477464.35</v>
      </c>
    </row>
    <row r="92" spans="1:10" x14ac:dyDescent="0.15">
      <c r="A92" s="2">
        <v>41668</v>
      </c>
      <c r="B92" s="3">
        <v>121</v>
      </c>
      <c r="C92" s="4" t="s">
        <v>213</v>
      </c>
      <c r="D92" s="4" t="s">
        <v>214</v>
      </c>
      <c r="E92" s="4" t="s">
        <v>215</v>
      </c>
      <c r="G92" s="4" t="s">
        <v>234</v>
      </c>
      <c r="H92" s="5"/>
      <c r="I92" s="5">
        <v>90</v>
      </c>
      <c r="J92" s="5">
        <v>477194.35</v>
      </c>
    </row>
    <row r="93" spans="1:10" x14ac:dyDescent="0.15">
      <c r="A93" s="2"/>
      <c r="B93" s="3"/>
      <c r="C93" s="4"/>
      <c r="D93" s="4"/>
      <c r="E93" s="4" t="s">
        <v>128</v>
      </c>
      <c r="F93" s="4"/>
      <c r="G93" s="4" t="s">
        <v>241</v>
      </c>
      <c r="H93" s="5"/>
      <c r="I93" s="5">
        <v>180</v>
      </c>
      <c r="J93" s="5"/>
    </row>
    <row r="94" spans="1:10" x14ac:dyDescent="0.15">
      <c r="A94" s="2">
        <v>41668</v>
      </c>
      <c r="B94" s="3">
        <v>121</v>
      </c>
      <c r="C94" s="4" t="s">
        <v>216</v>
      </c>
      <c r="D94" s="4" t="s">
        <v>217</v>
      </c>
      <c r="E94" s="4" t="s">
        <v>160</v>
      </c>
      <c r="F94" s="4" t="s">
        <v>20</v>
      </c>
      <c r="G94" s="4" t="s">
        <v>253</v>
      </c>
      <c r="H94" s="5"/>
      <c r="I94" s="5">
        <v>164.98</v>
      </c>
      <c r="J94" s="5">
        <v>477029.37</v>
      </c>
    </row>
    <row r="95" spans="1:10" x14ac:dyDescent="0.15">
      <c r="A95" s="2">
        <v>41668</v>
      </c>
      <c r="B95" s="3">
        <v>125</v>
      </c>
      <c r="C95" s="4" t="s">
        <v>218</v>
      </c>
      <c r="D95" s="4" t="s">
        <v>219</v>
      </c>
      <c r="E95" s="4" t="s">
        <v>220</v>
      </c>
      <c r="F95" s="4" t="s">
        <v>20</v>
      </c>
      <c r="G95" s="4" t="s">
        <v>260</v>
      </c>
      <c r="H95" s="5"/>
      <c r="I95" s="5">
        <v>16543</v>
      </c>
      <c r="J95" s="5">
        <v>396217.51</v>
      </c>
    </row>
    <row r="96" spans="1:10" x14ac:dyDescent="0.15">
      <c r="A96" s="2"/>
      <c r="B96" s="3"/>
      <c r="C96" s="4"/>
      <c r="D96" s="4"/>
      <c r="E96" s="4" t="s">
        <v>235</v>
      </c>
      <c r="F96" s="4"/>
      <c r="G96" s="4" t="s">
        <v>232</v>
      </c>
      <c r="H96" s="5"/>
      <c r="I96" s="5">
        <v>11985.59</v>
      </c>
      <c r="J96" s="5"/>
    </row>
    <row r="97" spans="1:10" x14ac:dyDescent="0.15">
      <c r="A97" s="2"/>
      <c r="B97" s="3"/>
      <c r="C97" s="4"/>
      <c r="D97" s="4"/>
      <c r="E97" s="4" t="s">
        <v>236</v>
      </c>
      <c r="F97" s="4"/>
      <c r="G97" s="4" t="s">
        <v>236</v>
      </c>
      <c r="H97" s="5"/>
      <c r="I97" s="5">
        <v>51718.82</v>
      </c>
      <c r="J97" s="5"/>
    </row>
    <row r="98" spans="1:10" x14ac:dyDescent="0.15">
      <c r="A98" s="2"/>
      <c r="B98" s="3"/>
      <c r="C98" s="4"/>
      <c r="D98" s="4"/>
      <c r="E98" s="4" t="s">
        <v>237</v>
      </c>
      <c r="F98" s="4"/>
      <c r="G98" s="4" t="s">
        <v>237</v>
      </c>
      <c r="H98" s="5"/>
      <c r="I98" s="37">
        <v>300</v>
      </c>
      <c r="J98" s="5"/>
    </row>
    <row r="99" spans="1:10" x14ac:dyDescent="0.15">
      <c r="A99" s="2"/>
      <c r="B99" s="3"/>
      <c r="C99" s="4"/>
      <c r="D99" s="4"/>
      <c r="E99" s="4" t="s">
        <v>238</v>
      </c>
      <c r="F99" s="4"/>
      <c r="G99" s="4" t="s">
        <v>238</v>
      </c>
      <c r="H99" s="5"/>
      <c r="I99" s="5">
        <v>25</v>
      </c>
      <c r="J99" s="5"/>
    </row>
    <row r="100" spans="1:10" x14ac:dyDescent="0.15">
      <c r="A100" s="2"/>
      <c r="B100" s="3"/>
      <c r="C100" s="4"/>
      <c r="D100" s="4"/>
      <c r="E100" s="4" t="s">
        <v>239</v>
      </c>
      <c r="F100" s="4"/>
      <c r="G100" s="4" t="s">
        <v>239</v>
      </c>
      <c r="H100" s="5"/>
      <c r="I100" s="5">
        <v>213.95</v>
      </c>
      <c r="J100" s="5"/>
    </row>
    <row r="101" spans="1:10" x14ac:dyDescent="0.15">
      <c r="A101" s="2"/>
      <c r="B101" s="3"/>
      <c r="C101" s="4"/>
      <c r="D101" s="4"/>
      <c r="E101" s="4" t="s">
        <v>240</v>
      </c>
      <c r="F101" s="4"/>
      <c r="G101" s="4" t="s">
        <v>240</v>
      </c>
      <c r="H101" s="5"/>
      <c r="I101" s="5">
        <v>25.5</v>
      </c>
      <c r="J101" s="5"/>
    </row>
    <row r="102" spans="1:10" x14ac:dyDescent="0.15">
      <c r="A102" s="2">
        <v>41668</v>
      </c>
      <c r="B102" s="3">
        <v>125</v>
      </c>
      <c r="C102" s="4" t="s">
        <v>221</v>
      </c>
      <c r="D102" s="4" t="s">
        <v>222</v>
      </c>
      <c r="E102" s="4" t="s">
        <v>223</v>
      </c>
      <c r="F102" s="4" t="s">
        <v>20</v>
      </c>
      <c r="G102" s="4" t="s">
        <v>261</v>
      </c>
      <c r="H102" s="5"/>
      <c r="I102" s="5">
        <v>932.1</v>
      </c>
      <c r="J102" s="5">
        <v>395285.41</v>
      </c>
    </row>
    <row r="103" spans="1:10" x14ac:dyDescent="0.15">
      <c r="A103" s="2">
        <v>41668</v>
      </c>
      <c r="B103" s="3">
        <v>125</v>
      </c>
      <c r="C103" s="4" t="s">
        <v>224</v>
      </c>
      <c r="D103" s="4" t="s">
        <v>225</v>
      </c>
      <c r="E103" s="4" t="s">
        <v>226</v>
      </c>
      <c r="F103" s="4" t="s">
        <v>20</v>
      </c>
      <c r="G103" s="4" t="s">
        <v>262</v>
      </c>
      <c r="H103" s="5"/>
      <c r="I103" s="5">
        <v>118.98</v>
      </c>
      <c r="J103" s="5">
        <v>395166.43</v>
      </c>
    </row>
    <row r="104" spans="1:10" x14ac:dyDescent="0.15">
      <c r="A104" s="6">
        <v>41668</v>
      </c>
      <c r="B104" s="8">
        <v>125</v>
      </c>
      <c r="C104" s="9" t="s">
        <v>227</v>
      </c>
      <c r="D104" s="9" t="s">
        <v>228</v>
      </c>
      <c r="E104" s="9" t="s">
        <v>229</v>
      </c>
      <c r="F104" s="9" t="s">
        <v>20</v>
      </c>
      <c r="G104" s="9" t="s">
        <v>263</v>
      </c>
      <c r="H104" s="11"/>
      <c r="I104" s="11">
        <v>5475.95</v>
      </c>
      <c r="J104" s="11">
        <v>389690.48</v>
      </c>
    </row>
    <row r="105" spans="1:10" ht="12" thickBot="1" x14ac:dyDescent="0.2">
      <c r="A105" s="7"/>
      <c r="H105" s="10">
        <v>4425.22</v>
      </c>
      <c r="I105" s="10">
        <v>444495.64</v>
      </c>
    </row>
    <row r="106" spans="1:10" ht="12" thickTop="1" x14ac:dyDescent="0.15"/>
    <row r="107" spans="1:10" x14ac:dyDescent="0.15">
      <c r="I107" s="37">
        <f>SUBTOTAL(9,I5:I104)</f>
        <v>444495.64</v>
      </c>
    </row>
  </sheetData>
  <autoFilter ref="A4:J105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topLeftCell="D58" workbookViewId="0">
      <selection activeCell="H127" sqref="H12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9.375" bestFit="1" customWidth="1"/>
    <col min="6" max="6" width="34.5" bestFit="1" customWidth="1"/>
    <col min="7" max="7" width="20.75" style="97" bestFit="1" customWidth="1"/>
    <col min="8" max="8" width="15.125" customWidth="1"/>
    <col min="9" max="9" width="13.75" customWidth="1"/>
    <col min="10" max="10" width="11.375" bestFit="1" customWidth="1"/>
  </cols>
  <sheetData>
    <row r="1" spans="1:10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12.75" x14ac:dyDescent="0.15">
      <c r="A2" s="112" t="s">
        <v>1963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10" ht="12.75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0" ht="27.75" customHeight="1" thickBot="1" x14ac:dyDescent="0.2">
      <c r="A4" s="98" t="s">
        <v>3</v>
      </c>
      <c r="B4" s="98" t="s">
        <v>4</v>
      </c>
      <c r="C4" s="98" t="s">
        <v>5</v>
      </c>
      <c r="D4" s="98" t="s">
        <v>6</v>
      </c>
      <c r="E4" s="98" t="s">
        <v>7</v>
      </c>
      <c r="F4" s="98" t="s">
        <v>8</v>
      </c>
      <c r="G4" s="98"/>
      <c r="H4" s="98" t="s">
        <v>9</v>
      </c>
      <c r="I4" s="98" t="s">
        <v>10</v>
      </c>
      <c r="J4" s="98" t="s">
        <v>11</v>
      </c>
    </row>
    <row r="5" spans="1:10" ht="12" thickTop="1" x14ac:dyDescent="0.15">
      <c r="A5" s="99"/>
      <c r="B5" s="100"/>
      <c r="C5" s="101"/>
      <c r="D5" s="101"/>
      <c r="E5" s="101" t="s">
        <v>12</v>
      </c>
      <c r="F5" s="101"/>
      <c r="G5" s="101"/>
      <c r="H5" s="102"/>
      <c r="I5" s="102"/>
      <c r="J5" s="102">
        <v>484668.44</v>
      </c>
    </row>
    <row r="6" spans="1:10" x14ac:dyDescent="0.15">
      <c r="A6" s="99">
        <v>41913</v>
      </c>
      <c r="B6" s="100">
        <v>96</v>
      </c>
      <c r="C6" s="101" t="s">
        <v>1964</v>
      </c>
      <c r="D6" s="101" t="s">
        <v>20</v>
      </c>
      <c r="E6" s="101" t="s">
        <v>1965</v>
      </c>
      <c r="F6" s="101" t="s">
        <v>1966</v>
      </c>
      <c r="G6" s="101" t="s">
        <v>2203</v>
      </c>
      <c r="H6" s="102">
        <v>150</v>
      </c>
      <c r="I6" s="102">
        <v>-150</v>
      </c>
      <c r="J6" s="102">
        <v>484818.44</v>
      </c>
    </row>
    <row r="7" spans="1:10" x14ac:dyDescent="0.15">
      <c r="A7" s="99">
        <v>41914</v>
      </c>
      <c r="B7" s="100">
        <v>91</v>
      </c>
      <c r="C7" s="101" t="s">
        <v>1967</v>
      </c>
      <c r="D7" s="101" t="s">
        <v>1968</v>
      </c>
      <c r="E7" s="101" t="s">
        <v>701</v>
      </c>
      <c r="F7" s="101" t="s">
        <v>16</v>
      </c>
      <c r="G7" s="101" t="s">
        <v>2204</v>
      </c>
      <c r="H7" s="102"/>
      <c r="I7" s="102">
        <v>10064</v>
      </c>
      <c r="J7" s="102">
        <v>474754.44</v>
      </c>
    </row>
    <row r="8" spans="1:10" x14ac:dyDescent="0.15">
      <c r="A8" s="99">
        <v>41914</v>
      </c>
      <c r="B8" s="100">
        <v>91</v>
      </c>
      <c r="C8" s="101" t="s">
        <v>1969</v>
      </c>
      <c r="D8" s="101" t="s">
        <v>1970</v>
      </c>
      <c r="E8" s="101" t="s">
        <v>19</v>
      </c>
      <c r="F8" s="101" t="s">
        <v>20</v>
      </c>
      <c r="G8" s="101" t="s">
        <v>231</v>
      </c>
      <c r="H8" s="102"/>
      <c r="I8" s="102">
        <v>170</v>
      </c>
      <c r="J8" s="102">
        <v>474584.44</v>
      </c>
    </row>
    <row r="9" spans="1:10" x14ac:dyDescent="0.15">
      <c r="A9" s="99">
        <v>41914</v>
      </c>
      <c r="B9" s="100">
        <v>91</v>
      </c>
      <c r="C9" s="101" t="s">
        <v>1971</v>
      </c>
      <c r="D9" s="101" t="s">
        <v>1972</v>
      </c>
      <c r="E9" s="101" t="s">
        <v>160</v>
      </c>
      <c r="F9" s="101" t="s">
        <v>20</v>
      </c>
      <c r="G9" s="101" t="s">
        <v>253</v>
      </c>
      <c r="H9" s="102"/>
      <c r="I9" s="102">
        <v>140.5</v>
      </c>
      <c r="J9" s="102">
        <v>474443.94</v>
      </c>
    </row>
    <row r="10" spans="1:10" x14ac:dyDescent="0.15">
      <c r="A10" s="99">
        <v>41914</v>
      </c>
      <c r="B10" s="100">
        <v>91</v>
      </c>
      <c r="C10" s="101" t="s">
        <v>1973</v>
      </c>
      <c r="D10" s="101" t="s">
        <v>1917</v>
      </c>
      <c r="E10" s="101" t="s">
        <v>273</v>
      </c>
      <c r="G10" s="101" t="s">
        <v>274</v>
      </c>
      <c r="H10" s="102"/>
      <c r="I10" s="102">
        <v>500</v>
      </c>
      <c r="J10" s="102">
        <v>466470.34</v>
      </c>
    </row>
    <row r="11" spans="1:10" s="97" customFormat="1" x14ac:dyDescent="0.15">
      <c r="A11" s="99"/>
      <c r="B11" s="100"/>
      <c r="C11" s="101"/>
      <c r="D11" s="101"/>
      <c r="E11" s="101" t="s">
        <v>1782</v>
      </c>
      <c r="G11" s="101" t="s">
        <v>301</v>
      </c>
      <c r="H11" s="102"/>
      <c r="I11" s="102">
        <f>691.25+26.6+2310+40.15+179</f>
        <v>3247</v>
      </c>
      <c r="J11" s="102"/>
    </row>
    <row r="12" spans="1:10" s="97" customFormat="1" x14ac:dyDescent="0.15">
      <c r="A12" s="99"/>
      <c r="B12" s="100"/>
      <c r="C12" s="101"/>
      <c r="D12" s="101"/>
      <c r="E12" s="101" t="s">
        <v>2205</v>
      </c>
      <c r="F12" s="101"/>
      <c r="G12" s="101" t="s">
        <v>2206</v>
      </c>
      <c r="H12" s="102"/>
      <c r="I12" s="102">
        <f>270+225.9+578.25+206+627.55+593.9+334.1+378.7+416.3+595.9</f>
        <v>4226.5999999999995</v>
      </c>
      <c r="J12" s="102"/>
    </row>
    <row r="13" spans="1:10" x14ac:dyDescent="0.15">
      <c r="A13" s="99">
        <v>41914</v>
      </c>
      <c r="B13" s="100">
        <v>91</v>
      </c>
      <c r="C13" s="101" t="s">
        <v>1974</v>
      </c>
      <c r="D13" s="101" t="s">
        <v>1975</v>
      </c>
      <c r="E13" s="101" t="s">
        <v>194</v>
      </c>
      <c r="G13" s="101" t="s">
        <v>274</v>
      </c>
      <c r="H13" s="102"/>
      <c r="I13" s="102">
        <v>219.69</v>
      </c>
      <c r="J13" s="102">
        <v>464942.35</v>
      </c>
    </row>
    <row r="14" spans="1:10" s="97" customFormat="1" x14ac:dyDescent="0.15">
      <c r="A14" s="99"/>
      <c r="B14" s="100"/>
      <c r="C14" s="101"/>
      <c r="D14" s="101"/>
      <c r="E14" s="101" t="s">
        <v>212</v>
      </c>
      <c r="G14" s="101" t="s">
        <v>259</v>
      </c>
      <c r="H14" s="102"/>
      <c r="I14" s="102">
        <f>394+90+640+184.3</f>
        <v>1308.3</v>
      </c>
      <c r="J14" s="102"/>
    </row>
    <row r="15" spans="1:10" x14ac:dyDescent="0.15">
      <c r="A15" s="99">
        <v>41914</v>
      </c>
      <c r="B15" s="100">
        <v>96</v>
      </c>
      <c r="C15" s="101" t="s">
        <v>1976</v>
      </c>
      <c r="D15" s="101" t="s">
        <v>20</v>
      </c>
      <c r="E15" s="101" t="s">
        <v>135</v>
      </c>
      <c r="F15" s="101" t="s">
        <v>1977</v>
      </c>
      <c r="G15" s="101" t="s">
        <v>2207</v>
      </c>
      <c r="H15" s="102">
        <v>1000</v>
      </c>
      <c r="I15" s="102"/>
      <c r="J15" s="102">
        <v>465942.35</v>
      </c>
    </row>
    <row r="16" spans="1:10" x14ac:dyDescent="0.15">
      <c r="A16" s="99">
        <v>41914</v>
      </c>
      <c r="B16" s="100">
        <v>92</v>
      </c>
      <c r="C16" s="101" t="s">
        <v>1978</v>
      </c>
      <c r="D16" s="101" t="s">
        <v>20</v>
      </c>
      <c r="E16" s="101" t="s">
        <v>273</v>
      </c>
      <c r="F16" s="101" t="s">
        <v>20</v>
      </c>
      <c r="G16" s="101" t="s">
        <v>274</v>
      </c>
      <c r="H16" s="102">
        <v>200</v>
      </c>
      <c r="I16" s="102">
        <v>-200</v>
      </c>
      <c r="J16" s="102">
        <v>466142.35</v>
      </c>
    </row>
    <row r="17" spans="1:10" x14ac:dyDescent="0.15">
      <c r="A17" s="99">
        <v>41915</v>
      </c>
      <c r="B17" s="100">
        <v>91</v>
      </c>
      <c r="C17" s="101" t="s">
        <v>1979</v>
      </c>
      <c r="D17" s="101" t="s">
        <v>276</v>
      </c>
      <c r="E17" s="101" t="s">
        <v>1134</v>
      </c>
      <c r="G17" s="101" t="s">
        <v>1325</v>
      </c>
      <c r="H17" s="102"/>
      <c r="I17" s="102">
        <v>356306.98</v>
      </c>
      <c r="J17" s="102">
        <v>109835.37</v>
      </c>
    </row>
    <row r="18" spans="1:10" x14ac:dyDescent="0.15">
      <c r="A18" s="99">
        <v>41926</v>
      </c>
      <c r="B18" s="100">
        <v>91</v>
      </c>
      <c r="C18" s="101" t="s">
        <v>1980</v>
      </c>
      <c r="D18" s="101" t="s">
        <v>1981</v>
      </c>
      <c r="E18" s="101" t="s">
        <v>1646</v>
      </c>
      <c r="F18" s="101" t="s">
        <v>20</v>
      </c>
      <c r="G18" s="101" t="s">
        <v>2208</v>
      </c>
      <c r="H18" s="102"/>
      <c r="I18" s="102">
        <v>2030.4</v>
      </c>
      <c r="J18" s="102">
        <v>107804.97</v>
      </c>
    </row>
    <row r="19" spans="1:10" x14ac:dyDescent="0.15">
      <c r="A19" s="99">
        <v>41926</v>
      </c>
      <c r="B19" s="100">
        <v>91</v>
      </c>
      <c r="C19" s="101" t="s">
        <v>1982</v>
      </c>
      <c r="D19" s="101" t="s">
        <v>1983</v>
      </c>
      <c r="E19" s="101" t="s">
        <v>178</v>
      </c>
      <c r="F19" s="101" t="s">
        <v>20</v>
      </c>
      <c r="G19" s="101" t="s">
        <v>2209</v>
      </c>
      <c r="H19" s="102"/>
      <c r="I19" s="102">
        <v>378</v>
      </c>
      <c r="J19" s="102">
        <v>107426.97</v>
      </c>
    </row>
    <row r="20" spans="1:10" x14ac:dyDescent="0.15">
      <c r="A20" s="99">
        <v>41926</v>
      </c>
      <c r="B20" s="100">
        <v>91</v>
      </c>
      <c r="C20" s="101" t="s">
        <v>1984</v>
      </c>
      <c r="D20" s="101" t="s">
        <v>1985</v>
      </c>
      <c r="E20" s="101" t="s">
        <v>128</v>
      </c>
      <c r="F20" s="101" t="s">
        <v>20</v>
      </c>
      <c r="G20" s="101" t="s">
        <v>274</v>
      </c>
      <c r="H20" s="102"/>
      <c r="I20" s="102">
        <v>1972.8</v>
      </c>
      <c r="J20" s="102">
        <v>105454.17</v>
      </c>
    </row>
    <row r="21" spans="1:10" x14ac:dyDescent="0.15">
      <c r="A21" s="99">
        <v>41926</v>
      </c>
      <c r="B21" s="100">
        <v>91</v>
      </c>
      <c r="C21" s="101" t="s">
        <v>1986</v>
      </c>
      <c r="D21" s="101" t="s">
        <v>1987</v>
      </c>
      <c r="E21" s="101" t="s">
        <v>1988</v>
      </c>
      <c r="G21" s="101" t="s">
        <v>2208</v>
      </c>
      <c r="H21" s="102"/>
      <c r="I21" s="102">
        <v>160</v>
      </c>
      <c r="J21" s="102">
        <v>102744.17</v>
      </c>
    </row>
    <row r="22" spans="1:10" s="97" customFormat="1" x14ac:dyDescent="0.15">
      <c r="A22" s="99"/>
      <c r="B22" s="100"/>
      <c r="C22" s="101"/>
      <c r="D22" s="101"/>
      <c r="E22" s="101" t="s">
        <v>128</v>
      </c>
      <c r="F22" s="101"/>
      <c r="G22" s="101" t="s">
        <v>274</v>
      </c>
      <c r="H22" s="102"/>
      <c r="I22" s="102">
        <f>1700+850</f>
        <v>2550</v>
      </c>
      <c r="J22" s="102"/>
    </row>
    <row r="23" spans="1:10" x14ac:dyDescent="0.15">
      <c r="A23" s="99">
        <v>41926</v>
      </c>
      <c r="B23" s="100">
        <v>91</v>
      </c>
      <c r="C23" s="101" t="s">
        <v>1989</v>
      </c>
      <c r="D23" s="101" t="s">
        <v>1990</v>
      </c>
      <c r="E23" s="101" t="s">
        <v>1724</v>
      </c>
      <c r="F23" s="101" t="s">
        <v>20</v>
      </c>
      <c r="G23" s="101" t="s">
        <v>2203</v>
      </c>
      <c r="H23" s="102"/>
      <c r="I23" s="102">
        <v>150</v>
      </c>
      <c r="J23" s="102">
        <v>102594.17</v>
      </c>
    </row>
    <row r="24" spans="1:10" x14ac:dyDescent="0.15">
      <c r="A24" s="99">
        <v>41926</v>
      </c>
      <c r="B24" s="100">
        <v>91</v>
      </c>
      <c r="C24" s="101" t="s">
        <v>1991</v>
      </c>
      <c r="D24" s="101" t="s">
        <v>1992</v>
      </c>
      <c r="E24" s="101" t="s">
        <v>1808</v>
      </c>
      <c r="F24" s="101" t="s">
        <v>20</v>
      </c>
      <c r="G24" s="101" t="s">
        <v>1944</v>
      </c>
      <c r="H24" s="102"/>
      <c r="I24" s="102">
        <v>1750</v>
      </c>
      <c r="J24" s="102">
        <v>100844.17</v>
      </c>
    </row>
    <row r="25" spans="1:10" x14ac:dyDescent="0.15">
      <c r="A25" s="99">
        <v>41926</v>
      </c>
      <c r="B25" s="100">
        <v>91</v>
      </c>
      <c r="C25" s="101" t="s">
        <v>1993</v>
      </c>
      <c r="D25" s="101" t="s">
        <v>1994</v>
      </c>
      <c r="E25" s="101" t="s">
        <v>194</v>
      </c>
      <c r="F25" s="101" t="s">
        <v>20</v>
      </c>
      <c r="G25" s="101" t="s">
        <v>274</v>
      </c>
      <c r="H25" s="102"/>
      <c r="I25" s="102">
        <v>200</v>
      </c>
      <c r="J25" s="102">
        <v>100644.17</v>
      </c>
    </row>
    <row r="26" spans="1:10" x14ac:dyDescent="0.15">
      <c r="A26" s="99">
        <v>41926</v>
      </c>
      <c r="B26" s="100">
        <v>91</v>
      </c>
      <c r="C26" s="101" t="s">
        <v>1995</v>
      </c>
      <c r="D26" s="101" t="s">
        <v>1996</v>
      </c>
      <c r="E26" s="101" t="s">
        <v>350</v>
      </c>
      <c r="F26" s="101" t="s">
        <v>20</v>
      </c>
      <c r="G26" s="101" t="s">
        <v>1332</v>
      </c>
      <c r="H26" s="102"/>
      <c r="I26" s="102">
        <v>355</v>
      </c>
      <c r="J26" s="102">
        <v>100289.17</v>
      </c>
    </row>
    <row r="27" spans="1:10" x14ac:dyDescent="0.15">
      <c r="A27" s="99">
        <v>41926</v>
      </c>
      <c r="B27" s="100">
        <v>91</v>
      </c>
      <c r="C27" s="101" t="s">
        <v>1997</v>
      </c>
      <c r="D27" s="101" t="s">
        <v>1998</v>
      </c>
      <c r="E27" s="101" t="s">
        <v>1371</v>
      </c>
      <c r="F27" s="101" t="s">
        <v>20</v>
      </c>
      <c r="G27" s="101" t="s">
        <v>301</v>
      </c>
      <c r="H27" s="102"/>
      <c r="I27" s="102">
        <v>1381</v>
      </c>
      <c r="J27" s="102">
        <v>98908.17</v>
      </c>
    </row>
    <row r="28" spans="1:10" x14ac:dyDescent="0.15">
      <c r="A28" s="99">
        <v>41926</v>
      </c>
      <c r="B28" s="100">
        <v>91</v>
      </c>
      <c r="C28" s="101" t="s">
        <v>1999</v>
      </c>
      <c r="D28" s="101" t="s">
        <v>2000</v>
      </c>
      <c r="E28" s="101" t="s">
        <v>293</v>
      </c>
      <c r="F28" s="101" t="s">
        <v>20</v>
      </c>
      <c r="G28" s="101" t="s">
        <v>1075</v>
      </c>
      <c r="H28" s="102"/>
      <c r="I28" s="102">
        <v>850</v>
      </c>
      <c r="J28" s="102">
        <v>98058.17</v>
      </c>
    </row>
    <row r="29" spans="1:10" x14ac:dyDescent="0.15">
      <c r="A29" s="99">
        <v>41926</v>
      </c>
      <c r="B29" s="100">
        <v>91</v>
      </c>
      <c r="C29" s="101" t="s">
        <v>2001</v>
      </c>
      <c r="D29" s="101" t="s">
        <v>2002</v>
      </c>
      <c r="E29" s="101" t="s">
        <v>284</v>
      </c>
      <c r="F29" s="101" t="s">
        <v>20</v>
      </c>
      <c r="G29" s="101" t="s">
        <v>1941</v>
      </c>
      <c r="H29" s="102"/>
      <c r="I29" s="102">
        <v>241.5</v>
      </c>
      <c r="J29" s="102">
        <v>97816.67</v>
      </c>
    </row>
    <row r="30" spans="1:10" x14ac:dyDescent="0.15">
      <c r="A30" s="99">
        <v>41926</v>
      </c>
      <c r="B30" s="100">
        <v>91</v>
      </c>
      <c r="C30" s="101" t="s">
        <v>2003</v>
      </c>
      <c r="D30" s="101" t="s">
        <v>2004</v>
      </c>
      <c r="E30" s="101" t="s">
        <v>2005</v>
      </c>
      <c r="F30" s="101" t="s">
        <v>20</v>
      </c>
      <c r="G30" s="101" t="s">
        <v>301</v>
      </c>
      <c r="H30" s="102"/>
      <c r="I30" s="102">
        <v>900</v>
      </c>
      <c r="J30" s="102">
        <v>96916.67</v>
      </c>
    </row>
    <row r="31" spans="1:10" x14ac:dyDescent="0.15">
      <c r="A31" s="99">
        <v>41926</v>
      </c>
      <c r="B31" s="100">
        <v>91</v>
      </c>
      <c r="C31" s="101" t="s">
        <v>2006</v>
      </c>
      <c r="D31" s="101" t="s">
        <v>2007</v>
      </c>
      <c r="E31" s="101" t="s">
        <v>37</v>
      </c>
      <c r="F31" s="101" t="s">
        <v>20</v>
      </c>
      <c r="G31" s="101" t="s">
        <v>1941</v>
      </c>
      <c r="H31" s="102"/>
      <c r="I31" s="102">
        <v>450</v>
      </c>
      <c r="J31" s="102">
        <v>96466.67</v>
      </c>
    </row>
    <row r="32" spans="1:10" x14ac:dyDescent="0.15">
      <c r="A32" s="99">
        <v>41926</v>
      </c>
      <c r="B32" s="100">
        <v>91</v>
      </c>
      <c r="C32" s="101" t="s">
        <v>2008</v>
      </c>
      <c r="D32" s="101" t="s">
        <v>2009</v>
      </c>
      <c r="E32" s="101" t="s">
        <v>909</v>
      </c>
      <c r="F32" s="101" t="s">
        <v>20</v>
      </c>
      <c r="G32" s="101" t="s">
        <v>1941</v>
      </c>
      <c r="H32" s="102"/>
      <c r="I32" s="102">
        <v>214.8</v>
      </c>
      <c r="J32" s="102">
        <v>96251.87</v>
      </c>
    </row>
    <row r="33" spans="1:10" x14ac:dyDescent="0.15">
      <c r="A33" s="99">
        <v>41926</v>
      </c>
      <c r="B33" s="100">
        <v>91</v>
      </c>
      <c r="C33" s="101" t="s">
        <v>2010</v>
      </c>
      <c r="D33" s="101" t="s">
        <v>2011</v>
      </c>
      <c r="E33" s="101" t="s">
        <v>212</v>
      </c>
      <c r="F33" s="101" t="s">
        <v>20</v>
      </c>
      <c r="G33" s="101" t="s">
        <v>259</v>
      </c>
      <c r="H33" s="102"/>
      <c r="I33" s="102">
        <v>1060.3800000000001</v>
      </c>
      <c r="J33" s="102">
        <v>95191.49</v>
      </c>
    </row>
    <row r="34" spans="1:10" x14ac:dyDescent="0.15">
      <c r="A34" s="99">
        <v>41926</v>
      </c>
      <c r="B34" s="100">
        <v>91</v>
      </c>
      <c r="C34" s="101" t="s">
        <v>2012</v>
      </c>
      <c r="D34" s="101" t="s">
        <v>2013</v>
      </c>
      <c r="E34" s="101" t="s">
        <v>537</v>
      </c>
      <c r="F34" s="101" t="s">
        <v>20</v>
      </c>
      <c r="G34" s="101" t="s">
        <v>1941</v>
      </c>
      <c r="H34" s="102"/>
      <c r="I34" s="102">
        <v>16.8</v>
      </c>
      <c r="J34" s="102">
        <v>95174.69</v>
      </c>
    </row>
    <row r="35" spans="1:10" x14ac:dyDescent="0.15">
      <c r="A35" s="99">
        <v>41926</v>
      </c>
      <c r="B35" s="100">
        <v>91</v>
      </c>
      <c r="C35" s="101" t="s">
        <v>2014</v>
      </c>
      <c r="D35" s="101" t="s">
        <v>2015</v>
      </c>
      <c r="E35" s="101" t="s">
        <v>273</v>
      </c>
      <c r="F35" s="101" t="s">
        <v>20</v>
      </c>
      <c r="G35" s="101" t="s">
        <v>274</v>
      </c>
      <c r="H35" s="102"/>
      <c r="I35" s="102">
        <v>7129.35</v>
      </c>
      <c r="J35" s="102">
        <v>88045.34</v>
      </c>
    </row>
    <row r="36" spans="1:10" x14ac:dyDescent="0.15">
      <c r="A36" s="99">
        <v>41926</v>
      </c>
      <c r="B36" s="100">
        <v>91</v>
      </c>
      <c r="C36" s="101" t="s">
        <v>2016</v>
      </c>
      <c r="D36" s="101" t="s">
        <v>2017</v>
      </c>
      <c r="E36" s="101" t="s">
        <v>1023</v>
      </c>
      <c r="F36" s="101" t="s">
        <v>20</v>
      </c>
      <c r="G36" s="101" t="s">
        <v>1941</v>
      </c>
      <c r="H36" s="102"/>
      <c r="I36" s="102">
        <v>560</v>
      </c>
      <c r="J36" s="102">
        <v>87485.34</v>
      </c>
    </row>
    <row r="37" spans="1:10" x14ac:dyDescent="0.15">
      <c r="A37" s="99">
        <v>41926</v>
      </c>
      <c r="B37" s="100">
        <v>91</v>
      </c>
      <c r="C37" s="101" t="s">
        <v>2018</v>
      </c>
      <c r="D37" s="101" t="s">
        <v>2019</v>
      </c>
      <c r="E37" s="101" t="s">
        <v>912</v>
      </c>
      <c r="F37" s="101" t="s">
        <v>20</v>
      </c>
      <c r="G37" s="101" t="s">
        <v>656</v>
      </c>
      <c r="H37" s="102"/>
      <c r="I37" s="102">
        <v>519.6</v>
      </c>
      <c r="J37" s="102">
        <v>86965.74</v>
      </c>
    </row>
    <row r="38" spans="1:10" x14ac:dyDescent="0.15">
      <c r="A38" s="99">
        <v>41926</v>
      </c>
      <c r="B38" s="100">
        <v>91</v>
      </c>
      <c r="C38" s="101" t="s">
        <v>2020</v>
      </c>
      <c r="D38" s="101" t="s">
        <v>2021</v>
      </c>
      <c r="E38" s="101" t="s">
        <v>194</v>
      </c>
      <c r="F38" s="101" t="s">
        <v>20</v>
      </c>
      <c r="G38" s="101" t="s">
        <v>274</v>
      </c>
      <c r="H38" s="102"/>
      <c r="I38" s="102">
        <v>270</v>
      </c>
      <c r="J38" s="102">
        <v>86695.74</v>
      </c>
    </row>
    <row r="39" spans="1:10" x14ac:dyDescent="0.15">
      <c r="A39" s="99">
        <v>41926</v>
      </c>
      <c r="B39" s="100">
        <v>91</v>
      </c>
      <c r="C39" s="101" t="s">
        <v>2022</v>
      </c>
      <c r="D39" s="101" t="s">
        <v>2023</v>
      </c>
      <c r="E39" s="101" t="s">
        <v>504</v>
      </c>
      <c r="F39" s="101" t="s">
        <v>20</v>
      </c>
      <c r="G39" s="101" t="s">
        <v>247</v>
      </c>
      <c r="H39" s="102"/>
      <c r="I39" s="102">
        <v>60</v>
      </c>
      <c r="J39" s="102">
        <v>86635.74</v>
      </c>
    </row>
    <row r="40" spans="1:10" x14ac:dyDescent="0.15">
      <c r="A40" s="99">
        <v>41926</v>
      </c>
      <c r="B40" s="100">
        <v>91</v>
      </c>
      <c r="C40" s="101" t="s">
        <v>2024</v>
      </c>
      <c r="D40" s="101" t="s">
        <v>2025</v>
      </c>
      <c r="E40" s="101" t="s">
        <v>2026</v>
      </c>
      <c r="F40" s="101" t="s">
        <v>2027</v>
      </c>
      <c r="G40" s="101" t="s">
        <v>301</v>
      </c>
      <c r="H40" s="102"/>
      <c r="I40" s="102">
        <v>1510</v>
      </c>
      <c r="J40" s="102">
        <v>85125.74</v>
      </c>
    </row>
    <row r="41" spans="1:10" x14ac:dyDescent="0.15">
      <c r="A41" s="99">
        <v>41926</v>
      </c>
      <c r="B41" s="100">
        <v>91</v>
      </c>
      <c r="C41" s="101" t="s">
        <v>2028</v>
      </c>
      <c r="D41" s="101" t="s">
        <v>2029</v>
      </c>
      <c r="E41" s="101" t="s">
        <v>202</v>
      </c>
      <c r="F41" s="101" t="s">
        <v>20</v>
      </c>
      <c r="G41" s="101" t="s">
        <v>1941</v>
      </c>
      <c r="H41" s="102"/>
      <c r="I41" s="102">
        <v>326.2</v>
      </c>
      <c r="J41" s="102">
        <v>84799.54</v>
      </c>
    </row>
    <row r="42" spans="1:10" x14ac:dyDescent="0.15">
      <c r="A42" s="99">
        <v>41926</v>
      </c>
      <c r="B42" s="100">
        <v>91</v>
      </c>
      <c r="C42" s="101" t="s">
        <v>2030</v>
      </c>
      <c r="D42" s="101" t="s">
        <v>2031</v>
      </c>
      <c r="E42" s="101" t="s">
        <v>318</v>
      </c>
      <c r="F42" s="101" t="s">
        <v>20</v>
      </c>
      <c r="G42" s="101" t="s">
        <v>1330</v>
      </c>
      <c r="H42" s="102"/>
      <c r="I42" s="102">
        <v>573.25</v>
      </c>
      <c r="J42" s="102">
        <v>84226.29</v>
      </c>
    </row>
    <row r="43" spans="1:10" x14ac:dyDescent="0.15">
      <c r="A43" s="99">
        <v>41926</v>
      </c>
      <c r="B43" s="100">
        <v>91</v>
      </c>
      <c r="C43" s="101" t="s">
        <v>2032</v>
      </c>
      <c r="D43" s="101" t="s">
        <v>2033</v>
      </c>
      <c r="E43" s="101" t="s">
        <v>322</v>
      </c>
      <c r="F43" s="101" t="s">
        <v>20</v>
      </c>
      <c r="G43" s="101" t="s">
        <v>1330</v>
      </c>
      <c r="H43" s="102"/>
      <c r="I43" s="102">
        <v>1446.45</v>
      </c>
      <c r="J43" s="102">
        <v>82779.839999999997</v>
      </c>
    </row>
    <row r="44" spans="1:10" x14ac:dyDescent="0.15">
      <c r="A44" s="99">
        <v>41926</v>
      </c>
      <c r="B44" s="100">
        <v>91</v>
      </c>
      <c r="C44" s="101" t="s">
        <v>2034</v>
      </c>
      <c r="D44" s="101" t="s">
        <v>2035</v>
      </c>
      <c r="E44" s="101" t="s">
        <v>322</v>
      </c>
      <c r="F44" s="101" t="s">
        <v>20</v>
      </c>
      <c r="G44" s="101" t="s">
        <v>1330</v>
      </c>
      <c r="H44" s="102"/>
      <c r="I44" s="102">
        <v>15.05</v>
      </c>
      <c r="J44" s="102">
        <v>82764.789999999994</v>
      </c>
    </row>
    <row r="45" spans="1:10" x14ac:dyDescent="0.15">
      <c r="A45" s="99">
        <v>41926</v>
      </c>
      <c r="B45" s="100">
        <v>91</v>
      </c>
      <c r="C45" s="101" t="s">
        <v>2036</v>
      </c>
      <c r="D45" s="101" t="s">
        <v>2037</v>
      </c>
      <c r="E45" s="101" t="s">
        <v>166</v>
      </c>
      <c r="F45" s="101" t="s">
        <v>20</v>
      </c>
      <c r="G45" s="101" t="s">
        <v>1941</v>
      </c>
      <c r="H45" s="102"/>
      <c r="I45" s="102">
        <v>180</v>
      </c>
      <c r="J45" s="102">
        <v>82584.789999999994</v>
      </c>
    </row>
    <row r="46" spans="1:10" x14ac:dyDescent="0.15">
      <c r="A46" s="99">
        <v>41926</v>
      </c>
      <c r="B46" s="100">
        <v>91</v>
      </c>
      <c r="C46" s="101" t="s">
        <v>2038</v>
      </c>
      <c r="D46" s="101" t="s">
        <v>2039</v>
      </c>
      <c r="E46" s="101" t="s">
        <v>1782</v>
      </c>
      <c r="F46" s="101" t="s">
        <v>20</v>
      </c>
      <c r="G46" s="101" t="s">
        <v>301</v>
      </c>
      <c r="H46" s="102"/>
      <c r="I46" s="102">
        <v>1277.18</v>
      </c>
      <c r="J46" s="102">
        <v>81307.61</v>
      </c>
    </row>
    <row r="47" spans="1:10" x14ac:dyDescent="0.15">
      <c r="A47" s="99">
        <v>41926</v>
      </c>
      <c r="B47" s="100">
        <v>91</v>
      </c>
      <c r="C47" s="101" t="s">
        <v>2040</v>
      </c>
      <c r="D47" s="101" t="s">
        <v>2041</v>
      </c>
      <c r="E47" s="101" t="s">
        <v>115</v>
      </c>
      <c r="F47" s="101" t="s">
        <v>20</v>
      </c>
      <c r="G47" s="101" t="s">
        <v>247</v>
      </c>
      <c r="H47" s="102"/>
      <c r="I47" s="102">
        <v>6400</v>
      </c>
      <c r="J47" s="102">
        <v>74907.61</v>
      </c>
    </row>
    <row r="48" spans="1:10" x14ac:dyDescent="0.15">
      <c r="A48" s="99">
        <v>41926</v>
      </c>
      <c r="B48" s="100">
        <v>91</v>
      </c>
      <c r="C48" s="101" t="s">
        <v>2042</v>
      </c>
      <c r="D48" s="101" t="s">
        <v>2043</v>
      </c>
      <c r="E48" s="101" t="s">
        <v>194</v>
      </c>
      <c r="F48" s="101" t="s">
        <v>20</v>
      </c>
      <c r="G48" s="101" t="s">
        <v>274</v>
      </c>
      <c r="H48" s="102"/>
      <c r="I48" s="102">
        <v>1200</v>
      </c>
      <c r="J48" s="102">
        <v>73707.61</v>
      </c>
    </row>
    <row r="49" spans="1:10" x14ac:dyDescent="0.15">
      <c r="A49" s="99">
        <v>41926</v>
      </c>
      <c r="B49" s="100">
        <v>91</v>
      </c>
      <c r="C49" s="101" t="s">
        <v>2044</v>
      </c>
      <c r="D49" s="101" t="s">
        <v>2045</v>
      </c>
      <c r="E49" s="101" t="s">
        <v>1701</v>
      </c>
      <c r="F49" s="101" t="s">
        <v>20</v>
      </c>
      <c r="G49" s="101" t="s">
        <v>2213</v>
      </c>
      <c r="H49" s="102"/>
      <c r="I49" s="102">
        <v>21034.639999999999</v>
      </c>
      <c r="J49" s="102">
        <v>52672.97</v>
      </c>
    </row>
    <row r="50" spans="1:10" x14ac:dyDescent="0.15">
      <c r="A50" s="99">
        <v>41926</v>
      </c>
      <c r="B50" s="100">
        <v>91</v>
      </c>
      <c r="C50" s="101" t="s">
        <v>2046</v>
      </c>
      <c r="D50" s="101" t="s">
        <v>2047</v>
      </c>
      <c r="E50" s="101" t="s">
        <v>160</v>
      </c>
      <c r="F50" s="101" t="s">
        <v>20</v>
      </c>
      <c r="G50" s="101" t="s">
        <v>253</v>
      </c>
      <c r="H50" s="102"/>
      <c r="I50" s="102">
        <v>98</v>
      </c>
      <c r="J50" s="102">
        <v>52574.97</v>
      </c>
    </row>
    <row r="51" spans="1:10" x14ac:dyDescent="0.15">
      <c r="A51" s="99">
        <v>41926</v>
      </c>
      <c r="B51" s="100">
        <v>91</v>
      </c>
      <c r="C51" s="101" t="s">
        <v>2048</v>
      </c>
      <c r="D51" s="101" t="s">
        <v>2049</v>
      </c>
      <c r="E51" s="101" t="s">
        <v>160</v>
      </c>
      <c r="F51" s="101" t="s">
        <v>20</v>
      </c>
      <c r="G51" s="101" t="s">
        <v>253</v>
      </c>
      <c r="H51" s="102"/>
      <c r="I51" s="102">
        <v>98</v>
      </c>
      <c r="J51" s="102">
        <v>52476.97</v>
      </c>
    </row>
    <row r="52" spans="1:10" x14ac:dyDescent="0.15">
      <c r="A52" s="99">
        <v>41926</v>
      </c>
      <c r="B52" s="100">
        <v>91</v>
      </c>
      <c r="C52" s="101" t="s">
        <v>2050</v>
      </c>
      <c r="D52" s="101" t="s">
        <v>2051</v>
      </c>
      <c r="E52" s="101" t="s">
        <v>160</v>
      </c>
      <c r="F52" s="101" t="s">
        <v>20</v>
      </c>
      <c r="G52" s="101" t="s">
        <v>253</v>
      </c>
      <c r="H52" s="102"/>
      <c r="I52" s="102">
        <v>119.88</v>
      </c>
      <c r="J52" s="102">
        <v>52357.09</v>
      </c>
    </row>
    <row r="53" spans="1:10" x14ac:dyDescent="0.15">
      <c r="A53" s="99">
        <v>41926</v>
      </c>
      <c r="B53" s="100">
        <v>91</v>
      </c>
      <c r="C53" s="101" t="s">
        <v>2052</v>
      </c>
      <c r="D53" s="101" t="s">
        <v>2053</v>
      </c>
      <c r="E53" s="101" t="s">
        <v>1724</v>
      </c>
      <c r="F53" s="101" t="s">
        <v>20</v>
      </c>
      <c r="G53" s="101" t="s">
        <v>2203</v>
      </c>
      <c r="H53" s="102"/>
      <c r="I53" s="102">
        <v>2000</v>
      </c>
      <c r="J53" s="102">
        <v>50357.09</v>
      </c>
    </row>
    <row r="54" spans="1:10" x14ac:dyDescent="0.15">
      <c r="A54" s="99">
        <v>41933</v>
      </c>
      <c r="B54" s="100">
        <v>96</v>
      </c>
      <c r="C54" s="101" t="s">
        <v>2054</v>
      </c>
      <c r="D54" s="101" t="s">
        <v>20</v>
      </c>
      <c r="E54" s="101" t="s">
        <v>135</v>
      </c>
      <c r="F54" s="101" t="s">
        <v>2055</v>
      </c>
      <c r="G54" s="101" t="s">
        <v>2207</v>
      </c>
      <c r="H54" s="102">
        <v>1500</v>
      </c>
      <c r="I54" s="102"/>
      <c r="J54" s="102">
        <v>51857.09</v>
      </c>
    </row>
    <row r="55" spans="1:10" x14ac:dyDescent="0.15">
      <c r="A55" s="99">
        <v>41933</v>
      </c>
      <c r="B55" s="100">
        <v>92</v>
      </c>
      <c r="C55" s="101" t="s">
        <v>2056</v>
      </c>
      <c r="D55" s="101" t="s">
        <v>2057</v>
      </c>
      <c r="E55" s="101" t="s">
        <v>561</v>
      </c>
      <c r="F55" s="101" t="s">
        <v>20</v>
      </c>
      <c r="G55" s="101" t="s">
        <v>2210</v>
      </c>
      <c r="H55" s="102">
        <v>1000000</v>
      </c>
      <c r="I55" s="102"/>
      <c r="J55" s="102">
        <v>1051857.0900000001</v>
      </c>
    </row>
    <row r="56" spans="1:10" x14ac:dyDescent="0.15">
      <c r="A56" s="99">
        <v>41935</v>
      </c>
      <c r="B56" s="100">
        <v>91</v>
      </c>
      <c r="C56" s="101" t="s">
        <v>2058</v>
      </c>
      <c r="D56" s="101" t="s">
        <v>2059</v>
      </c>
      <c r="E56" s="101" t="s">
        <v>1701</v>
      </c>
      <c r="F56" s="101" t="s">
        <v>20</v>
      </c>
      <c r="G56" s="101" t="s">
        <v>2213</v>
      </c>
      <c r="H56" s="102"/>
      <c r="I56" s="102">
        <v>4770</v>
      </c>
      <c r="J56" s="102">
        <v>1047087.09</v>
      </c>
    </row>
    <row r="57" spans="1:10" x14ac:dyDescent="0.15">
      <c r="A57" s="99">
        <v>41935</v>
      </c>
      <c r="B57" s="100">
        <v>91</v>
      </c>
      <c r="C57" s="101" t="s">
        <v>2060</v>
      </c>
      <c r="D57" s="101" t="s">
        <v>2061</v>
      </c>
      <c r="E57" s="101" t="s">
        <v>759</v>
      </c>
      <c r="F57" s="101" t="s">
        <v>20</v>
      </c>
      <c r="G57" s="101" t="s">
        <v>2211</v>
      </c>
      <c r="H57" s="102"/>
      <c r="I57" s="102">
        <v>83823.3</v>
      </c>
      <c r="J57" s="102">
        <v>963263.79</v>
      </c>
    </row>
    <row r="58" spans="1:10" x14ac:dyDescent="0.15">
      <c r="A58" s="99">
        <v>41935</v>
      </c>
      <c r="B58" s="100">
        <v>91</v>
      </c>
      <c r="C58" s="101" t="s">
        <v>2062</v>
      </c>
      <c r="D58" s="101" t="s">
        <v>2063</v>
      </c>
      <c r="E58" s="101" t="s">
        <v>128</v>
      </c>
      <c r="F58" s="101" t="s">
        <v>20</v>
      </c>
      <c r="G58" s="101" t="s">
        <v>274</v>
      </c>
      <c r="H58" s="102"/>
      <c r="I58" s="102">
        <v>676.8</v>
      </c>
      <c r="J58" s="102">
        <v>962586.99</v>
      </c>
    </row>
    <row r="59" spans="1:10" x14ac:dyDescent="0.15">
      <c r="A59" s="99">
        <v>41935</v>
      </c>
      <c r="B59" s="100">
        <v>91</v>
      </c>
      <c r="C59" s="101" t="s">
        <v>2064</v>
      </c>
      <c r="D59" s="101" t="s">
        <v>2065</v>
      </c>
      <c r="E59" s="101" t="s">
        <v>1649</v>
      </c>
      <c r="F59" s="101" t="s">
        <v>20</v>
      </c>
      <c r="G59" s="101" t="s">
        <v>274</v>
      </c>
      <c r="H59" s="102"/>
      <c r="I59" s="102">
        <v>15000</v>
      </c>
      <c r="J59" s="102">
        <v>947586.99</v>
      </c>
    </row>
    <row r="60" spans="1:10" x14ac:dyDescent="0.15">
      <c r="A60" s="99">
        <v>41935</v>
      </c>
      <c r="B60" s="100">
        <v>91</v>
      </c>
      <c r="C60" s="101" t="s">
        <v>2066</v>
      </c>
      <c r="D60" s="101" t="s">
        <v>2067</v>
      </c>
      <c r="E60" s="101" t="s">
        <v>1724</v>
      </c>
      <c r="F60" s="101" t="s">
        <v>20</v>
      </c>
      <c r="G60" s="101" t="s">
        <v>2203</v>
      </c>
      <c r="H60" s="102"/>
      <c r="I60" s="102">
        <v>496.5</v>
      </c>
      <c r="J60" s="102">
        <v>947090.49</v>
      </c>
    </row>
    <row r="61" spans="1:10" x14ac:dyDescent="0.15">
      <c r="A61" s="99">
        <v>41935</v>
      </c>
      <c r="B61" s="100">
        <v>91</v>
      </c>
      <c r="C61" s="101" t="s">
        <v>2068</v>
      </c>
      <c r="D61" s="101" t="s">
        <v>2069</v>
      </c>
      <c r="E61" s="101" t="s">
        <v>2070</v>
      </c>
      <c r="F61" s="101" t="s">
        <v>20</v>
      </c>
      <c r="G61" s="101" t="s">
        <v>1941</v>
      </c>
      <c r="H61" s="102"/>
      <c r="I61" s="102">
        <v>240</v>
      </c>
      <c r="J61" s="102">
        <v>946850.49</v>
      </c>
    </row>
    <row r="62" spans="1:10" x14ac:dyDescent="0.15">
      <c r="A62" s="99">
        <v>41935</v>
      </c>
      <c r="B62" s="100">
        <v>91</v>
      </c>
      <c r="C62" s="101" t="s">
        <v>2071</v>
      </c>
      <c r="D62" s="101" t="s">
        <v>2072</v>
      </c>
      <c r="E62" s="101" t="s">
        <v>350</v>
      </c>
      <c r="F62" s="101" t="s">
        <v>20</v>
      </c>
      <c r="G62" s="101" t="s">
        <v>1332</v>
      </c>
      <c r="H62" s="102"/>
      <c r="I62" s="102">
        <v>589.11</v>
      </c>
      <c r="J62" s="102">
        <v>946261.38</v>
      </c>
    </row>
    <row r="63" spans="1:10" x14ac:dyDescent="0.15">
      <c r="A63" s="99">
        <v>41935</v>
      </c>
      <c r="B63" s="100">
        <v>91</v>
      </c>
      <c r="C63" s="101" t="s">
        <v>2073</v>
      </c>
      <c r="D63" s="101" t="s">
        <v>2074</v>
      </c>
      <c r="E63" s="101" t="s">
        <v>1649</v>
      </c>
      <c r="F63" s="101" t="s">
        <v>20</v>
      </c>
      <c r="G63" s="101" t="s">
        <v>274</v>
      </c>
      <c r="H63" s="102"/>
      <c r="I63" s="102">
        <v>2400</v>
      </c>
      <c r="J63" s="102">
        <v>943861.38</v>
      </c>
    </row>
    <row r="64" spans="1:10" x14ac:dyDescent="0.15">
      <c r="A64" s="99">
        <v>41935</v>
      </c>
      <c r="B64" s="100">
        <v>91</v>
      </c>
      <c r="C64" s="101" t="s">
        <v>2075</v>
      </c>
      <c r="D64" s="101" t="s">
        <v>2076</v>
      </c>
      <c r="E64" s="101" t="s">
        <v>568</v>
      </c>
      <c r="F64" s="101" t="s">
        <v>20</v>
      </c>
      <c r="G64" s="101" t="s">
        <v>2212</v>
      </c>
      <c r="H64" s="102"/>
      <c r="I64" s="102">
        <v>150</v>
      </c>
      <c r="J64" s="102">
        <v>943711.38</v>
      </c>
    </row>
    <row r="65" spans="1:10" x14ac:dyDescent="0.15">
      <c r="A65" s="99">
        <v>41935</v>
      </c>
      <c r="B65" s="100">
        <v>91</v>
      </c>
      <c r="C65" s="101" t="s">
        <v>2077</v>
      </c>
      <c r="D65" s="101" t="s">
        <v>2078</v>
      </c>
      <c r="E65" s="101" t="s">
        <v>1701</v>
      </c>
      <c r="G65" s="101" t="s">
        <v>2213</v>
      </c>
      <c r="H65" s="102"/>
      <c r="I65" s="102">
        <v>680</v>
      </c>
      <c r="J65" s="102">
        <v>941491.38</v>
      </c>
    </row>
    <row r="66" spans="1:10" s="97" customFormat="1" x14ac:dyDescent="0.15">
      <c r="A66" s="99"/>
      <c r="B66" s="100"/>
      <c r="C66" s="101"/>
      <c r="D66" s="101"/>
      <c r="E66" s="101" t="s">
        <v>2079</v>
      </c>
      <c r="F66" s="101"/>
      <c r="G66" s="101" t="s">
        <v>2214</v>
      </c>
      <c r="H66" s="102"/>
      <c r="I66" s="102">
        <v>1540</v>
      </c>
      <c r="J66" s="102"/>
    </row>
    <row r="67" spans="1:10" x14ac:dyDescent="0.15">
      <c r="A67" s="99">
        <v>41935</v>
      </c>
      <c r="B67" s="100">
        <v>91</v>
      </c>
      <c r="C67" s="101" t="s">
        <v>2080</v>
      </c>
      <c r="D67" s="101" t="s">
        <v>2081</v>
      </c>
      <c r="E67" s="101" t="s">
        <v>37</v>
      </c>
      <c r="F67" s="101" t="s">
        <v>20</v>
      </c>
      <c r="G67" s="101" t="s">
        <v>1941</v>
      </c>
      <c r="H67" s="102"/>
      <c r="I67" s="102">
        <v>190</v>
      </c>
      <c r="J67" s="102">
        <v>941301.38</v>
      </c>
    </row>
    <row r="68" spans="1:10" x14ac:dyDescent="0.15">
      <c r="A68" s="99">
        <v>41935</v>
      </c>
      <c r="B68" s="100">
        <v>91</v>
      </c>
      <c r="C68" s="101" t="s">
        <v>2082</v>
      </c>
      <c r="D68" s="101" t="s">
        <v>2083</v>
      </c>
      <c r="E68" s="101" t="s">
        <v>1701</v>
      </c>
      <c r="F68" s="101" t="s">
        <v>20</v>
      </c>
      <c r="G68" s="101" t="s">
        <v>2213</v>
      </c>
      <c r="H68" s="102"/>
      <c r="I68" s="102">
        <v>2900</v>
      </c>
      <c r="J68" s="102">
        <v>938401.38</v>
      </c>
    </row>
    <row r="69" spans="1:10" x14ac:dyDescent="0.15">
      <c r="A69" s="99">
        <v>41935</v>
      </c>
      <c r="B69" s="100">
        <v>91</v>
      </c>
      <c r="C69" s="101" t="s">
        <v>2084</v>
      </c>
      <c r="D69" s="101" t="s">
        <v>2085</v>
      </c>
      <c r="E69" s="101" t="s">
        <v>2086</v>
      </c>
      <c r="G69" s="101" t="s">
        <v>301</v>
      </c>
      <c r="H69" s="102"/>
      <c r="I69" s="102">
        <f>621+28</f>
        <v>649</v>
      </c>
      <c r="J69" s="102">
        <v>937441.88</v>
      </c>
    </row>
    <row r="70" spans="1:10" s="97" customFormat="1" x14ac:dyDescent="0.15">
      <c r="A70" s="99"/>
      <c r="B70" s="100"/>
      <c r="C70" s="101"/>
      <c r="D70" s="101"/>
      <c r="E70" s="101" t="s">
        <v>212</v>
      </c>
      <c r="F70" s="101"/>
      <c r="G70" s="101" t="s">
        <v>259</v>
      </c>
      <c r="H70" s="102"/>
      <c r="I70" s="102">
        <f>310.5</f>
        <v>310.5</v>
      </c>
      <c r="J70" s="102"/>
    </row>
    <row r="71" spans="1:10" x14ac:dyDescent="0.15">
      <c r="A71" s="99">
        <v>41935</v>
      </c>
      <c r="B71" s="100">
        <v>91</v>
      </c>
      <c r="C71" s="101" t="s">
        <v>2087</v>
      </c>
      <c r="D71" s="101" t="s">
        <v>2088</v>
      </c>
      <c r="E71" s="101" t="s">
        <v>1701</v>
      </c>
      <c r="F71" s="101" t="s">
        <v>20</v>
      </c>
      <c r="G71" s="101" t="s">
        <v>2213</v>
      </c>
      <c r="H71" s="102"/>
      <c r="I71" s="102">
        <v>10000</v>
      </c>
      <c r="J71" s="102">
        <v>927441.88</v>
      </c>
    </row>
    <row r="72" spans="1:10" x14ac:dyDescent="0.15">
      <c r="A72" s="99">
        <v>41935</v>
      </c>
      <c r="B72" s="100">
        <v>91</v>
      </c>
      <c r="C72" s="101" t="s">
        <v>2089</v>
      </c>
      <c r="D72" s="101" t="s">
        <v>2090</v>
      </c>
      <c r="E72" s="101" t="s">
        <v>1649</v>
      </c>
      <c r="G72" s="101" t="s">
        <v>274</v>
      </c>
      <c r="H72" s="102"/>
      <c r="I72" s="102">
        <f>600+240</f>
        <v>840</v>
      </c>
      <c r="J72" s="102">
        <v>924601.88</v>
      </c>
    </row>
    <row r="73" spans="1:10" s="97" customFormat="1" x14ac:dyDescent="0.15">
      <c r="A73" s="99"/>
      <c r="B73" s="100"/>
      <c r="C73" s="101"/>
      <c r="D73" s="101"/>
      <c r="E73" s="101" t="s">
        <v>138</v>
      </c>
      <c r="F73" s="101"/>
      <c r="G73" s="101" t="s">
        <v>1335</v>
      </c>
      <c r="H73" s="102"/>
      <c r="I73" s="102">
        <f>1000+500+500</f>
        <v>2000</v>
      </c>
      <c r="J73" s="102"/>
    </row>
    <row r="74" spans="1:10" x14ac:dyDescent="0.15">
      <c r="A74" s="99">
        <v>41935</v>
      </c>
      <c r="B74" s="100">
        <v>91</v>
      </c>
      <c r="C74" s="101" t="s">
        <v>2091</v>
      </c>
      <c r="D74" s="101" t="s">
        <v>2092</v>
      </c>
      <c r="E74" s="101" t="s">
        <v>1348</v>
      </c>
      <c r="F74" s="101" t="s">
        <v>20</v>
      </c>
      <c r="G74" s="101" t="s">
        <v>301</v>
      </c>
      <c r="H74" s="102"/>
      <c r="I74" s="102">
        <v>57000</v>
      </c>
      <c r="J74" s="102">
        <v>867601.88</v>
      </c>
    </row>
    <row r="75" spans="1:10" x14ac:dyDescent="0.15">
      <c r="A75" s="99">
        <v>41935</v>
      </c>
      <c r="B75" s="100">
        <v>91</v>
      </c>
      <c r="C75" s="101" t="s">
        <v>2093</v>
      </c>
      <c r="D75" s="101" t="s">
        <v>2094</v>
      </c>
      <c r="E75" s="101" t="s">
        <v>212</v>
      </c>
      <c r="G75" s="101" t="s">
        <v>259</v>
      </c>
      <c r="H75" s="102"/>
      <c r="I75" s="102">
        <f>120+198+194.7</f>
        <v>512.70000000000005</v>
      </c>
      <c r="J75" s="102">
        <v>865809.18</v>
      </c>
    </row>
    <row r="76" spans="1:10" s="97" customFormat="1" x14ac:dyDescent="0.15">
      <c r="A76" s="99"/>
      <c r="B76" s="100"/>
      <c r="C76" s="101"/>
      <c r="D76" s="101"/>
      <c r="E76" s="101" t="s">
        <v>1649</v>
      </c>
      <c r="F76" s="101"/>
      <c r="G76" s="101" t="s">
        <v>274</v>
      </c>
      <c r="H76" s="102"/>
      <c r="I76" s="102">
        <v>1280</v>
      </c>
      <c r="J76" s="102"/>
    </row>
    <row r="77" spans="1:10" x14ac:dyDescent="0.15">
      <c r="A77" s="99">
        <v>41935</v>
      </c>
      <c r="B77" s="100">
        <v>91</v>
      </c>
      <c r="C77" s="101" t="s">
        <v>2095</v>
      </c>
      <c r="D77" s="101" t="s">
        <v>2096</v>
      </c>
      <c r="E77" s="101" t="s">
        <v>1649</v>
      </c>
      <c r="F77" s="101" t="s">
        <v>20</v>
      </c>
      <c r="G77" s="101" t="s">
        <v>274</v>
      </c>
      <c r="H77" s="102"/>
      <c r="I77" s="102">
        <v>2400</v>
      </c>
      <c r="J77" s="102">
        <v>863409.18</v>
      </c>
    </row>
    <row r="78" spans="1:10" x14ac:dyDescent="0.15">
      <c r="A78" s="99">
        <v>41935</v>
      </c>
      <c r="B78" s="100">
        <v>91</v>
      </c>
      <c r="C78" s="101" t="s">
        <v>2097</v>
      </c>
      <c r="D78" s="101" t="s">
        <v>2098</v>
      </c>
      <c r="E78" s="101" t="s">
        <v>2215</v>
      </c>
      <c r="F78" s="101" t="s">
        <v>20</v>
      </c>
      <c r="G78" s="101" t="s">
        <v>259</v>
      </c>
      <c r="H78" s="102"/>
      <c r="I78" s="102">
        <f>2017.38+208.3+270.25</f>
        <v>2495.9300000000003</v>
      </c>
      <c r="J78" s="102">
        <v>860782</v>
      </c>
    </row>
    <row r="79" spans="1:10" s="97" customFormat="1" x14ac:dyDescent="0.15">
      <c r="A79" s="99"/>
      <c r="B79" s="100"/>
      <c r="C79" s="101"/>
      <c r="D79" s="101"/>
      <c r="E79" s="101" t="s">
        <v>925</v>
      </c>
      <c r="F79" s="101"/>
      <c r="G79" s="101" t="s">
        <v>1082</v>
      </c>
      <c r="H79" s="102"/>
      <c r="I79" s="102">
        <v>131.25</v>
      </c>
      <c r="J79" s="102"/>
    </row>
    <row r="80" spans="1:10" x14ac:dyDescent="0.15">
      <c r="A80" s="99">
        <v>41935</v>
      </c>
      <c r="B80" s="100">
        <v>91</v>
      </c>
      <c r="C80" s="101" t="s">
        <v>2099</v>
      </c>
      <c r="D80" s="101" t="s">
        <v>2100</v>
      </c>
      <c r="E80" s="101" t="s">
        <v>1701</v>
      </c>
      <c r="G80" s="101" t="s">
        <v>2213</v>
      </c>
      <c r="H80" s="102"/>
      <c r="I80" s="102">
        <v>1450</v>
      </c>
      <c r="J80" s="102">
        <v>859322</v>
      </c>
    </row>
    <row r="81" spans="1:10" s="97" customFormat="1" x14ac:dyDescent="0.15">
      <c r="A81" s="99"/>
      <c r="B81" s="100"/>
      <c r="C81" s="101"/>
      <c r="D81" s="101"/>
      <c r="E81" s="101" t="s">
        <v>163</v>
      </c>
      <c r="F81" s="101"/>
      <c r="G81" s="101" t="s">
        <v>254</v>
      </c>
      <c r="H81" s="102"/>
      <c r="I81" s="102">
        <v>10</v>
      </c>
      <c r="J81" s="102"/>
    </row>
    <row r="82" spans="1:10" x14ac:dyDescent="0.15">
      <c r="A82" s="99">
        <v>41935</v>
      </c>
      <c r="B82" s="100">
        <v>91</v>
      </c>
      <c r="C82" s="101" t="s">
        <v>2101</v>
      </c>
      <c r="D82" s="101" t="s">
        <v>2102</v>
      </c>
      <c r="E82" s="101" t="s">
        <v>166</v>
      </c>
      <c r="F82" s="101" t="s">
        <v>2103</v>
      </c>
      <c r="G82" s="101" t="s">
        <v>1941</v>
      </c>
      <c r="H82" s="102"/>
      <c r="I82" s="102">
        <v>460</v>
      </c>
      <c r="J82" s="102">
        <v>858862</v>
      </c>
    </row>
    <row r="83" spans="1:10" x14ac:dyDescent="0.15">
      <c r="A83" s="99">
        <v>41935</v>
      </c>
      <c r="B83" s="100">
        <v>91</v>
      </c>
      <c r="C83" s="101" t="s">
        <v>2104</v>
      </c>
      <c r="D83" s="101" t="s">
        <v>2105</v>
      </c>
      <c r="E83" s="101" t="s">
        <v>207</v>
      </c>
      <c r="F83" s="101" t="s">
        <v>20</v>
      </c>
      <c r="G83" s="101" t="s">
        <v>655</v>
      </c>
      <c r="H83" s="102"/>
      <c r="I83" s="102">
        <v>375.85</v>
      </c>
      <c r="J83" s="102">
        <v>858486.15</v>
      </c>
    </row>
    <row r="84" spans="1:10" x14ac:dyDescent="0.15">
      <c r="A84" s="99">
        <v>41935</v>
      </c>
      <c r="B84" s="100">
        <v>91</v>
      </c>
      <c r="C84" s="101" t="s">
        <v>2106</v>
      </c>
      <c r="D84" s="101" t="s">
        <v>2107</v>
      </c>
      <c r="E84" s="101" t="s">
        <v>128</v>
      </c>
      <c r="G84" s="101" t="s">
        <v>274</v>
      </c>
      <c r="H84" s="102"/>
      <c r="I84" s="102">
        <v>3728</v>
      </c>
      <c r="J84" s="102">
        <v>852258.64</v>
      </c>
    </row>
    <row r="85" spans="1:10" s="97" customFormat="1" x14ac:dyDescent="0.15">
      <c r="A85" s="99"/>
      <c r="B85" s="100"/>
      <c r="C85" s="101"/>
      <c r="D85" s="101"/>
      <c r="E85" s="101" t="s">
        <v>1371</v>
      </c>
      <c r="F85" s="101"/>
      <c r="G85" s="101" t="s">
        <v>301</v>
      </c>
      <c r="H85" s="102"/>
      <c r="I85" s="102">
        <f>897+107.9+1494.61</f>
        <v>2499.5099999999998</v>
      </c>
      <c r="J85" s="102"/>
    </row>
    <row r="86" spans="1:10" x14ac:dyDescent="0.15">
      <c r="A86" s="99">
        <v>41935</v>
      </c>
      <c r="B86" s="100">
        <v>91</v>
      </c>
      <c r="C86" s="101" t="s">
        <v>2108</v>
      </c>
      <c r="D86" s="101" t="s">
        <v>2109</v>
      </c>
      <c r="E86" s="101" t="s">
        <v>1701</v>
      </c>
      <c r="F86" s="101" t="s">
        <v>20</v>
      </c>
      <c r="G86" s="101" t="s">
        <v>2213</v>
      </c>
      <c r="H86" s="102"/>
      <c r="I86" s="102">
        <v>1500</v>
      </c>
      <c r="J86" s="102">
        <v>850758.64</v>
      </c>
    </row>
    <row r="87" spans="1:10" x14ac:dyDescent="0.15">
      <c r="A87" s="99">
        <v>41935</v>
      </c>
      <c r="B87" s="100">
        <v>96</v>
      </c>
      <c r="C87" s="101" t="s">
        <v>2110</v>
      </c>
      <c r="D87" s="101" t="s">
        <v>20</v>
      </c>
      <c r="E87" s="101" t="s">
        <v>135</v>
      </c>
      <c r="F87" s="101" t="s">
        <v>2111</v>
      </c>
      <c r="G87" s="101" t="s">
        <v>2207</v>
      </c>
      <c r="H87" s="102">
        <v>1300</v>
      </c>
      <c r="I87" s="102"/>
      <c r="J87" s="102">
        <v>852058.64</v>
      </c>
    </row>
    <row r="88" spans="1:10" x14ac:dyDescent="0.15">
      <c r="A88" s="99">
        <v>41940</v>
      </c>
      <c r="B88" s="100">
        <v>91</v>
      </c>
      <c r="C88" s="101" t="s">
        <v>2112</v>
      </c>
      <c r="D88" s="101" t="s">
        <v>2113</v>
      </c>
      <c r="E88" s="101" t="s">
        <v>181</v>
      </c>
      <c r="F88" s="101" t="s">
        <v>20</v>
      </c>
      <c r="G88" s="101" t="s">
        <v>1941</v>
      </c>
      <c r="H88" s="102"/>
      <c r="I88" s="102">
        <v>264</v>
      </c>
      <c r="J88" s="102">
        <v>851794.64</v>
      </c>
    </row>
    <row r="89" spans="1:10" x14ac:dyDescent="0.15">
      <c r="A89" s="99">
        <v>41940</v>
      </c>
      <c r="B89" s="100">
        <v>91</v>
      </c>
      <c r="C89" s="101" t="s">
        <v>2114</v>
      </c>
      <c r="D89" s="101" t="s">
        <v>2115</v>
      </c>
      <c r="E89" s="101" t="s">
        <v>178</v>
      </c>
      <c r="F89" s="101" t="s">
        <v>20</v>
      </c>
      <c r="G89" s="101" t="s">
        <v>2209</v>
      </c>
      <c r="H89" s="102"/>
      <c r="I89" s="102">
        <v>378</v>
      </c>
      <c r="J89" s="102">
        <v>851416.64</v>
      </c>
    </row>
    <row r="90" spans="1:10" x14ac:dyDescent="0.15">
      <c r="A90" s="99">
        <v>41940</v>
      </c>
      <c r="B90" s="100">
        <v>91</v>
      </c>
      <c r="C90" s="101" t="s">
        <v>2116</v>
      </c>
      <c r="D90" s="101" t="s">
        <v>2117</v>
      </c>
      <c r="E90" s="101" t="s">
        <v>128</v>
      </c>
      <c r="F90" s="101" t="s">
        <v>20</v>
      </c>
      <c r="G90" s="101" t="s">
        <v>274</v>
      </c>
      <c r="H90" s="102"/>
      <c r="I90" s="102">
        <v>1569</v>
      </c>
      <c r="J90" s="102">
        <v>849847.64</v>
      </c>
    </row>
    <row r="91" spans="1:10" x14ac:dyDescent="0.15">
      <c r="A91" s="99">
        <v>41940</v>
      </c>
      <c r="B91" s="100">
        <v>91</v>
      </c>
      <c r="C91" s="101" t="s">
        <v>2118</v>
      </c>
      <c r="D91" s="101" t="s">
        <v>2119</v>
      </c>
      <c r="E91" s="101" t="s">
        <v>1808</v>
      </c>
      <c r="G91" s="101" t="s">
        <v>1944</v>
      </c>
      <c r="H91" s="102"/>
      <c r="I91" s="102">
        <v>30500</v>
      </c>
      <c r="J91" s="102">
        <v>811147.64</v>
      </c>
    </row>
    <row r="92" spans="1:10" s="97" customFormat="1" x14ac:dyDescent="0.15">
      <c r="A92" s="99"/>
      <c r="B92" s="100"/>
      <c r="C92" s="101"/>
      <c r="D92" s="101"/>
      <c r="E92" s="101" t="s">
        <v>1724</v>
      </c>
      <c r="F92" s="101"/>
      <c r="G92" s="101" t="s">
        <v>2203</v>
      </c>
      <c r="H92" s="102"/>
      <c r="I92" s="102">
        <f>1200+7000</f>
        <v>8200</v>
      </c>
      <c r="J92" s="102"/>
    </row>
    <row r="93" spans="1:10" x14ac:dyDescent="0.15">
      <c r="A93" s="99">
        <v>41940</v>
      </c>
      <c r="B93" s="100">
        <v>91</v>
      </c>
      <c r="C93" s="101" t="s">
        <v>2120</v>
      </c>
      <c r="D93" s="101" t="s">
        <v>2121</v>
      </c>
      <c r="E93" s="101" t="s">
        <v>2122</v>
      </c>
      <c r="F93" s="101" t="s">
        <v>20</v>
      </c>
      <c r="G93" s="101" t="s">
        <v>301</v>
      </c>
      <c r="H93" s="102"/>
      <c r="I93" s="102">
        <v>20600</v>
      </c>
      <c r="J93" s="102">
        <v>790547.64</v>
      </c>
    </row>
    <row r="94" spans="1:10" x14ac:dyDescent="0.15">
      <c r="A94" s="99">
        <v>41940</v>
      </c>
      <c r="B94" s="100">
        <v>91</v>
      </c>
      <c r="C94" s="101" t="s">
        <v>2123</v>
      </c>
      <c r="D94" s="101" t="s">
        <v>2124</v>
      </c>
      <c r="E94" s="101" t="s">
        <v>1649</v>
      </c>
      <c r="F94" s="101" t="s">
        <v>20</v>
      </c>
      <c r="G94" s="101" t="s">
        <v>274</v>
      </c>
      <c r="H94" s="102"/>
      <c r="I94" s="102">
        <v>814</v>
      </c>
      <c r="J94" s="102">
        <v>789733.64</v>
      </c>
    </row>
    <row r="95" spans="1:10" x14ac:dyDescent="0.15">
      <c r="A95" s="99">
        <v>41940</v>
      </c>
      <c r="B95" s="100">
        <v>91</v>
      </c>
      <c r="C95" s="101" t="s">
        <v>2125</v>
      </c>
      <c r="D95" s="101" t="s">
        <v>2126</v>
      </c>
      <c r="E95" s="101" t="s">
        <v>2127</v>
      </c>
      <c r="G95" s="101" t="s">
        <v>2212</v>
      </c>
      <c r="H95" s="102"/>
      <c r="I95" s="102">
        <v>1500</v>
      </c>
      <c r="J95" s="102">
        <v>785983.64</v>
      </c>
    </row>
    <row r="96" spans="1:10" s="97" customFormat="1" x14ac:dyDescent="0.15">
      <c r="A96" s="99"/>
      <c r="B96" s="100"/>
      <c r="C96" s="101"/>
      <c r="D96" s="101"/>
      <c r="E96" s="101" t="s">
        <v>407</v>
      </c>
      <c r="F96" s="101"/>
      <c r="G96" s="101" t="s">
        <v>2216</v>
      </c>
      <c r="H96" s="102"/>
      <c r="I96" s="102">
        <f>500+1750</f>
        <v>2250</v>
      </c>
      <c r="J96" s="102"/>
    </row>
    <row r="97" spans="1:10" x14ac:dyDescent="0.15">
      <c r="A97" s="99">
        <v>41940</v>
      </c>
      <c r="B97" s="100">
        <v>91</v>
      </c>
      <c r="C97" s="101" t="s">
        <v>2128</v>
      </c>
      <c r="D97" s="101" t="s">
        <v>2129</v>
      </c>
      <c r="E97" s="101" t="s">
        <v>2130</v>
      </c>
      <c r="F97" s="101" t="s">
        <v>20</v>
      </c>
      <c r="G97" s="101" t="s">
        <v>301</v>
      </c>
      <c r="H97" s="102"/>
      <c r="I97" s="102">
        <v>2390.08</v>
      </c>
      <c r="J97" s="102">
        <v>783593.56</v>
      </c>
    </row>
    <row r="98" spans="1:10" x14ac:dyDescent="0.15">
      <c r="A98" s="99">
        <v>41940</v>
      </c>
      <c r="B98" s="100">
        <v>91</v>
      </c>
      <c r="C98" s="101" t="s">
        <v>2131</v>
      </c>
      <c r="D98" s="101" t="s">
        <v>2132</v>
      </c>
      <c r="E98" s="101" t="s">
        <v>293</v>
      </c>
      <c r="F98" s="101" t="s">
        <v>20</v>
      </c>
      <c r="G98" s="101" t="s">
        <v>1075</v>
      </c>
      <c r="H98" s="102"/>
      <c r="I98" s="102">
        <v>850</v>
      </c>
      <c r="J98" s="102">
        <v>782743.56</v>
      </c>
    </row>
    <row r="99" spans="1:10" x14ac:dyDescent="0.15">
      <c r="A99" s="99">
        <v>41940</v>
      </c>
      <c r="B99" s="100">
        <v>91</v>
      </c>
      <c r="C99" s="101" t="s">
        <v>2133</v>
      </c>
      <c r="D99" s="101" t="s">
        <v>2134</v>
      </c>
      <c r="E99" s="101" t="s">
        <v>2135</v>
      </c>
      <c r="F99" s="101" t="s">
        <v>20</v>
      </c>
      <c r="G99" s="101" t="s">
        <v>274</v>
      </c>
      <c r="H99" s="102"/>
      <c r="I99" s="102">
        <v>30000</v>
      </c>
      <c r="J99" s="102">
        <v>752743.56</v>
      </c>
    </row>
    <row r="100" spans="1:10" x14ac:dyDescent="0.15">
      <c r="A100" s="99">
        <v>41940</v>
      </c>
      <c r="B100" s="100">
        <v>91</v>
      </c>
      <c r="C100" s="101" t="s">
        <v>2136</v>
      </c>
      <c r="D100" s="101" t="s">
        <v>2137</v>
      </c>
      <c r="E100" s="101" t="s">
        <v>194</v>
      </c>
      <c r="G100" s="101" t="s">
        <v>274</v>
      </c>
      <c r="H100" s="102"/>
      <c r="I100" s="102">
        <v>1137</v>
      </c>
      <c r="J100" s="102">
        <v>750990.56</v>
      </c>
    </row>
    <row r="101" spans="1:10" s="97" customFormat="1" x14ac:dyDescent="0.15">
      <c r="A101" s="99"/>
      <c r="B101" s="100"/>
      <c r="C101" s="101"/>
      <c r="D101" s="101"/>
      <c r="E101" s="101" t="s">
        <v>2079</v>
      </c>
      <c r="F101" s="101"/>
      <c r="G101" s="101" t="s">
        <v>2214</v>
      </c>
      <c r="H101" s="102"/>
      <c r="I101" s="102">
        <v>616</v>
      </c>
      <c r="J101" s="102"/>
    </row>
    <row r="102" spans="1:10" x14ac:dyDescent="0.15">
      <c r="A102" s="99">
        <v>41940</v>
      </c>
      <c r="B102" s="100">
        <v>91</v>
      </c>
      <c r="C102" s="101" t="s">
        <v>2138</v>
      </c>
      <c r="D102" s="101" t="s">
        <v>2139</v>
      </c>
      <c r="E102" s="101" t="s">
        <v>37</v>
      </c>
      <c r="F102" s="101" t="s">
        <v>20</v>
      </c>
      <c r="G102" s="101" t="s">
        <v>1941</v>
      </c>
      <c r="H102" s="102"/>
      <c r="I102" s="102">
        <v>280</v>
      </c>
      <c r="J102" s="102">
        <v>750710.56</v>
      </c>
    </row>
    <row r="103" spans="1:10" x14ac:dyDescent="0.15">
      <c r="A103" s="99">
        <v>41940</v>
      </c>
      <c r="B103" s="100">
        <v>91</v>
      </c>
      <c r="C103" s="101" t="s">
        <v>2140</v>
      </c>
      <c r="D103" s="101" t="s">
        <v>2141</v>
      </c>
      <c r="E103" s="101" t="s">
        <v>1701</v>
      </c>
      <c r="F103" s="101" t="s">
        <v>20</v>
      </c>
      <c r="G103" s="101" t="s">
        <v>2213</v>
      </c>
      <c r="H103" s="102"/>
      <c r="I103" s="102">
        <v>540</v>
      </c>
      <c r="J103" s="102">
        <v>750170.56</v>
      </c>
    </row>
    <row r="104" spans="1:10" x14ac:dyDescent="0.15">
      <c r="A104" s="99">
        <v>41940</v>
      </c>
      <c r="B104" s="100">
        <v>91</v>
      </c>
      <c r="C104" s="101" t="s">
        <v>2142</v>
      </c>
      <c r="D104" s="101" t="s">
        <v>2143</v>
      </c>
      <c r="E104" s="101" t="s">
        <v>1602</v>
      </c>
      <c r="F104" s="101" t="s">
        <v>20</v>
      </c>
      <c r="G104" s="101" t="s">
        <v>1941</v>
      </c>
      <c r="H104" s="102"/>
      <c r="I104" s="102">
        <v>216</v>
      </c>
      <c r="J104" s="102">
        <v>749954.56000000006</v>
      </c>
    </row>
    <row r="105" spans="1:10" x14ac:dyDescent="0.15">
      <c r="A105" s="99">
        <v>41940</v>
      </c>
      <c r="B105" s="100">
        <v>91</v>
      </c>
      <c r="C105" s="101" t="s">
        <v>2144</v>
      </c>
      <c r="D105" s="101" t="s">
        <v>2145</v>
      </c>
      <c r="E105" s="101" t="s">
        <v>133</v>
      </c>
      <c r="F105" s="101" t="s">
        <v>20</v>
      </c>
      <c r="G105" s="101" t="s">
        <v>667</v>
      </c>
      <c r="H105" s="102"/>
      <c r="I105" s="102">
        <v>2300</v>
      </c>
      <c r="J105" s="102">
        <v>747654.56</v>
      </c>
    </row>
    <row r="106" spans="1:10" x14ac:dyDescent="0.15">
      <c r="A106" s="99">
        <v>41940</v>
      </c>
      <c r="B106" s="100">
        <v>91</v>
      </c>
      <c r="C106" s="101" t="s">
        <v>2146</v>
      </c>
      <c r="D106" s="101" t="s">
        <v>2147</v>
      </c>
      <c r="E106" s="101" t="s">
        <v>194</v>
      </c>
      <c r="F106" s="101" t="s">
        <v>20</v>
      </c>
      <c r="G106" s="101" t="s">
        <v>274</v>
      </c>
      <c r="H106" s="102"/>
      <c r="I106" s="102">
        <v>450</v>
      </c>
      <c r="J106" s="102">
        <v>747204.56</v>
      </c>
    </row>
    <row r="107" spans="1:10" x14ac:dyDescent="0.15">
      <c r="A107" s="99">
        <v>41940</v>
      </c>
      <c r="B107" s="100">
        <v>91</v>
      </c>
      <c r="C107" s="101" t="s">
        <v>2148</v>
      </c>
      <c r="D107" s="101" t="s">
        <v>2149</v>
      </c>
      <c r="E107" s="101" t="s">
        <v>537</v>
      </c>
      <c r="F107" s="101" t="s">
        <v>20</v>
      </c>
      <c r="G107" s="101" t="s">
        <v>1941</v>
      </c>
      <c r="H107" s="102"/>
      <c r="I107" s="102">
        <v>16.8</v>
      </c>
      <c r="J107" s="102">
        <v>747187.76</v>
      </c>
    </row>
    <row r="108" spans="1:10" x14ac:dyDescent="0.15">
      <c r="A108" s="99">
        <v>41940</v>
      </c>
      <c r="B108" s="100">
        <v>91</v>
      </c>
      <c r="C108" s="101" t="s">
        <v>2150</v>
      </c>
      <c r="D108" s="101" t="s">
        <v>2151</v>
      </c>
      <c r="E108" s="101" t="s">
        <v>128</v>
      </c>
      <c r="F108" s="101" t="s">
        <v>20</v>
      </c>
      <c r="G108" s="101" t="s">
        <v>274</v>
      </c>
      <c r="H108" s="102"/>
      <c r="I108" s="102">
        <v>500</v>
      </c>
      <c r="J108" s="102">
        <v>746687.76</v>
      </c>
    </row>
    <row r="109" spans="1:10" x14ac:dyDescent="0.15">
      <c r="A109" s="99">
        <v>41940</v>
      </c>
      <c r="B109" s="100">
        <v>91</v>
      </c>
      <c r="C109" s="101" t="s">
        <v>2152</v>
      </c>
      <c r="D109" s="101" t="s">
        <v>2153</v>
      </c>
      <c r="E109" s="101" t="s">
        <v>166</v>
      </c>
      <c r="F109" s="101" t="s">
        <v>2154</v>
      </c>
      <c r="G109" s="101" t="s">
        <v>1941</v>
      </c>
      <c r="H109" s="102"/>
      <c r="I109" s="102">
        <v>230</v>
      </c>
      <c r="J109" s="102">
        <v>746457.76</v>
      </c>
    </row>
    <row r="110" spans="1:10" x14ac:dyDescent="0.15">
      <c r="A110" s="99">
        <v>41940</v>
      </c>
      <c r="B110" s="100">
        <v>91</v>
      </c>
      <c r="C110" s="101" t="s">
        <v>2155</v>
      </c>
      <c r="D110" s="101" t="s">
        <v>2156</v>
      </c>
      <c r="E110" s="101" t="s">
        <v>1649</v>
      </c>
      <c r="F110" s="101" t="s">
        <v>20</v>
      </c>
      <c r="G110" s="101" t="s">
        <v>274</v>
      </c>
      <c r="H110" s="102"/>
      <c r="I110" s="102">
        <v>10.5</v>
      </c>
      <c r="J110" s="102">
        <v>746447.26</v>
      </c>
    </row>
    <row r="111" spans="1:10" x14ac:dyDescent="0.15">
      <c r="A111" s="99">
        <v>41940</v>
      </c>
      <c r="B111" s="100">
        <v>91</v>
      </c>
      <c r="C111" s="101" t="s">
        <v>2157</v>
      </c>
      <c r="D111" s="101" t="s">
        <v>2158</v>
      </c>
      <c r="E111" s="101" t="s">
        <v>380</v>
      </c>
      <c r="F111" s="101" t="s">
        <v>20</v>
      </c>
      <c r="G111" s="101" t="s">
        <v>2217</v>
      </c>
      <c r="H111" s="102"/>
      <c r="I111" s="102">
        <v>400</v>
      </c>
      <c r="J111" s="102">
        <v>746047.26</v>
      </c>
    </row>
    <row r="112" spans="1:10" x14ac:dyDescent="0.15">
      <c r="A112" s="99">
        <v>41940</v>
      </c>
      <c r="B112" s="100">
        <v>91</v>
      </c>
      <c r="C112" s="101" t="s">
        <v>2159</v>
      </c>
      <c r="D112" s="101" t="s">
        <v>2160</v>
      </c>
      <c r="E112" s="101" t="s">
        <v>157</v>
      </c>
      <c r="F112" s="101" t="s">
        <v>20</v>
      </c>
      <c r="G112" s="101" t="s">
        <v>253</v>
      </c>
      <c r="H112" s="102"/>
      <c r="I112" s="102">
        <v>904.35</v>
      </c>
      <c r="J112" s="102">
        <v>745142.91</v>
      </c>
    </row>
    <row r="113" spans="1:10" x14ac:dyDescent="0.15">
      <c r="A113" s="99">
        <v>41940</v>
      </c>
      <c r="B113" s="100">
        <v>91</v>
      </c>
      <c r="C113" s="101" t="s">
        <v>2161</v>
      </c>
      <c r="D113" s="101" t="s">
        <v>2162</v>
      </c>
      <c r="E113" s="101" t="s">
        <v>160</v>
      </c>
      <c r="F113" s="101" t="s">
        <v>20</v>
      </c>
      <c r="G113" s="101" t="s">
        <v>253</v>
      </c>
      <c r="H113" s="102"/>
      <c r="I113" s="102">
        <v>1601.15</v>
      </c>
      <c r="J113" s="102">
        <v>743541.76000000001</v>
      </c>
    </row>
    <row r="114" spans="1:10" x14ac:dyDescent="0.15">
      <c r="A114" s="99">
        <v>41941</v>
      </c>
      <c r="B114" s="100">
        <v>91</v>
      </c>
      <c r="C114" s="101" t="s">
        <v>2163</v>
      </c>
      <c r="D114" s="101" t="s">
        <v>276</v>
      </c>
      <c r="E114" s="101" t="s">
        <v>2164</v>
      </c>
      <c r="F114" s="101" t="s">
        <v>20</v>
      </c>
      <c r="G114" s="101" t="s">
        <v>2218</v>
      </c>
      <c r="H114" s="102"/>
      <c r="I114" s="102">
        <v>60009.99</v>
      </c>
      <c r="J114" s="102">
        <v>683531.77</v>
      </c>
    </row>
    <row r="115" spans="1:10" x14ac:dyDescent="0.15">
      <c r="A115" s="99">
        <v>41941</v>
      </c>
      <c r="B115" s="100">
        <v>91</v>
      </c>
      <c r="C115" s="101" t="s">
        <v>2165</v>
      </c>
      <c r="D115" s="101" t="s">
        <v>276</v>
      </c>
      <c r="E115" s="101" t="s">
        <v>1348</v>
      </c>
      <c r="F115" s="101" t="s">
        <v>20</v>
      </c>
      <c r="G115" s="101" t="s">
        <v>301</v>
      </c>
      <c r="H115" s="102"/>
      <c r="I115" s="102">
        <v>2770.13</v>
      </c>
      <c r="J115" s="102">
        <v>680761.64</v>
      </c>
    </row>
    <row r="116" spans="1:10" x14ac:dyDescent="0.15">
      <c r="A116" s="99">
        <v>41941</v>
      </c>
      <c r="B116" s="100">
        <v>91</v>
      </c>
      <c r="C116" s="101" t="s">
        <v>2166</v>
      </c>
      <c r="D116" s="101" t="s">
        <v>276</v>
      </c>
      <c r="E116" s="101" t="s">
        <v>1348</v>
      </c>
      <c r="F116" s="101" t="s">
        <v>20</v>
      </c>
      <c r="G116" s="101" t="s">
        <v>301</v>
      </c>
      <c r="H116" s="102"/>
      <c r="I116" s="102">
        <v>1167.97</v>
      </c>
      <c r="J116" s="102">
        <v>679593.67</v>
      </c>
    </row>
    <row r="117" spans="1:10" x14ac:dyDescent="0.15">
      <c r="A117" s="99">
        <v>41941</v>
      </c>
      <c r="B117" s="100">
        <v>91</v>
      </c>
      <c r="C117" s="101" t="s">
        <v>2167</v>
      </c>
      <c r="D117" s="101" t="s">
        <v>2168</v>
      </c>
      <c r="E117" s="101" t="s">
        <v>2169</v>
      </c>
      <c r="F117" s="101" t="s">
        <v>2170</v>
      </c>
      <c r="G117" s="101" t="s">
        <v>2219</v>
      </c>
      <c r="H117" s="102"/>
      <c r="I117" s="102">
        <v>59940</v>
      </c>
      <c r="J117" s="102">
        <v>619653.67000000004</v>
      </c>
    </row>
    <row r="118" spans="1:10" x14ac:dyDescent="0.15">
      <c r="A118" s="99">
        <v>41941</v>
      </c>
      <c r="B118" s="100">
        <v>91</v>
      </c>
      <c r="C118" s="101" t="s">
        <v>2171</v>
      </c>
      <c r="D118" s="101" t="s">
        <v>2172</v>
      </c>
      <c r="E118" s="101" t="s">
        <v>194</v>
      </c>
      <c r="F118" s="101" t="s">
        <v>20</v>
      </c>
      <c r="G118" s="101" t="s">
        <v>274</v>
      </c>
      <c r="H118" s="102"/>
      <c r="I118" s="102">
        <v>11950</v>
      </c>
      <c r="J118" s="102">
        <v>607703.67000000004</v>
      </c>
    </row>
    <row r="119" spans="1:10" x14ac:dyDescent="0.15">
      <c r="A119" s="99">
        <v>41941</v>
      </c>
      <c r="B119" s="100">
        <v>91</v>
      </c>
      <c r="C119" s="101" t="s">
        <v>2173</v>
      </c>
      <c r="D119" s="101" t="s">
        <v>2174</v>
      </c>
      <c r="E119" s="101" t="s">
        <v>194</v>
      </c>
      <c r="F119" s="101" t="s">
        <v>20</v>
      </c>
      <c r="G119" s="101" t="s">
        <v>274</v>
      </c>
      <c r="H119" s="102"/>
      <c r="I119" s="102">
        <v>230</v>
      </c>
      <c r="J119" s="102">
        <v>607473.67000000004</v>
      </c>
    </row>
    <row r="120" spans="1:10" x14ac:dyDescent="0.15">
      <c r="A120" s="99">
        <v>41941</v>
      </c>
      <c r="B120" s="100">
        <v>91</v>
      </c>
      <c r="C120" s="101" t="s">
        <v>2175</v>
      </c>
      <c r="D120" s="101" t="s">
        <v>2176</v>
      </c>
      <c r="E120" s="101" t="s">
        <v>293</v>
      </c>
      <c r="F120" s="101" t="s">
        <v>20</v>
      </c>
      <c r="G120" s="101" t="s">
        <v>1075</v>
      </c>
      <c r="H120" s="102"/>
      <c r="I120" s="102">
        <v>320</v>
      </c>
      <c r="J120" s="102">
        <v>607153.67000000004</v>
      </c>
    </row>
    <row r="121" spans="1:10" x14ac:dyDescent="0.15">
      <c r="A121" s="99">
        <v>41941</v>
      </c>
      <c r="B121" s="100">
        <v>91</v>
      </c>
      <c r="C121" s="101" t="s">
        <v>2177</v>
      </c>
      <c r="D121" s="101" t="s">
        <v>2178</v>
      </c>
      <c r="E121" s="101" t="s">
        <v>504</v>
      </c>
      <c r="F121" s="101" t="s">
        <v>20</v>
      </c>
      <c r="G121" s="101" t="s">
        <v>247</v>
      </c>
      <c r="H121" s="102"/>
      <c r="I121" s="102">
        <v>775</v>
      </c>
      <c r="J121" s="102">
        <v>606378.67000000004</v>
      </c>
    </row>
    <row r="122" spans="1:10" x14ac:dyDescent="0.15">
      <c r="A122" s="99">
        <v>41941</v>
      </c>
      <c r="B122" s="100">
        <v>91</v>
      </c>
      <c r="C122" s="101" t="s">
        <v>2179</v>
      </c>
      <c r="D122" s="101" t="s">
        <v>2180</v>
      </c>
      <c r="E122" s="101" t="s">
        <v>194</v>
      </c>
      <c r="F122" s="101" t="s">
        <v>20</v>
      </c>
      <c r="G122" s="101" t="s">
        <v>274</v>
      </c>
      <c r="H122" s="102"/>
      <c r="I122" s="102">
        <v>270</v>
      </c>
      <c r="J122" s="102">
        <v>606108.67000000004</v>
      </c>
    </row>
    <row r="123" spans="1:10" x14ac:dyDescent="0.15">
      <c r="A123" s="99">
        <v>41941</v>
      </c>
      <c r="B123" s="100">
        <v>91</v>
      </c>
      <c r="C123" s="101" t="s">
        <v>2181</v>
      </c>
      <c r="D123" s="101" t="s">
        <v>2182</v>
      </c>
      <c r="E123" s="101" t="s">
        <v>2183</v>
      </c>
      <c r="F123" s="101" t="s">
        <v>20</v>
      </c>
      <c r="G123" s="101" t="s">
        <v>1330</v>
      </c>
      <c r="H123" s="102"/>
      <c r="I123" s="102">
        <v>15.45</v>
      </c>
      <c r="J123" s="102">
        <v>606093.22</v>
      </c>
    </row>
    <row r="124" spans="1:10" x14ac:dyDescent="0.15">
      <c r="A124" s="99">
        <v>41941</v>
      </c>
      <c r="B124" s="100">
        <v>91</v>
      </c>
      <c r="C124" s="101" t="s">
        <v>2184</v>
      </c>
      <c r="D124" s="101" t="s">
        <v>2185</v>
      </c>
      <c r="E124" s="101" t="s">
        <v>1701</v>
      </c>
      <c r="F124" s="101" t="s">
        <v>20</v>
      </c>
      <c r="G124" s="101" t="s">
        <v>2213</v>
      </c>
      <c r="H124" s="102"/>
      <c r="I124" s="102">
        <v>17120</v>
      </c>
      <c r="J124" s="102">
        <v>588973.22</v>
      </c>
    </row>
    <row r="125" spans="1:10" x14ac:dyDescent="0.15">
      <c r="A125" s="99">
        <v>41942</v>
      </c>
      <c r="B125" s="100">
        <v>91</v>
      </c>
      <c r="C125" s="101" t="s">
        <v>2186</v>
      </c>
      <c r="D125" s="101" t="s">
        <v>2182</v>
      </c>
      <c r="E125" s="101" t="s">
        <v>380</v>
      </c>
      <c r="F125" s="101" t="s">
        <v>20</v>
      </c>
      <c r="G125" s="101" t="s">
        <v>2217</v>
      </c>
      <c r="H125" s="102"/>
      <c r="I125" s="102">
        <v>962</v>
      </c>
      <c r="J125" s="102">
        <v>588011.22</v>
      </c>
    </row>
    <row r="126" spans="1:10" x14ac:dyDescent="0.15">
      <c r="A126" s="99">
        <v>41943</v>
      </c>
      <c r="B126" s="100">
        <v>95</v>
      </c>
      <c r="C126" s="101" t="s">
        <v>2187</v>
      </c>
      <c r="D126" s="101" t="s">
        <v>67</v>
      </c>
      <c r="E126" s="101" t="s">
        <v>1923</v>
      </c>
      <c r="F126" s="101" t="s">
        <v>20</v>
      </c>
      <c r="G126" s="101" t="s">
        <v>236</v>
      </c>
      <c r="H126" s="102"/>
      <c r="I126" s="102">
        <v>66020.479999999996</v>
      </c>
      <c r="J126" s="102">
        <v>516653.07</v>
      </c>
    </row>
    <row r="127" spans="1:10" s="97" customFormat="1" x14ac:dyDescent="0.15">
      <c r="A127" s="99"/>
      <c r="B127" s="100"/>
      <c r="C127" s="101"/>
      <c r="D127" s="101"/>
      <c r="E127" s="101" t="s">
        <v>237</v>
      </c>
      <c r="F127" s="101"/>
      <c r="G127" s="101" t="s">
        <v>237</v>
      </c>
      <c r="H127" s="102"/>
      <c r="I127" s="102">
        <v>385</v>
      </c>
      <c r="J127" s="102"/>
    </row>
    <row r="128" spans="1:10" s="97" customFormat="1" x14ac:dyDescent="0.15">
      <c r="A128" s="99"/>
      <c r="B128" s="100"/>
      <c r="C128" s="101"/>
      <c r="D128" s="101"/>
      <c r="E128" s="101" t="s">
        <v>1771</v>
      </c>
      <c r="F128" s="101"/>
      <c r="G128" s="101" t="s">
        <v>2220</v>
      </c>
      <c r="H128" s="102"/>
      <c r="I128" s="102">
        <v>730</v>
      </c>
      <c r="J128" s="102"/>
    </row>
    <row r="129" spans="1:10" s="97" customFormat="1" x14ac:dyDescent="0.15">
      <c r="A129" s="99"/>
      <c r="B129" s="100"/>
      <c r="C129" s="101"/>
      <c r="D129" s="101"/>
      <c r="E129" s="101" t="s">
        <v>239</v>
      </c>
      <c r="F129" s="101"/>
      <c r="G129" s="101" t="s">
        <v>239</v>
      </c>
      <c r="H129" s="102"/>
      <c r="I129" s="102">
        <v>150</v>
      </c>
      <c r="J129" s="102"/>
    </row>
    <row r="130" spans="1:10" s="97" customFormat="1" x14ac:dyDescent="0.15">
      <c r="A130" s="99"/>
      <c r="B130" s="100"/>
      <c r="C130" s="101"/>
      <c r="D130" s="101"/>
      <c r="E130" s="101" t="s">
        <v>1951</v>
      </c>
      <c r="F130" s="101"/>
      <c r="G130" s="101" t="s">
        <v>1951</v>
      </c>
      <c r="H130" s="102"/>
      <c r="I130" s="102">
        <v>331</v>
      </c>
      <c r="J130" s="102"/>
    </row>
    <row r="131" spans="1:10" s="97" customFormat="1" x14ac:dyDescent="0.15">
      <c r="A131" s="99"/>
      <c r="B131" s="100"/>
      <c r="C131" s="101"/>
      <c r="D131" s="101"/>
      <c r="E131" s="101" t="s">
        <v>19</v>
      </c>
      <c r="F131" s="101"/>
      <c r="G131" s="101" t="s">
        <v>231</v>
      </c>
      <c r="H131" s="102"/>
      <c r="I131" s="102">
        <v>785.12</v>
      </c>
      <c r="J131" s="102"/>
    </row>
    <row r="132" spans="1:10" s="97" customFormat="1" x14ac:dyDescent="0.15">
      <c r="A132" s="99"/>
      <c r="B132" s="100"/>
      <c r="C132" s="101"/>
      <c r="D132" s="101"/>
      <c r="E132" s="101" t="s">
        <v>259</v>
      </c>
      <c r="F132" s="101"/>
      <c r="G132" s="101" t="s">
        <v>259</v>
      </c>
      <c r="H132" s="102"/>
      <c r="I132" s="102">
        <v>962.9</v>
      </c>
      <c r="J132" s="102"/>
    </row>
    <row r="133" spans="1:10" s="97" customFormat="1" x14ac:dyDescent="0.15">
      <c r="A133" s="99"/>
      <c r="B133" s="100"/>
      <c r="C133" s="101"/>
      <c r="D133" s="101"/>
      <c r="E133" s="101" t="s">
        <v>160</v>
      </c>
      <c r="F133" s="101"/>
      <c r="G133" s="101" t="s">
        <v>253</v>
      </c>
      <c r="H133" s="102"/>
      <c r="I133" s="102">
        <v>278</v>
      </c>
      <c r="J133" s="102"/>
    </row>
    <row r="134" spans="1:10" s="97" customFormat="1" x14ac:dyDescent="0.15">
      <c r="A134" s="99"/>
      <c r="B134" s="100"/>
      <c r="C134" s="101"/>
      <c r="D134" s="101"/>
      <c r="E134" s="101" t="s">
        <v>207</v>
      </c>
      <c r="F134" s="101"/>
      <c r="G134" s="101" t="s">
        <v>655</v>
      </c>
      <c r="H134" s="102"/>
      <c r="I134" s="102">
        <v>48</v>
      </c>
      <c r="J134" s="102"/>
    </row>
    <row r="135" spans="1:10" s="97" customFormat="1" x14ac:dyDescent="0.15">
      <c r="A135" s="99"/>
      <c r="B135" s="100"/>
      <c r="C135" s="101"/>
      <c r="D135" s="101"/>
      <c r="E135" s="101" t="s">
        <v>293</v>
      </c>
      <c r="F135" s="101"/>
      <c r="G135" s="101" t="s">
        <v>1075</v>
      </c>
      <c r="H135" s="102"/>
      <c r="I135" s="102">
        <v>18.5</v>
      </c>
      <c r="J135" s="102"/>
    </row>
    <row r="136" spans="1:10" s="97" customFormat="1" x14ac:dyDescent="0.15">
      <c r="A136" s="99"/>
      <c r="B136" s="100"/>
      <c r="C136" s="101"/>
      <c r="D136" s="101"/>
      <c r="E136" s="101" t="s">
        <v>1324</v>
      </c>
      <c r="F136" s="101"/>
      <c r="G136" s="101" t="s">
        <v>1324</v>
      </c>
      <c r="H136" s="102"/>
      <c r="I136" s="102">
        <v>50</v>
      </c>
      <c r="J136" s="102"/>
    </row>
    <row r="137" spans="1:10" s="97" customFormat="1" x14ac:dyDescent="0.15">
      <c r="A137" s="99"/>
      <c r="B137" s="100"/>
      <c r="C137" s="101"/>
      <c r="D137" s="101"/>
      <c r="E137" s="101" t="s">
        <v>274</v>
      </c>
      <c r="F137" s="101"/>
      <c r="G137" s="101" t="s">
        <v>274</v>
      </c>
      <c r="H137" s="102"/>
      <c r="I137" s="102">
        <v>391.25</v>
      </c>
      <c r="J137" s="102"/>
    </row>
    <row r="138" spans="1:10" s="97" customFormat="1" x14ac:dyDescent="0.15">
      <c r="A138" s="99"/>
      <c r="B138" s="100"/>
      <c r="C138" s="101"/>
      <c r="D138" s="101"/>
      <c r="E138" s="101" t="s">
        <v>1782</v>
      </c>
      <c r="F138" s="101"/>
      <c r="G138" s="101" t="s">
        <v>301</v>
      </c>
      <c r="H138" s="102"/>
      <c r="I138" s="102">
        <v>1151.9000000000001</v>
      </c>
      <c r="J138" s="102"/>
    </row>
    <row r="139" spans="1:10" s="97" customFormat="1" x14ac:dyDescent="0.15">
      <c r="A139" s="99"/>
      <c r="B139" s="100"/>
      <c r="C139" s="101"/>
      <c r="D139" s="101"/>
      <c r="E139" s="101" t="s">
        <v>677</v>
      </c>
      <c r="F139" s="101"/>
      <c r="G139" s="101" t="s">
        <v>677</v>
      </c>
      <c r="H139" s="102"/>
      <c r="I139" s="102">
        <v>36</v>
      </c>
      <c r="J139" s="102"/>
    </row>
    <row r="140" spans="1:10" s="97" customFormat="1" x14ac:dyDescent="0.15">
      <c r="A140" s="99"/>
      <c r="B140" s="100"/>
      <c r="C140" s="101"/>
      <c r="D140" s="101"/>
      <c r="E140" s="101" t="s">
        <v>138</v>
      </c>
      <c r="F140" s="101"/>
      <c r="G140" s="101" t="s">
        <v>1335</v>
      </c>
      <c r="H140" s="102"/>
      <c r="I140" s="102">
        <v>20</v>
      </c>
      <c r="J140" s="102"/>
    </row>
    <row r="141" spans="1:10" x14ac:dyDescent="0.15">
      <c r="A141" s="99">
        <v>41943</v>
      </c>
      <c r="B141" s="100">
        <v>95</v>
      </c>
      <c r="C141" s="101" t="s">
        <v>2188</v>
      </c>
      <c r="D141" s="101" t="s">
        <v>2189</v>
      </c>
      <c r="E141" s="101" t="s">
        <v>2190</v>
      </c>
      <c r="F141" s="101" t="s">
        <v>20</v>
      </c>
      <c r="G141" s="101" t="s">
        <v>260</v>
      </c>
      <c r="H141" s="102"/>
      <c r="I141" s="102">
        <v>17463</v>
      </c>
      <c r="J141" s="102">
        <v>499190.07</v>
      </c>
    </row>
    <row r="142" spans="1:10" x14ac:dyDescent="0.15">
      <c r="A142" s="99">
        <v>41943</v>
      </c>
      <c r="B142" s="100">
        <v>95</v>
      </c>
      <c r="C142" s="101" t="s">
        <v>2191</v>
      </c>
      <c r="D142" s="101" t="s">
        <v>2192</v>
      </c>
      <c r="E142" s="101" t="s">
        <v>2193</v>
      </c>
      <c r="F142" s="101" t="s">
        <v>20</v>
      </c>
      <c r="G142" s="101" t="s">
        <v>1569</v>
      </c>
      <c r="H142" s="102"/>
      <c r="I142" s="102">
        <v>1125</v>
      </c>
      <c r="J142" s="102">
        <v>498065.07</v>
      </c>
    </row>
    <row r="143" spans="1:10" x14ac:dyDescent="0.15">
      <c r="A143" s="99">
        <v>41943</v>
      </c>
      <c r="B143" s="100">
        <v>95</v>
      </c>
      <c r="C143" s="101" t="s">
        <v>2194</v>
      </c>
      <c r="D143" s="101" t="s">
        <v>2195</v>
      </c>
      <c r="E143" s="101" t="s">
        <v>2196</v>
      </c>
      <c r="F143" s="101" t="s">
        <v>20</v>
      </c>
      <c r="G143" s="101" t="s">
        <v>263</v>
      </c>
      <c r="H143" s="102"/>
      <c r="I143" s="102">
        <v>2843.35</v>
      </c>
      <c r="J143" s="102">
        <v>495221.72</v>
      </c>
    </row>
    <row r="144" spans="1:10" x14ac:dyDescent="0.15">
      <c r="A144" s="99">
        <v>41943</v>
      </c>
      <c r="B144" s="100">
        <v>95</v>
      </c>
      <c r="C144" s="101" t="s">
        <v>2197</v>
      </c>
      <c r="D144" s="101" t="s">
        <v>2198</v>
      </c>
      <c r="E144" s="101" t="s">
        <v>2199</v>
      </c>
      <c r="F144" s="101" t="s">
        <v>20</v>
      </c>
      <c r="G144" s="101" t="s">
        <v>262</v>
      </c>
      <c r="H144" s="102"/>
      <c r="I144" s="102">
        <v>118.98</v>
      </c>
      <c r="J144" s="102">
        <v>495102.74</v>
      </c>
    </row>
    <row r="145" spans="1:10" x14ac:dyDescent="0.15">
      <c r="A145" s="103">
        <v>41943</v>
      </c>
      <c r="B145" s="105">
        <v>96</v>
      </c>
      <c r="C145" s="106" t="s">
        <v>2200</v>
      </c>
      <c r="D145" s="106" t="s">
        <v>20</v>
      </c>
      <c r="E145" s="106" t="s">
        <v>2201</v>
      </c>
      <c r="F145" s="106" t="s">
        <v>2202</v>
      </c>
      <c r="G145" s="106" t="s">
        <v>677</v>
      </c>
      <c r="H145" s="108"/>
      <c r="I145" s="108">
        <v>4.8</v>
      </c>
      <c r="J145" s="108">
        <v>495097.94</v>
      </c>
    </row>
    <row r="146" spans="1:10" ht="12" thickBot="1" x14ac:dyDescent="0.2">
      <c r="A146" s="104"/>
      <c r="B146" s="97"/>
      <c r="C146" s="97"/>
      <c r="D146" s="97"/>
      <c r="E146" s="97"/>
      <c r="F146" s="97"/>
      <c r="H146" s="107">
        <v>1004150</v>
      </c>
      <c r="I146" s="107">
        <v>993720.49999999988</v>
      </c>
      <c r="J146" s="97"/>
    </row>
    <row r="147" spans="1:10" ht="12" thickTop="1" x14ac:dyDescent="0.15">
      <c r="A147" s="97"/>
      <c r="B147" s="97"/>
      <c r="C147" s="97"/>
      <c r="D147" s="97"/>
      <c r="E147" s="97"/>
      <c r="F147" s="97"/>
      <c r="H147" s="97"/>
      <c r="I147" s="97"/>
      <c r="J147" s="97"/>
    </row>
    <row r="148" spans="1:10" x14ac:dyDescent="0.15">
      <c r="H148" s="37">
        <f>SUBTOTAL(9,H6:H145)</f>
        <v>1004150</v>
      </c>
      <c r="I148" s="37">
        <f>SUBTOTAL(9,I6:I145)</f>
        <v>993370.49999999988</v>
      </c>
    </row>
  </sheetData>
  <autoFilter ref="B4:J146"/>
  <mergeCells count="3">
    <mergeCell ref="A1:J1"/>
    <mergeCell ref="A2:J2"/>
    <mergeCell ref="A3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opLeftCell="A34" workbookViewId="0">
      <selection activeCell="E104" sqref="E104:H104"/>
    </sheetView>
  </sheetViews>
  <sheetFormatPr defaultRowHeight="11.25" x14ac:dyDescent="0.15"/>
  <cols>
    <col min="1" max="1" width="10.125" style="97" bestFit="1" customWidth="1"/>
    <col min="2" max="2" width="5.25" style="97" bestFit="1" customWidth="1"/>
    <col min="3" max="3" width="9.75" style="97" bestFit="1" customWidth="1"/>
    <col min="4" max="4" width="10.875" style="97" bestFit="1" customWidth="1"/>
    <col min="5" max="5" width="40.25" style="97" bestFit="1" customWidth="1"/>
    <col min="6" max="6" width="29.375" style="97" customWidth="1"/>
    <col min="7" max="7" width="15.75" style="97" customWidth="1"/>
    <col min="8" max="10" width="12.625" style="97" customWidth="1"/>
    <col min="11" max="16384" width="9" style="97"/>
  </cols>
  <sheetData>
    <row r="1" spans="1:10" ht="23.1" customHeight="1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20.100000000000001" customHeight="1" x14ac:dyDescent="0.15">
      <c r="A2" s="112" t="s">
        <v>2221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10" ht="20.100000000000001" customHeight="1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0" ht="23.1" customHeight="1" thickBot="1" x14ac:dyDescent="0.2">
      <c r="A4" s="98" t="s">
        <v>3</v>
      </c>
      <c r="B4" s="98" t="s">
        <v>4</v>
      </c>
      <c r="C4" s="98" t="s">
        <v>5</v>
      </c>
      <c r="D4" s="98" t="s">
        <v>6</v>
      </c>
      <c r="E4" s="98" t="s">
        <v>7</v>
      </c>
      <c r="F4" s="98" t="s">
        <v>8</v>
      </c>
      <c r="G4" s="98"/>
      <c r="H4" s="98" t="s">
        <v>9</v>
      </c>
      <c r="I4" s="98" t="s">
        <v>10</v>
      </c>
      <c r="J4" s="98" t="s">
        <v>11</v>
      </c>
    </row>
    <row r="5" spans="1:10" ht="12" thickTop="1" x14ac:dyDescent="0.15">
      <c r="A5" s="99"/>
      <c r="B5" s="100"/>
      <c r="C5" s="101"/>
      <c r="D5" s="101"/>
      <c r="E5" s="101" t="s">
        <v>12</v>
      </c>
      <c r="F5" s="101"/>
      <c r="G5" s="101"/>
      <c r="H5" s="102"/>
      <c r="I5" s="102"/>
      <c r="J5" s="102">
        <v>495097.94</v>
      </c>
    </row>
    <row r="6" spans="1:10" x14ac:dyDescent="0.15">
      <c r="A6" s="99">
        <v>41944</v>
      </c>
      <c r="B6" s="100">
        <v>101</v>
      </c>
      <c r="C6" s="101" t="s">
        <v>2222</v>
      </c>
      <c r="D6" s="101" t="s">
        <v>2223</v>
      </c>
      <c r="E6" s="101" t="s">
        <v>701</v>
      </c>
      <c r="F6" s="101" t="s">
        <v>16</v>
      </c>
      <c r="G6" s="101" t="s">
        <v>2204</v>
      </c>
      <c r="H6" s="102"/>
      <c r="I6" s="102">
        <v>10064</v>
      </c>
      <c r="J6" s="102">
        <v>485033.94</v>
      </c>
    </row>
    <row r="7" spans="1:10" x14ac:dyDescent="0.15">
      <c r="A7" s="99">
        <v>41944</v>
      </c>
      <c r="B7" s="100">
        <v>101</v>
      </c>
      <c r="C7" s="101" t="s">
        <v>2224</v>
      </c>
      <c r="D7" s="101" t="s">
        <v>2225</v>
      </c>
      <c r="E7" s="101" t="s">
        <v>19</v>
      </c>
      <c r="F7" s="101" t="s">
        <v>20</v>
      </c>
      <c r="G7" s="101" t="s">
        <v>270</v>
      </c>
      <c r="H7" s="102"/>
      <c r="I7" s="102">
        <v>170</v>
      </c>
      <c r="J7" s="102">
        <v>484863.94</v>
      </c>
    </row>
    <row r="8" spans="1:10" x14ac:dyDescent="0.15">
      <c r="A8" s="99">
        <v>41946</v>
      </c>
      <c r="B8" s="100">
        <v>101</v>
      </c>
      <c r="C8" s="101" t="s">
        <v>2186</v>
      </c>
      <c r="D8" s="101" t="s">
        <v>276</v>
      </c>
      <c r="E8" s="101" t="s">
        <v>2122</v>
      </c>
      <c r="F8" s="101" t="s">
        <v>20</v>
      </c>
      <c r="G8" s="101" t="s">
        <v>2226</v>
      </c>
      <c r="H8" s="102"/>
      <c r="I8" s="102">
        <v>18457.490000000002</v>
      </c>
      <c r="J8" s="102">
        <v>466406.45</v>
      </c>
    </row>
    <row r="9" spans="1:10" x14ac:dyDescent="0.15">
      <c r="A9" s="99">
        <v>41946</v>
      </c>
      <c r="B9" s="100">
        <v>101</v>
      </c>
      <c r="C9" s="101" t="s">
        <v>2227</v>
      </c>
      <c r="D9" s="101" t="s">
        <v>276</v>
      </c>
      <c r="E9" s="101" t="s">
        <v>2164</v>
      </c>
      <c r="F9" s="101" t="s">
        <v>20</v>
      </c>
      <c r="G9" s="101" t="s">
        <v>2228</v>
      </c>
      <c r="H9" s="102"/>
      <c r="I9" s="102">
        <v>30000</v>
      </c>
      <c r="J9" s="102">
        <v>436406.45</v>
      </c>
    </row>
    <row r="10" spans="1:10" x14ac:dyDescent="0.15">
      <c r="A10" s="99">
        <v>41948</v>
      </c>
      <c r="B10" s="100">
        <v>102</v>
      </c>
      <c r="C10" s="101" t="s">
        <v>2229</v>
      </c>
      <c r="D10" s="101" t="s">
        <v>2230</v>
      </c>
      <c r="E10" s="101" t="s">
        <v>2231</v>
      </c>
      <c r="F10" s="101" t="s">
        <v>20</v>
      </c>
      <c r="G10" s="101" t="s">
        <v>2232</v>
      </c>
      <c r="H10" s="102">
        <v>390</v>
      </c>
      <c r="I10" s="102">
        <v>-390</v>
      </c>
      <c r="J10" s="102">
        <v>436796.45</v>
      </c>
    </row>
    <row r="11" spans="1:10" x14ac:dyDescent="0.15">
      <c r="A11" s="99">
        <v>41949</v>
      </c>
      <c r="B11" s="100">
        <v>102</v>
      </c>
      <c r="C11" s="101" t="s">
        <v>2233</v>
      </c>
      <c r="D11" s="101" t="s">
        <v>1252</v>
      </c>
      <c r="E11" s="101" t="s">
        <v>19</v>
      </c>
      <c r="F11" s="101" t="s">
        <v>20</v>
      </c>
      <c r="G11" s="101" t="s">
        <v>270</v>
      </c>
      <c r="H11" s="102">
        <v>20</v>
      </c>
      <c r="I11" s="102">
        <v>-20</v>
      </c>
      <c r="J11" s="102">
        <v>436816.45</v>
      </c>
    </row>
    <row r="12" spans="1:10" x14ac:dyDescent="0.15">
      <c r="A12" s="99">
        <v>41949</v>
      </c>
      <c r="B12" s="100">
        <v>102</v>
      </c>
      <c r="C12" s="101" t="s">
        <v>2234</v>
      </c>
      <c r="D12" s="101" t="s">
        <v>2235</v>
      </c>
      <c r="E12" s="101" t="s">
        <v>1371</v>
      </c>
      <c r="F12" s="101" t="s">
        <v>20</v>
      </c>
      <c r="G12" s="101" t="s">
        <v>2226</v>
      </c>
      <c r="H12" s="102">
        <v>334</v>
      </c>
      <c r="I12" s="102">
        <v>-334</v>
      </c>
      <c r="J12" s="102">
        <v>437150.45</v>
      </c>
    </row>
    <row r="13" spans="1:10" x14ac:dyDescent="0.15">
      <c r="A13" s="99">
        <v>41949</v>
      </c>
      <c r="B13" s="100">
        <v>102</v>
      </c>
      <c r="C13" s="101" t="s">
        <v>2236</v>
      </c>
      <c r="D13" s="101" t="s">
        <v>2237</v>
      </c>
      <c r="E13" s="101" t="s">
        <v>2238</v>
      </c>
      <c r="F13" s="101" t="s">
        <v>20</v>
      </c>
      <c r="G13" s="101" t="s">
        <v>1939</v>
      </c>
      <c r="H13" s="102">
        <v>37028.620000000003</v>
      </c>
      <c r="I13" s="102">
        <v>-37028.620000000003</v>
      </c>
      <c r="J13" s="102">
        <v>474179.07</v>
      </c>
    </row>
    <row r="14" spans="1:10" x14ac:dyDescent="0.15">
      <c r="A14" s="99">
        <v>41954</v>
      </c>
      <c r="B14" s="100">
        <v>102</v>
      </c>
      <c r="C14" s="101" t="s">
        <v>2239</v>
      </c>
      <c r="D14" s="101" t="s">
        <v>2240</v>
      </c>
      <c r="E14" s="101" t="s">
        <v>2241</v>
      </c>
      <c r="F14" s="101" t="s">
        <v>20</v>
      </c>
      <c r="G14" s="101" t="s">
        <v>1939</v>
      </c>
      <c r="H14" s="102">
        <v>37028.620000000003</v>
      </c>
      <c r="I14" s="102">
        <v>-37028.620000000003</v>
      </c>
      <c r="J14" s="102">
        <v>511207.69</v>
      </c>
    </row>
    <row r="15" spans="1:10" x14ac:dyDescent="0.15">
      <c r="A15" s="99">
        <v>41955</v>
      </c>
      <c r="B15" s="100">
        <v>102</v>
      </c>
      <c r="C15" s="101" t="s">
        <v>2242</v>
      </c>
      <c r="D15" s="101" t="s">
        <v>20</v>
      </c>
      <c r="E15" s="101" t="s">
        <v>561</v>
      </c>
      <c r="F15" s="101" t="s">
        <v>20</v>
      </c>
      <c r="G15" s="101" t="s">
        <v>2210</v>
      </c>
      <c r="H15" s="102">
        <v>861300</v>
      </c>
      <c r="I15" s="102"/>
      <c r="J15" s="102">
        <v>1372507.69</v>
      </c>
    </row>
    <row r="16" spans="1:10" x14ac:dyDescent="0.15">
      <c r="A16" s="99">
        <v>41956</v>
      </c>
      <c r="B16" s="100">
        <v>102</v>
      </c>
      <c r="C16" s="101" t="s">
        <v>2243</v>
      </c>
      <c r="D16" s="101" t="s">
        <v>2244</v>
      </c>
      <c r="E16" s="101" t="s">
        <v>87</v>
      </c>
      <c r="F16" s="101" t="s">
        <v>20</v>
      </c>
      <c r="G16" s="101" t="s">
        <v>243</v>
      </c>
      <c r="H16" s="102">
        <v>1760</v>
      </c>
      <c r="I16" s="102">
        <v>-1760</v>
      </c>
      <c r="J16" s="102">
        <v>1374267.69</v>
      </c>
    </row>
    <row r="17" spans="1:10" x14ac:dyDescent="0.15">
      <c r="A17" s="99">
        <v>41960</v>
      </c>
      <c r="B17" s="100">
        <v>101</v>
      </c>
      <c r="C17" s="101" t="s">
        <v>2245</v>
      </c>
      <c r="D17" s="101" t="s">
        <v>276</v>
      </c>
      <c r="E17" s="101" t="s">
        <v>804</v>
      </c>
      <c r="F17" s="101" t="s">
        <v>20</v>
      </c>
      <c r="G17" s="101" t="s">
        <v>2246</v>
      </c>
      <c r="H17" s="102"/>
      <c r="I17" s="102">
        <v>303105</v>
      </c>
      <c r="J17" s="102">
        <v>1071162.69</v>
      </c>
    </row>
    <row r="18" spans="1:10" x14ac:dyDescent="0.15">
      <c r="A18" s="99">
        <v>41960</v>
      </c>
      <c r="B18" s="100">
        <v>101</v>
      </c>
      <c r="C18" s="101" t="s">
        <v>2247</v>
      </c>
      <c r="D18" s="101" t="s">
        <v>2248</v>
      </c>
      <c r="E18" s="101" t="s">
        <v>1701</v>
      </c>
      <c r="F18" s="101" t="s">
        <v>20</v>
      </c>
      <c r="G18" s="101" t="s">
        <v>2249</v>
      </c>
      <c r="H18" s="102"/>
      <c r="I18" s="102">
        <v>5000</v>
      </c>
      <c r="J18" s="102">
        <v>1066162.69</v>
      </c>
    </row>
    <row r="19" spans="1:10" x14ac:dyDescent="0.15">
      <c r="A19" s="99">
        <v>41960</v>
      </c>
      <c r="B19" s="100">
        <v>101</v>
      </c>
      <c r="C19" s="101" t="s">
        <v>2250</v>
      </c>
      <c r="D19" s="101" t="s">
        <v>2251</v>
      </c>
      <c r="E19" s="101" t="s">
        <v>160</v>
      </c>
      <c r="F19" s="101" t="s">
        <v>20</v>
      </c>
      <c r="G19" s="101" t="s">
        <v>253</v>
      </c>
      <c r="H19" s="102"/>
      <c r="I19" s="102">
        <v>138.69999999999999</v>
      </c>
      <c r="J19" s="102">
        <v>1066023.99</v>
      </c>
    </row>
    <row r="20" spans="1:10" x14ac:dyDescent="0.15">
      <c r="A20" s="99">
        <v>41960</v>
      </c>
      <c r="B20" s="100">
        <v>101</v>
      </c>
      <c r="C20" s="101" t="s">
        <v>2252</v>
      </c>
      <c r="D20" s="101" t="s">
        <v>2253</v>
      </c>
      <c r="E20" s="101" t="s">
        <v>2122</v>
      </c>
      <c r="F20" s="101" t="s">
        <v>20</v>
      </c>
      <c r="G20" s="101" t="s">
        <v>2226</v>
      </c>
      <c r="H20" s="102"/>
      <c r="I20" s="102">
        <v>2452.17</v>
      </c>
      <c r="J20" s="102">
        <v>1063571.82</v>
      </c>
    </row>
    <row r="21" spans="1:10" x14ac:dyDescent="0.15">
      <c r="A21" s="99">
        <v>41960</v>
      </c>
      <c r="B21" s="100">
        <v>101</v>
      </c>
      <c r="C21" s="101" t="s">
        <v>2254</v>
      </c>
      <c r="D21" s="101" t="s">
        <v>2255</v>
      </c>
      <c r="E21" s="101" t="s">
        <v>479</v>
      </c>
      <c r="F21" s="101" t="s">
        <v>20</v>
      </c>
      <c r="G21" s="101" t="s">
        <v>2256</v>
      </c>
      <c r="H21" s="102"/>
      <c r="I21" s="102">
        <v>780</v>
      </c>
      <c r="J21" s="102">
        <v>1062791.82</v>
      </c>
    </row>
    <row r="22" spans="1:10" x14ac:dyDescent="0.15">
      <c r="A22" s="99">
        <v>41960</v>
      </c>
      <c r="B22" s="100">
        <v>101</v>
      </c>
      <c r="C22" s="101" t="s">
        <v>2257</v>
      </c>
      <c r="D22" s="101" t="s">
        <v>2258</v>
      </c>
      <c r="E22" s="101" t="s">
        <v>194</v>
      </c>
      <c r="F22" s="101" t="s">
        <v>20</v>
      </c>
      <c r="G22" s="101" t="s">
        <v>274</v>
      </c>
      <c r="H22" s="102"/>
      <c r="I22" s="102">
        <v>200</v>
      </c>
      <c r="J22" s="102">
        <v>1062591.82</v>
      </c>
    </row>
    <row r="23" spans="1:10" x14ac:dyDescent="0.15">
      <c r="A23" s="99">
        <v>41960</v>
      </c>
      <c r="B23" s="100">
        <v>101</v>
      </c>
      <c r="C23" s="101" t="s">
        <v>2259</v>
      </c>
      <c r="D23" s="101" t="s">
        <v>2260</v>
      </c>
      <c r="E23" s="101" t="s">
        <v>350</v>
      </c>
      <c r="F23" s="101" t="s">
        <v>20</v>
      </c>
      <c r="G23" s="101" t="s">
        <v>1332</v>
      </c>
      <c r="H23" s="102"/>
      <c r="I23" s="102">
        <v>355</v>
      </c>
      <c r="J23" s="102">
        <v>1062236.82</v>
      </c>
    </row>
    <row r="24" spans="1:10" x14ac:dyDescent="0.15">
      <c r="A24" s="99">
        <v>41960</v>
      </c>
      <c r="B24" s="100">
        <v>101</v>
      </c>
      <c r="C24" s="101" t="s">
        <v>2261</v>
      </c>
      <c r="D24" s="101" t="s">
        <v>2262</v>
      </c>
      <c r="E24" s="101" t="s">
        <v>1235</v>
      </c>
      <c r="F24" s="101" t="s">
        <v>20</v>
      </c>
      <c r="G24" s="101" t="s">
        <v>274</v>
      </c>
      <c r="H24" s="102"/>
      <c r="I24" s="102">
        <v>220</v>
      </c>
      <c r="J24" s="102">
        <v>1062016.82</v>
      </c>
    </row>
    <row r="25" spans="1:10" x14ac:dyDescent="0.15">
      <c r="A25" s="99">
        <v>41960</v>
      </c>
      <c r="B25" s="100">
        <v>101</v>
      </c>
      <c r="C25" s="101" t="s">
        <v>2263</v>
      </c>
      <c r="D25" s="101" t="s">
        <v>2264</v>
      </c>
      <c r="E25" s="101" t="s">
        <v>2164</v>
      </c>
      <c r="F25" s="101" t="s">
        <v>20</v>
      </c>
      <c r="G25" s="101" t="s">
        <v>2228</v>
      </c>
      <c r="H25" s="102"/>
      <c r="I25" s="102">
        <v>90429.59</v>
      </c>
      <c r="J25" s="102">
        <v>971587.23</v>
      </c>
    </row>
    <row r="26" spans="1:10" x14ac:dyDescent="0.15">
      <c r="A26" s="99">
        <v>41960</v>
      </c>
      <c r="B26" s="100">
        <v>101</v>
      </c>
      <c r="C26" s="101" t="s">
        <v>2265</v>
      </c>
      <c r="D26" s="101" t="s">
        <v>2266</v>
      </c>
      <c r="E26" s="101" t="s">
        <v>1649</v>
      </c>
      <c r="F26" s="101" t="s">
        <v>20</v>
      </c>
      <c r="G26" s="101" t="s">
        <v>274</v>
      </c>
      <c r="H26" s="102"/>
      <c r="I26" s="102">
        <v>20000</v>
      </c>
      <c r="J26" s="102">
        <v>951587.23</v>
      </c>
    </row>
    <row r="27" spans="1:10" x14ac:dyDescent="0.15">
      <c r="A27" s="99">
        <v>41960</v>
      </c>
      <c r="B27" s="100">
        <v>101</v>
      </c>
      <c r="C27" s="101" t="s">
        <v>2267</v>
      </c>
      <c r="D27" s="101" t="s">
        <v>2268</v>
      </c>
      <c r="E27" s="101" t="s">
        <v>1235</v>
      </c>
      <c r="F27" s="101" t="s">
        <v>20</v>
      </c>
      <c r="G27" s="101" t="s">
        <v>274</v>
      </c>
      <c r="H27" s="102"/>
      <c r="I27" s="102">
        <v>140</v>
      </c>
      <c r="J27" s="102">
        <v>951447.23</v>
      </c>
    </row>
    <row r="28" spans="1:10" x14ac:dyDescent="0.15">
      <c r="A28" s="99">
        <v>41960</v>
      </c>
      <c r="B28" s="100">
        <v>101</v>
      </c>
      <c r="C28" s="101" t="s">
        <v>2269</v>
      </c>
      <c r="D28" s="101" t="s">
        <v>2270</v>
      </c>
      <c r="E28" s="101" t="s">
        <v>998</v>
      </c>
      <c r="F28" s="101" t="s">
        <v>20</v>
      </c>
      <c r="G28" s="101" t="s">
        <v>2271</v>
      </c>
      <c r="H28" s="102"/>
      <c r="I28" s="102">
        <v>32500</v>
      </c>
      <c r="J28" s="102">
        <v>918947.23</v>
      </c>
    </row>
    <row r="29" spans="1:10" x14ac:dyDescent="0.15">
      <c r="A29" s="99">
        <v>41960</v>
      </c>
      <c r="B29" s="100">
        <v>101</v>
      </c>
      <c r="C29" s="101" t="s">
        <v>2272</v>
      </c>
      <c r="D29" s="101" t="s">
        <v>2273</v>
      </c>
      <c r="E29" s="101" t="s">
        <v>194</v>
      </c>
      <c r="F29" s="101" t="s">
        <v>20</v>
      </c>
      <c r="G29" s="101" t="s">
        <v>274</v>
      </c>
      <c r="H29" s="102"/>
      <c r="I29" s="102">
        <v>1500</v>
      </c>
      <c r="J29" s="102">
        <v>917447.23</v>
      </c>
    </row>
    <row r="30" spans="1:10" x14ac:dyDescent="0.15">
      <c r="A30" s="99">
        <v>41960</v>
      </c>
      <c r="B30" s="100">
        <v>101</v>
      </c>
      <c r="C30" s="101" t="s">
        <v>2274</v>
      </c>
      <c r="D30" s="101" t="s">
        <v>2275</v>
      </c>
      <c r="E30" s="101" t="s">
        <v>288</v>
      </c>
      <c r="F30" s="101" t="s">
        <v>20</v>
      </c>
      <c r="G30" s="101" t="s">
        <v>274</v>
      </c>
      <c r="H30" s="102"/>
      <c r="I30" s="102">
        <v>2000</v>
      </c>
      <c r="J30" s="102">
        <v>915447.23</v>
      </c>
    </row>
    <row r="31" spans="1:10" x14ac:dyDescent="0.15">
      <c r="A31" s="99">
        <v>41960</v>
      </c>
      <c r="B31" s="100">
        <v>101</v>
      </c>
      <c r="C31" s="101" t="s">
        <v>2276</v>
      </c>
      <c r="D31" s="101" t="s">
        <v>2277</v>
      </c>
      <c r="E31" s="101" t="s">
        <v>1649</v>
      </c>
      <c r="F31" s="101" t="s">
        <v>20</v>
      </c>
      <c r="G31" s="101" t="s">
        <v>274</v>
      </c>
      <c r="H31" s="102"/>
      <c r="I31" s="102">
        <v>2400</v>
      </c>
      <c r="J31" s="102">
        <v>913047.23</v>
      </c>
    </row>
    <row r="32" spans="1:10" x14ac:dyDescent="0.15">
      <c r="A32" s="99">
        <v>41960</v>
      </c>
      <c r="B32" s="100">
        <v>101</v>
      </c>
      <c r="C32" s="101" t="s">
        <v>2278</v>
      </c>
      <c r="D32" s="101" t="s">
        <v>2279</v>
      </c>
      <c r="E32" s="101" t="s">
        <v>2280</v>
      </c>
      <c r="F32" s="101"/>
      <c r="G32" s="101" t="s">
        <v>2249</v>
      </c>
      <c r="H32" s="102"/>
      <c r="I32" s="102">
        <f>500+400+2537</f>
        <v>3437</v>
      </c>
      <c r="J32" s="102">
        <v>907300.23</v>
      </c>
    </row>
    <row r="33" spans="1:10" x14ac:dyDescent="0.15">
      <c r="A33" s="99"/>
      <c r="B33" s="100"/>
      <c r="C33" s="101"/>
      <c r="D33" s="101"/>
      <c r="E33" s="101" t="s">
        <v>2281</v>
      </c>
      <c r="F33" s="101"/>
      <c r="G33" s="101" t="s">
        <v>2287</v>
      </c>
      <c r="H33" s="102"/>
      <c r="I33" s="102">
        <v>580</v>
      </c>
      <c r="J33" s="102"/>
    </row>
    <row r="34" spans="1:10" x14ac:dyDescent="0.15">
      <c r="A34" s="99"/>
      <c r="B34" s="100"/>
      <c r="C34" s="101"/>
      <c r="D34" s="101"/>
      <c r="E34" s="101" t="s">
        <v>2437</v>
      </c>
      <c r="F34" s="101"/>
      <c r="G34" s="101" t="s">
        <v>2287</v>
      </c>
      <c r="H34" s="102"/>
      <c r="I34" s="102">
        <v>530</v>
      </c>
      <c r="J34" s="102"/>
    </row>
    <row r="35" spans="1:10" x14ac:dyDescent="0.15">
      <c r="A35" s="99"/>
      <c r="B35" s="100"/>
      <c r="C35" s="101"/>
      <c r="D35" s="101"/>
      <c r="E35" s="101" t="s">
        <v>2438</v>
      </c>
      <c r="F35" s="101"/>
      <c r="G35" s="101" t="s">
        <v>693</v>
      </c>
      <c r="H35" s="102"/>
      <c r="I35" s="102">
        <v>1200</v>
      </c>
      <c r="J35" s="102"/>
    </row>
    <row r="36" spans="1:10" x14ac:dyDescent="0.15">
      <c r="A36" s="99">
        <v>41960</v>
      </c>
      <c r="B36" s="100">
        <v>101</v>
      </c>
      <c r="C36" s="101" t="s">
        <v>2282</v>
      </c>
      <c r="D36" s="101" t="s">
        <v>2283</v>
      </c>
      <c r="E36" s="101" t="s">
        <v>37</v>
      </c>
      <c r="F36" s="101" t="s">
        <v>20</v>
      </c>
      <c r="G36" s="101" t="s">
        <v>1941</v>
      </c>
      <c r="H36" s="102"/>
      <c r="I36" s="102">
        <v>660</v>
      </c>
      <c r="J36" s="102">
        <v>906640.23</v>
      </c>
    </row>
    <row r="37" spans="1:10" x14ac:dyDescent="0.15">
      <c r="A37" s="99">
        <v>41960</v>
      </c>
      <c r="B37" s="100">
        <v>101</v>
      </c>
      <c r="C37" s="101" t="s">
        <v>2284</v>
      </c>
      <c r="D37" s="101" t="s">
        <v>2285</v>
      </c>
      <c r="E37" s="101" t="s">
        <v>2286</v>
      </c>
      <c r="F37" s="101" t="s">
        <v>20</v>
      </c>
      <c r="G37" s="101" t="s">
        <v>2287</v>
      </c>
      <c r="H37" s="102"/>
      <c r="I37" s="102">
        <v>795</v>
      </c>
      <c r="J37" s="102">
        <v>905845.23</v>
      </c>
    </row>
    <row r="38" spans="1:10" x14ac:dyDescent="0.15">
      <c r="A38" s="99">
        <v>41960</v>
      </c>
      <c r="B38" s="100">
        <v>101</v>
      </c>
      <c r="C38" s="101" t="s">
        <v>2288</v>
      </c>
      <c r="D38" s="101" t="s">
        <v>2289</v>
      </c>
      <c r="E38" s="101" t="s">
        <v>1724</v>
      </c>
      <c r="F38" s="101" t="s">
        <v>20</v>
      </c>
      <c r="G38" s="101" t="s">
        <v>1769</v>
      </c>
      <c r="H38" s="102"/>
      <c r="I38" s="102">
        <v>520</v>
      </c>
      <c r="J38" s="102">
        <v>905325.23</v>
      </c>
    </row>
    <row r="39" spans="1:10" x14ac:dyDescent="0.15">
      <c r="A39" s="99">
        <v>41960</v>
      </c>
      <c r="B39" s="100">
        <v>101</v>
      </c>
      <c r="C39" s="101" t="s">
        <v>2290</v>
      </c>
      <c r="D39" s="101" t="s">
        <v>2291</v>
      </c>
      <c r="E39" s="101" t="s">
        <v>2122</v>
      </c>
      <c r="F39" s="101" t="s">
        <v>20</v>
      </c>
      <c r="G39" s="101" t="s">
        <v>2226</v>
      </c>
      <c r="H39" s="102"/>
      <c r="I39" s="102">
        <v>2951.73</v>
      </c>
      <c r="J39" s="102">
        <v>902373.5</v>
      </c>
    </row>
    <row r="40" spans="1:10" x14ac:dyDescent="0.15">
      <c r="A40" s="99">
        <v>41960</v>
      </c>
      <c r="B40" s="100">
        <v>101</v>
      </c>
      <c r="C40" s="101" t="s">
        <v>2292</v>
      </c>
      <c r="D40" s="101" t="s">
        <v>2293</v>
      </c>
      <c r="E40" s="101" t="s">
        <v>2169</v>
      </c>
      <c r="F40" s="101" t="s">
        <v>20</v>
      </c>
      <c r="G40" s="101" t="s">
        <v>2294</v>
      </c>
      <c r="H40" s="102"/>
      <c r="I40" s="102">
        <v>6900</v>
      </c>
      <c r="J40" s="102">
        <v>895473.5</v>
      </c>
    </row>
    <row r="41" spans="1:10" x14ac:dyDescent="0.15">
      <c r="A41" s="99">
        <v>41960</v>
      </c>
      <c r="B41" s="100">
        <v>101</v>
      </c>
      <c r="C41" s="101" t="s">
        <v>2295</v>
      </c>
      <c r="D41" s="101" t="s">
        <v>2296</v>
      </c>
      <c r="E41" s="101" t="s">
        <v>1023</v>
      </c>
      <c r="F41" s="101" t="s">
        <v>20</v>
      </c>
      <c r="G41" s="101" t="s">
        <v>1941</v>
      </c>
      <c r="H41" s="102"/>
      <c r="I41" s="102">
        <v>84</v>
      </c>
      <c r="J41" s="102">
        <v>895389.5</v>
      </c>
    </row>
    <row r="42" spans="1:10" x14ac:dyDescent="0.15">
      <c r="A42" s="99">
        <v>41960</v>
      </c>
      <c r="B42" s="100">
        <v>101</v>
      </c>
      <c r="C42" s="101" t="s">
        <v>2297</v>
      </c>
      <c r="D42" s="101" t="s">
        <v>2298</v>
      </c>
      <c r="E42" s="101" t="s">
        <v>1724</v>
      </c>
      <c r="F42" s="101" t="s">
        <v>20</v>
      </c>
      <c r="G42" s="101" t="s">
        <v>1769</v>
      </c>
      <c r="H42" s="102"/>
      <c r="I42" s="102">
        <v>800</v>
      </c>
      <c r="J42" s="102">
        <v>894589.5</v>
      </c>
    </row>
    <row r="43" spans="1:10" x14ac:dyDescent="0.15">
      <c r="A43" s="99">
        <v>41960</v>
      </c>
      <c r="B43" s="100">
        <v>101</v>
      </c>
      <c r="C43" s="101" t="s">
        <v>2299</v>
      </c>
      <c r="D43" s="101" t="s">
        <v>2300</v>
      </c>
      <c r="E43" s="101" t="s">
        <v>166</v>
      </c>
      <c r="F43" s="101" t="s">
        <v>20</v>
      </c>
      <c r="G43" s="101" t="s">
        <v>1941</v>
      </c>
      <c r="H43" s="102"/>
      <c r="I43" s="102">
        <v>830</v>
      </c>
      <c r="J43" s="102">
        <v>893759.5</v>
      </c>
    </row>
    <row r="44" spans="1:10" x14ac:dyDescent="0.15">
      <c r="A44" s="99">
        <v>41960</v>
      </c>
      <c r="B44" s="100">
        <v>101</v>
      </c>
      <c r="C44" s="101" t="s">
        <v>2301</v>
      </c>
      <c r="D44" s="101" t="s">
        <v>2302</v>
      </c>
      <c r="E44" s="101" t="s">
        <v>2079</v>
      </c>
      <c r="F44" s="101" t="s">
        <v>20</v>
      </c>
      <c r="G44" s="101" t="s">
        <v>2436</v>
      </c>
      <c r="H44" s="102"/>
      <c r="I44" s="102">
        <v>600</v>
      </c>
      <c r="J44" s="102">
        <v>893159.5</v>
      </c>
    </row>
    <row r="45" spans="1:10" x14ac:dyDescent="0.15">
      <c r="A45" s="99">
        <v>41960</v>
      </c>
      <c r="B45" s="100">
        <v>101</v>
      </c>
      <c r="C45" s="101" t="s">
        <v>2303</v>
      </c>
      <c r="D45" s="101" t="s">
        <v>2304</v>
      </c>
      <c r="E45" s="101" t="s">
        <v>318</v>
      </c>
      <c r="F45" s="101" t="s">
        <v>20</v>
      </c>
      <c r="G45" s="101" t="s">
        <v>1330</v>
      </c>
      <c r="H45" s="102"/>
      <c r="I45" s="102">
        <v>495.4</v>
      </c>
      <c r="J45" s="102">
        <v>892664.1</v>
      </c>
    </row>
    <row r="46" spans="1:10" x14ac:dyDescent="0.15">
      <c r="A46" s="99">
        <v>41960</v>
      </c>
      <c r="B46" s="100">
        <v>101</v>
      </c>
      <c r="C46" s="101" t="s">
        <v>2305</v>
      </c>
      <c r="D46" s="101" t="s">
        <v>2306</v>
      </c>
      <c r="E46" s="101" t="s">
        <v>322</v>
      </c>
      <c r="F46" s="101" t="s">
        <v>20</v>
      </c>
      <c r="G46" s="101" t="s">
        <v>1330</v>
      </c>
      <c r="H46" s="102"/>
      <c r="I46" s="102">
        <v>1306.55</v>
      </c>
      <c r="J46" s="102">
        <v>891357.55</v>
      </c>
    </row>
    <row r="47" spans="1:10" x14ac:dyDescent="0.15">
      <c r="A47" s="99">
        <v>41960</v>
      </c>
      <c r="B47" s="100">
        <v>101</v>
      </c>
      <c r="C47" s="101" t="s">
        <v>2307</v>
      </c>
      <c r="D47" s="101" t="s">
        <v>2308</v>
      </c>
      <c r="E47" s="101" t="s">
        <v>322</v>
      </c>
      <c r="F47" s="101" t="s">
        <v>20</v>
      </c>
      <c r="G47" s="101" t="s">
        <v>1330</v>
      </c>
      <c r="H47" s="102"/>
      <c r="I47" s="102">
        <v>14.59</v>
      </c>
      <c r="J47" s="102">
        <v>891342.96</v>
      </c>
    </row>
    <row r="48" spans="1:10" x14ac:dyDescent="0.15">
      <c r="A48" s="99">
        <v>41960</v>
      </c>
      <c r="B48" s="100">
        <v>101</v>
      </c>
      <c r="C48" s="101" t="s">
        <v>2309</v>
      </c>
      <c r="D48" s="101" t="s">
        <v>2310</v>
      </c>
      <c r="E48" s="101" t="s">
        <v>322</v>
      </c>
      <c r="F48" s="101" t="s">
        <v>20</v>
      </c>
      <c r="G48" s="101" t="s">
        <v>1330</v>
      </c>
      <c r="H48" s="102"/>
      <c r="I48" s="102">
        <v>10.6</v>
      </c>
      <c r="J48" s="102">
        <v>891332.36</v>
      </c>
    </row>
    <row r="49" spans="1:10" x14ac:dyDescent="0.15">
      <c r="A49" s="99">
        <v>41960</v>
      </c>
      <c r="B49" s="100">
        <v>101</v>
      </c>
      <c r="C49" s="101" t="s">
        <v>2311</v>
      </c>
      <c r="D49" s="101" t="s">
        <v>2312</v>
      </c>
      <c r="E49" s="101" t="s">
        <v>1397</v>
      </c>
      <c r="F49" s="101" t="s">
        <v>20</v>
      </c>
      <c r="G49" s="101" t="s">
        <v>1562</v>
      </c>
      <c r="H49" s="102"/>
      <c r="I49" s="102">
        <v>39856</v>
      </c>
      <c r="J49" s="102">
        <v>851476.36</v>
      </c>
    </row>
    <row r="50" spans="1:10" x14ac:dyDescent="0.15">
      <c r="A50" s="99">
        <v>41960</v>
      </c>
      <c r="B50" s="100">
        <v>101</v>
      </c>
      <c r="C50" s="101" t="s">
        <v>2313</v>
      </c>
      <c r="D50" s="101" t="s">
        <v>2314</v>
      </c>
      <c r="E50" s="101" t="s">
        <v>1701</v>
      </c>
      <c r="F50" s="101" t="s">
        <v>20</v>
      </c>
      <c r="G50" s="101" t="s">
        <v>2249</v>
      </c>
      <c r="H50" s="102"/>
      <c r="I50" s="102">
        <v>920</v>
      </c>
      <c r="J50" s="102">
        <v>850556.36</v>
      </c>
    </row>
    <row r="51" spans="1:10" x14ac:dyDescent="0.15">
      <c r="A51" s="99">
        <v>41960</v>
      </c>
      <c r="B51" s="100">
        <v>101</v>
      </c>
      <c r="C51" s="101" t="s">
        <v>2315</v>
      </c>
      <c r="D51" s="101" t="s">
        <v>2316</v>
      </c>
      <c r="E51" s="101" t="s">
        <v>160</v>
      </c>
      <c r="F51" s="101" t="s">
        <v>20</v>
      </c>
      <c r="G51" s="101" t="s">
        <v>253</v>
      </c>
      <c r="H51" s="102"/>
      <c r="I51" s="102">
        <v>103</v>
      </c>
      <c r="J51" s="102">
        <v>850453.36</v>
      </c>
    </row>
    <row r="52" spans="1:10" x14ac:dyDescent="0.15">
      <c r="A52" s="99">
        <v>41960</v>
      </c>
      <c r="B52" s="100">
        <v>101</v>
      </c>
      <c r="C52" s="101" t="s">
        <v>2317</v>
      </c>
      <c r="D52" s="101" t="s">
        <v>2318</v>
      </c>
      <c r="E52" s="101" t="s">
        <v>2319</v>
      </c>
      <c r="F52" s="101" t="s">
        <v>20</v>
      </c>
      <c r="G52" s="101" t="s">
        <v>2226</v>
      </c>
      <c r="H52" s="102"/>
      <c r="I52" s="102">
        <v>4302</v>
      </c>
      <c r="J52" s="102">
        <v>846151.36</v>
      </c>
    </row>
    <row r="53" spans="1:10" x14ac:dyDescent="0.15">
      <c r="A53" s="99">
        <v>41960</v>
      </c>
      <c r="B53" s="100">
        <v>101</v>
      </c>
      <c r="C53" s="101" t="s">
        <v>2320</v>
      </c>
      <c r="D53" s="101" t="s">
        <v>2321</v>
      </c>
      <c r="E53" s="101" t="s">
        <v>160</v>
      </c>
      <c r="F53" s="101" t="s">
        <v>20</v>
      </c>
      <c r="G53" s="101" t="s">
        <v>253</v>
      </c>
      <c r="H53" s="102"/>
      <c r="I53" s="102">
        <v>196</v>
      </c>
      <c r="J53" s="102">
        <v>845955.36</v>
      </c>
    </row>
    <row r="54" spans="1:10" x14ac:dyDescent="0.15">
      <c r="A54" s="99">
        <v>41961</v>
      </c>
      <c r="B54" s="100">
        <v>101</v>
      </c>
      <c r="C54" s="101" t="s">
        <v>2322</v>
      </c>
      <c r="D54" s="101" t="s">
        <v>2323</v>
      </c>
      <c r="E54" s="101" t="s">
        <v>128</v>
      </c>
      <c r="F54" s="101" t="s">
        <v>20</v>
      </c>
      <c r="G54" s="101" t="s">
        <v>274</v>
      </c>
      <c r="H54" s="102"/>
      <c r="I54" s="102">
        <v>1650</v>
      </c>
      <c r="J54" s="102">
        <v>844305.36</v>
      </c>
    </row>
    <row r="55" spans="1:10" x14ac:dyDescent="0.15">
      <c r="A55" s="99">
        <v>41963</v>
      </c>
      <c r="B55" s="100">
        <v>102</v>
      </c>
      <c r="C55" s="101" t="s">
        <v>2324</v>
      </c>
      <c r="D55" s="101" t="s">
        <v>2325</v>
      </c>
      <c r="E55" s="101" t="s">
        <v>138</v>
      </c>
      <c r="F55" s="101" t="s">
        <v>20</v>
      </c>
      <c r="G55" s="101" t="s">
        <v>250</v>
      </c>
      <c r="H55" s="102">
        <v>10000</v>
      </c>
      <c r="I55" s="102">
        <v>-10000</v>
      </c>
      <c r="J55" s="102">
        <v>854305.36</v>
      </c>
    </row>
    <row r="56" spans="1:10" x14ac:dyDescent="0.15">
      <c r="A56" s="99">
        <v>41963</v>
      </c>
      <c r="B56" s="100">
        <v>106</v>
      </c>
      <c r="C56" s="101" t="s">
        <v>2326</v>
      </c>
      <c r="D56" s="101" t="s">
        <v>20</v>
      </c>
      <c r="E56" s="101" t="s">
        <v>135</v>
      </c>
      <c r="F56" s="101" t="s">
        <v>2327</v>
      </c>
      <c r="G56" s="101" t="s">
        <v>1086</v>
      </c>
      <c r="H56" s="102">
        <v>1800</v>
      </c>
      <c r="I56" s="102"/>
      <c r="J56" s="102">
        <v>856105.36</v>
      </c>
    </row>
    <row r="57" spans="1:10" x14ac:dyDescent="0.15">
      <c r="A57" s="99">
        <v>41967</v>
      </c>
      <c r="B57" s="100">
        <v>101</v>
      </c>
      <c r="C57" s="101" t="s">
        <v>2328</v>
      </c>
      <c r="D57" s="101" t="s">
        <v>2329</v>
      </c>
      <c r="E57" s="101" t="s">
        <v>128</v>
      </c>
      <c r="F57" s="101" t="s">
        <v>20</v>
      </c>
      <c r="G57" s="101" t="s">
        <v>274</v>
      </c>
      <c r="H57" s="102"/>
      <c r="I57" s="102">
        <v>3130</v>
      </c>
      <c r="J57" s="102">
        <v>852975.36</v>
      </c>
    </row>
    <row r="58" spans="1:10" x14ac:dyDescent="0.15">
      <c r="A58" s="99">
        <v>41967</v>
      </c>
      <c r="B58" s="100">
        <v>101</v>
      </c>
      <c r="C58" s="101" t="s">
        <v>2330</v>
      </c>
      <c r="D58" s="101" t="s">
        <v>2331</v>
      </c>
      <c r="E58" s="101" t="s">
        <v>178</v>
      </c>
      <c r="F58" s="101" t="s">
        <v>20</v>
      </c>
      <c r="G58" s="101" t="s">
        <v>662</v>
      </c>
      <c r="H58" s="102"/>
      <c r="I58" s="102">
        <v>716</v>
      </c>
      <c r="J58" s="102">
        <v>852259.36</v>
      </c>
    </row>
    <row r="59" spans="1:10" x14ac:dyDescent="0.15">
      <c r="A59" s="99">
        <v>41967</v>
      </c>
      <c r="B59" s="100">
        <v>101</v>
      </c>
      <c r="C59" s="101" t="s">
        <v>2332</v>
      </c>
      <c r="D59" s="101" t="s">
        <v>2333</v>
      </c>
      <c r="E59" s="101" t="s">
        <v>1649</v>
      </c>
      <c r="F59" s="101" t="s">
        <v>20</v>
      </c>
      <c r="G59" s="101" t="s">
        <v>274</v>
      </c>
      <c r="H59" s="102"/>
      <c r="I59" s="102">
        <v>2400</v>
      </c>
      <c r="J59" s="102">
        <v>849859.36</v>
      </c>
    </row>
    <row r="60" spans="1:10" x14ac:dyDescent="0.15">
      <c r="A60" s="99">
        <v>41967</v>
      </c>
      <c r="B60" s="100">
        <v>101</v>
      </c>
      <c r="C60" s="101" t="s">
        <v>2334</v>
      </c>
      <c r="D60" s="101" t="s">
        <v>2335</v>
      </c>
      <c r="E60" s="101" t="s">
        <v>128</v>
      </c>
      <c r="F60" s="101" t="s">
        <v>20</v>
      </c>
      <c r="G60" s="101" t="s">
        <v>274</v>
      </c>
      <c r="H60" s="102"/>
      <c r="I60" s="102">
        <v>2760</v>
      </c>
      <c r="J60" s="102">
        <v>847099.36</v>
      </c>
    </row>
    <row r="61" spans="1:10" x14ac:dyDescent="0.15">
      <c r="A61" s="99">
        <v>41967</v>
      </c>
      <c r="B61" s="100">
        <v>101</v>
      </c>
      <c r="C61" s="101" t="s">
        <v>2336</v>
      </c>
      <c r="D61" s="101" t="s">
        <v>2337</v>
      </c>
      <c r="E61" s="101" t="s">
        <v>2122</v>
      </c>
      <c r="F61" s="101" t="s">
        <v>20</v>
      </c>
      <c r="G61" s="101" t="s">
        <v>2226</v>
      </c>
      <c r="H61" s="102"/>
      <c r="I61" s="102">
        <v>124</v>
      </c>
      <c r="J61" s="102">
        <v>846975.36</v>
      </c>
    </row>
    <row r="62" spans="1:10" x14ac:dyDescent="0.15">
      <c r="A62" s="99">
        <v>41967</v>
      </c>
      <c r="B62" s="100">
        <v>101</v>
      </c>
      <c r="C62" s="101" t="s">
        <v>2338</v>
      </c>
      <c r="D62" s="101" t="s">
        <v>2339</v>
      </c>
      <c r="E62" s="101" t="s">
        <v>43</v>
      </c>
      <c r="F62" s="101" t="s">
        <v>20</v>
      </c>
      <c r="G62" s="101" t="s">
        <v>274</v>
      </c>
      <c r="H62" s="102"/>
      <c r="I62" s="102">
        <v>1532</v>
      </c>
      <c r="J62" s="102">
        <v>845443.36</v>
      </c>
    </row>
    <row r="63" spans="1:10" x14ac:dyDescent="0.15">
      <c r="A63" s="99">
        <v>41967</v>
      </c>
      <c r="B63" s="100">
        <v>101</v>
      </c>
      <c r="C63" s="101" t="s">
        <v>2340</v>
      </c>
      <c r="D63" s="101" t="s">
        <v>2341</v>
      </c>
      <c r="E63" s="101" t="s">
        <v>1701</v>
      </c>
      <c r="F63" s="101" t="s">
        <v>20</v>
      </c>
      <c r="G63" s="101" t="s">
        <v>2249</v>
      </c>
      <c r="H63" s="102"/>
      <c r="I63" s="102">
        <v>4100</v>
      </c>
      <c r="J63" s="102">
        <v>841343.36</v>
      </c>
    </row>
    <row r="64" spans="1:10" x14ac:dyDescent="0.15">
      <c r="A64" s="99">
        <v>41967</v>
      </c>
      <c r="B64" s="100">
        <v>101</v>
      </c>
      <c r="C64" s="101" t="s">
        <v>2342</v>
      </c>
      <c r="D64" s="101" t="s">
        <v>2343</v>
      </c>
      <c r="E64" s="101" t="s">
        <v>479</v>
      </c>
      <c r="F64" s="101" t="s">
        <v>20</v>
      </c>
      <c r="G64" s="101" t="s">
        <v>2256</v>
      </c>
      <c r="H64" s="102"/>
      <c r="I64" s="102">
        <v>299</v>
      </c>
      <c r="J64" s="102">
        <v>841044.36</v>
      </c>
    </row>
    <row r="65" spans="1:10" x14ac:dyDescent="0.15">
      <c r="A65" s="99">
        <v>41967</v>
      </c>
      <c r="B65" s="100">
        <v>101</v>
      </c>
      <c r="C65" s="101" t="s">
        <v>2344</v>
      </c>
      <c r="D65" s="101" t="s">
        <v>2345</v>
      </c>
      <c r="E65" s="101" t="s">
        <v>1129</v>
      </c>
      <c r="F65" s="101" t="s">
        <v>20</v>
      </c>
      <c r="G65" s="101" t="s">
        <v>274</v>
      </c>
      <c r="H65" s="102"/>
      <c r="I65" s="102">
        <v>2000</v>
      </c>
      <c r="J65" s="102">
        <v>839044.36</v>
      </c>
    </row>
    <row r="66" spans="1:10" x14ac:dyDescent="0.15">
      <c r="A66" s="99">
        <v>41967</v>
      </c>
      <c r="B66" s="100">
        <v>101</v>
      </c>
      <c r="C66" s="101" t="s">
        <v>2346</v>
      </c>
      <c r="D66" s="101" t="s">
        <v>2347</v>
      </c>
      <c r="E66" s="101" t="s">
        <v>1649</v>
      </c>
      <c r="F66" s="101" t="s">
        <v>20</v>
      </c>
      <c r="G66" s="101" t="s">
        <v>274</v>
      </c>
      <c r="H66" s="102"/>
      <c r="I66" s="102">
        <v>740</v>
      </c>
      <c r="J66" s="102">
        <v>838304.36</v>
      </c>
    </row>
    <row r="67" spans="1:10" x14ac:dyDescent="0.15">
      <c r="A67" s="99">
        <v>41967</v>
      </c>
      <c r="B67" s="100">
        <v>101</v>
      </c>
      <c r="C67" s="101" t="s">
        <v>2348</v>
      </c>
      <c r="D67" s="101" t="s">
        <v>2349</v>
      </c>
      <c r="E67" s="101" t="s">
        <v>380</v>
      </c>
      <c r="F67" s="101" t="s">
        <v>20</v>
      </c>
      <c r="G67" s="101" t="s">
        <v>2217</v>
      </c>
      <c r="H67" s="102"/>
      <c r="I67" s="102">
        <v>220</v>
      </c>
      <c r="J67" s="102">
        <v>838084.36</v>
      </c>
    </row>
    <row r="68" spans="1:10" x14ac:dyDescent="0.15">
      <c r="A68" s="99">
        <v>41967</v>
      </c>
      <c r="B68" s="100">
        <v>101</v>
      </c>
      <c r="C68" s="101" t="s">
        <v>2350</v>
      </c>
      <c r="D68" s="101" t="s">
        <v>2351</v>
      </c>
      <c r="E68" s="101" t="s">
        <v>504</v>
      </c>
      <c r="F68" s="101" t="s">
        <v>20</v>
      </c>
      <c r="G68" s="101" t="s">
        <v>686</v>
      </c>
      <c r="H68" s="102"/>
      <c r="I68" s="102">
        <v>60</v>
      </c>
      <c r="J68" s="102">
        <v>838024.36</v>
      </c>
    </row>
    <row r="69" spans="1:10" x14ac:dyDescent="0.15">
      <c r="A69" s="99">
        <v>41967</v>
      </c>
      <c r="B69" s="100">
        <v>101</v>
      </c>
      <c r="C69" s="101" t="s">
        <v>2352</v>
      </c>
      <c r="D69" s="101" t="s">
        <v>2353</v>
      </c>
      <c r="E69" s="101" t="s">
        <v>1724</v>
      </c>
      <c r="F69" s="101" t="s">
        <v>20</v>
      </c>
      <c r="G69" s="101" t="s">
        <v>1769</v>
      </c>
      <c r="H69" s="102"/>
      <c r="I69" s="102">
        <v>800</v>
      </c>
      <c r="J69" s="102">
        <v>837224.36</v>
      </c>
    </row>
    <row r="70" spans="1:10" x14ac:dyDescent="0.15">
      <c r="A70" s="99">
        <v>41967</v>
      </c>
      <c r="B70" s="100">
        <v>101</v>
      </c>
      <c r="C70" s="101" t="s">
        <v>2354</v>
      </c>
      <c r="D70" s="101" t="s">
        <v>2355</v>
      </c>
      <c r="E70" s="101" t="s">
        <v>1724</v>
      </c>
      <c r="F70" s="101" t="s">
        <v>20</v>
      </c>
      <c r="G70" s="101" t="s">
        <v>1769</v>
      </c>
      <c r="H70" s="102"/>
      <c r="I70" s="102">
        <v>1000</v>
      </c>
      <c r="J70" s="102">
        <v>836224.36</v>
      </c>
    </row>
    <row r="71" spans="1:10" x14ac:dyDescent="0.15">
      <c r="A71" s="99">
        <v>41967</v>
      </c>
      <c r="B71" s="100">
        <v>101</v>
      </c>
      <c r="C71" s="101" t="s">
        <v>2356</v>
      </c>
      <c r="D71" s="101" t="s">
        <v>2357</v>
      </c>
      <c r="E71" s="101" t="s">
        <v>207</v>
      </c>
      <c r="F71" s="101" t="s">
        <v>20</v>
      </c>
      <c r="G71" s="101" t="s">
        <v>258</v>
      </c>
      <c r="H71" s="102"/>
      <c r="I71" s="102">
        <v>201.8</v>
      </c>
      <c r="J71" s="102">
        <v>836022.56</v>
      </c>
    </row>
    <row r="72" spans="1:10" x14ac:dyDescent="0.15">
      <c r="A72" s="99">
        <v>41967</v>
      </c>
      <c r="B72" s="100">
        <v>101</v>
      </c>
      <c r="C72" s="101" t="s">
        <v>2358</v>
      </c>
      <c r="D72" s="101" t="s">
        <v>2359</v>
      </c>
      <c r="E72" s="101" t="s">
        <v>1649</v>
      </c>
      <c r="F72" s="101" t="s">
        <v>20</v>
      </c>
      <c r="G72" s="101" t="s">
        <v>274</v>
      </c>
      <c r="H72" s="102"/>
      <c r="I72" s="102">
        <v>700</v>
      </c>
      <c r="J72" s="102">
        <v>835322.56</v>
      </c>
    </row>
    <row r="73" spans="1:10" x14ac:dyDescent="0.15">
      <c r="A73" s="99">
        <v>41967</v>
      </c>
      <c r="B73" s="100">
        <v>101</v>
      </c>
      <c r="C73" s="101" t="s">
        <v>2360</v>
      </c>
      <c r="D73" s="101" t="s">
        <v>2361</v>
      </c>
      <c r="E73" s="101" t="s">
        <v>43</v>
      </c>
      <c r="F73" s="101" t="s">
        <v>20</v>
      </c>
      <c r="G73" s="101" t="s">
        <v>274</v>
      </c>
      <c r="H73" s="102"/>
      <c r="I73" s="102">
        <v>2000</v>
      </c>
      <c r="J73" s="102">
        <v>833322.56</v>
      </c>
    </row>
    <row r="74" spans="1:10" x14ac:dyDescent="0.15">
      <c r="A74" s="99">
        <v>41967</v>
      </c>
      <c r="B74" s="100">
        <v>101</v>
      </c>
      <c r="C74" s="101" t="s">
        <v>2362</v>
      </c>
      <c r="D74" s="101" t="s">
        <v>2363</v>
      </c>
      <c r="E74" s="101" t="s">
        <v>1724</v>
      </c>
      <c r="F74" s="101" t="s">
        <v>20</v>
      </c>
      <c r="G74" s="101" t="s">
        <v>1769</v>
      </c>
      <c r="H74" s="102"/>
      <c r="I74" s="102">
        <v>2000</v>
      </c>
      <c r="J74" s="102">
        <v>831322.56</v>
      </c>
    </row>
    <row r="75" spans="1:10" x14ac:dyDescent="0.15">
      <c r="A75" s="99">
        <v>41967</v>
      </c>
      <c r="B75" s="100">
        <v>101</v>
      </c>
      <c r="C75" s="101" t="s">
        <v>2364</v>
      </c>
      <c r="D75" s="101" t="s">
        <v>2365</v>
      </c>
      <c r="E75" s="101" t="s">
        <v>128</v>
      </c>
      <c r="F75" s="101"/>
      <c r="G75" s="101" t="s">
        <v>274</v>
      </c>
      <c r="H75" s="102"/>
      <c r="I75" s="102">
        <v>870.25</v>
      </c>
      <c r="J75" s="102">
        <v>822611.59</v>
      </c>
    </row>
    <row r="76" spans="1:10" x14ac:dyDescent="0.15">
      <c r="A76" s="99"/>
      <c r="B76" s="100"/>
      <c r="C76" s="101"/>
      <c r="D76" s="101"/>
      <c r="E76" s="101" t="s">
        <v>1348</v>
      </c>
      <c r="F76" s="101"/>
      <c r="G76" s="101" t="s">
        <v>2226</v>
      </c>
      <c r="H76" s="102"/>
      <c r="I76" s="102">
        <f>1081+3283.36+114.9+77.4+93.56</f>
        <v>4650.22</v>
      </c>
      <c r="J76" s="102"/>
    </row>
    <row r="77" spans="1:10" x14ac:dyDescent="0.15">
      <c r="A77" s="99"/>
      <c r="B77" s="100"/>
      <c r="C77" s="101"/>
      <c r="D77" s="101"/>
      <c r="E77" s="101" t="s">
        <v>2439</v>
      </c>
      <c r="F77" s="101"/>
      <c r="G77" s="101" t="s">
        <v>2226</v>
      </c>
      <c r="H77" s="102"/>
      <c r="I77" s="102">
        <f>1759.5+1007+318+106</f>
        <v>3190.5</v>
      </c>
      <c r="J77" s="102"/>
    </row>
    <row r="78" spans="1:10" x14ac:dyDescent="0.15">
      <c r="A78" s="99">
        <v>41967</v>
      </c>
      <c r="B78" s="100">
        <v>101</v>
      </c>
      <c r="C78" s="101" t="s">
        <v>2366</v>
      </c>
      <c r="D78" s="101" t="s">
        <v>2367</v>
      </c>
      <c r="E78" s="101" t="s">
        <v>2368</v>
      </c>
      <c r="F78" s="101" t="s">
        <v>20</v>
      </c>
      <c r="G78" s="101" t="s">
        <v>673</v>
      </c>
      <c r="H78" s="102"/>
      <c r="I78" s="102">
        <v>95</v>
      </c>
      <c r="J78" s="102">
        <v>822516.59</v>
      </c>
    </row>
    <row r="79" spans="1:10" x14ac:dyDescent="0.15">
      <c r="A79" s="99">
        <v>41967</v>
      </c>
      <c r="B79" s="100">
        <v>102</v>
      </c>
      <c r="C79" s="101" t="s">
        <v>2369</v>
      </c>
      <c r="D79" s="101" t="s">
        <v>2370</v>
      </c>
      <c r="E79" s="101" t="s">
        <v>2371</v>
      </c>
      <c r="F79" s="101" t="s">
        <v>20</v>
      </c>
      <c r="G79" s="101" t="s">
        <v>2226</v>
      </c>
      <c r="H79" s="102">
        <v>778.8</v>
      </c>
      <c r="I79" s="102">
        <v>-778.8</v>
      </c>
      <c r="J79" s="102">
        <v>823295.39</v>
      </c>
    </row>
    <row r="80" spans="1:10" x14ac:dyDescent="0.15">
      <c r="A80" s="99">
        <v>41969</v>
      </c>
      <c r="B80" s="100">
        <v>101</v>
      </c>
      <c r="C80" s="101" t="s">
        <v>2372</v>
      </c>
      <c r="D80" s="101" t="s">
        <v>2373</v>
      </c>
      <c r="E80" s="101" t="s">
        <v>1649</v>
      </c>
      <c r="F80" s="101" t="s">
        <v>20</v>
      </c>
      <c r="G80" s="101" t="s">
        <v>274</v>
      </c>
      <c r="H80" s="102"/>
      <c r="I80" s="102">
        <v>31880</v>
      </c>
      <c r="J80" s="102">
        <v>791415.39</v>
      </c>
    </row>
    <row r="81" spans="1:10" x14ac:dyDescent="0.15">
      <c r="A81" s="99">
        <v>41971</v>
      </c>
      <c r="B81" s="100">
        <v>101</v>
      </c>
      <c r="C81" s="101" t="s">
        <v>2374</v>
      </c>
      <c r="D81" s="101" t="s">
        <v>2375</v>
      </c>
      <c r="E81" s="101" t="s">
        <v>128</v>
      </c>
      <c r="F81" s="101" t="s">
        <v>20</v>
      </c>
      <c r="G81" s="101" t="s">
        <v>274</v>
      </c>
      <c r="H81" s="102"/>
      <c r="I81" s="102">
        <v>3056</v>
      </c>
      <c r="J81" s="102">
        <v>788359.39</v>
      </c>
    </row>
    <row r="82" spans="1:10" x14ac:dyDescent="0.15">
      <c r="A82" s="99">
        <v>41971</v>
      </c>
      <c r="B82" s="100">
        <v>101</v>
      </c>
      <c r="C82" s="101" t="s">
        <v>2376</v>
      </c>
      <c r="D82" s="101" t="s">
        <v>2377</v>
      </c>
      <c r="E82" s="101" t="s">
        <v>1129</v>
      </c>
      <c r="F82" s="101" t="s">
        <v>20</v>
      </c>
      <c r="G82" s="101" t="s">
        <v>274</v>
      </c>
      <c r="H82" s="102"/>
      <c r="I82" s="102">
        <v>2388</v>
      </c>
      <c r="J82" s="102">
        <v>785971.39</v>
      </c>
    </row>
    <row r="83" spans="1:10" x14ac:dyDescent="0.15">
      <c r="A83" s="99">
        <v>41971</v>
      </c>
      <c r="B83" s="100">
        <v>101</v>
      </c>
      <c r="C83" s="101" t="s">
        <v>2378</v>
      </c>
      <c r="D83" s="101" t="s">
        <v>2379</v>
      </c>
      <c r="E83" s="101" t="s">
        <v>181</v>
      </c>
      <c r="F83" s="101" t="s">
        <v>20</v>
      </c>
      <c r="G83" s="101" t="s">
        <v>1941</v>
      </c>
      <c r="H83" s="102"/>
      <c r="I83" s="102">
        <v>144</v>
      </c>
      <c r="J83" s="102">
        <v>785827.39</v>
      </c>
    </row>
    <row r="84" spans="1:10" x14ac:dyDescent="0.15">
      <c r="A84" s="99">
        <v>41971</v>
      </c>
      <c r="B84" s="100">
        <v>101</v>
      </c>
      <c r="C84" s="101" t="s">
        <v>2380</v>
      </c>
      <c r="D84" s="101" t="s">
        <v>2381</v>
      </c>
      <c r="E84" s="101" t="s">
        <v>350</v>
      </c>
      <c r="F84" s="101" t="s">
        <v>20</v>
      </c>
      <c r="G84" s="101" t="s">
        <v>1332</v>
      </c>
      <c r="H84" s="102"/>
      <c r="I84" s="102">
        <v>1857.2</v>
      </c>
      <c r="J84" s="102">
        <v>783970.19</v>
      </c>
    </row>
    <row r="85" spans="1:10" x14ac:dyDescent="0.15">
      <c r="A85" s="99">
        <v>41971</v>
      </c>
      <c r="B85" s="100">
        <v>101</v>
      </c>
      <c r="C85" s="101" t="s">
        <v>2382</v>
      </c>
      <c r="D85" s="101" t="s">
        <v>2383</v>
      </c>
      <c r="E85" s="101" t="s">
        <v>308</v>
      </c>
      <c r="F85" s="101" t="s">
        <v>20</v>
      </c>
      <c r="G85" s="101" t="s">
        <v>309</v>
      </c>
      <c r="H85" s="102"/>
      <c r="I85" s="102">
        <v>3500</v>
      </c>
      <c r="J85" s="102">
        <v>780470.19</v>
      </c>
    </row>
    <row r="86" spans="1:10" x14ac:dyDescent="0.15">
      <c r="A86" s="99">
        <v>41971</v>
      </c>
      <c r="B86" s="100">
        <v>101</v>
      </c>
      <c r="C86" s="101" t="s">
        <v>2384</v>
      </c>
      <c r="D86" s="101" t="s">
        <v>2385</v>
      </c>
      <c r="E86" s="101" t="s">
        <v>284</v>
      </c>
      <c r="F86" s="101" t="s">
        <v>20</v>
      </c>
      <c r="G86" s="101" t="s">
        <v>1941</v>
      </c>
      <c r="H86" s="102"/>
      <c r="I86" s="102">
        <v>87.5</v>
      </c>
      <c r="J86" s="102">
        <v>780382.69</v>
      </c>
    </row>
    <row r="87" spans="1:10" x14ac:dyDescent="0.15">
      <c r="A87" s="99">
        <v>41971</v>
      </c>
      <c r="B87" s="100">
        <v>101</v>
      </c>
      <c r="C87" s="101" t="s">
        <v>2386</v>
      </c>
      <c r="D87" s="101" t="s">
        <v>2387</v>
      </c>
      <c r="E87" s="101" t="s">
        <v>37</v>
      </c>
      <c r="F87" s="101" t="s">
        <v>20</v>
      </c>
      <c r="G87" s="101" t="s">
        <v>1941</v>
      </c>
      <c r="H87" s="102"/>
      <c r="I87" s="102">
        <v>180</v>
      </c>
      <c r="J87" s="102">
        <v>780202.69</v>
      </c>
    </row>
    <row r="88" spans="1:10" x14ac:dyDescent="0.15">
      <c r="A88" s="99">
        <v>41971</v>
      </c>
      <c r="B88" s="100">
        <v>101</v>
      </c>
      <c r="C88" s="101" t="s">
        <v>2388</v>
      </c>
      <c r="D88" s="101" t="s">
        <v>2389</v>
      </c>
      <c r="E88" s="101" t="s">
        <v>1129</v>
      </c>
      <c r="F88" s="101" t="s">
        <v>20</v>
      </c>
      <c r="G88" s="101" t="s">
        <v>274</v>
      </c>
      <c r="H88" s="102"/>
      <c r="I88" s="102">
        <v>2000</v>
      </c>
      <c r="J88" s="102">
        <v>778202.69</v>
      </c>
    </row>
    <row r="89" spans="1:10" x14ac:dyDescent="0.15">
      <c r="A89" s="99">
        <v>41971</v>
      </c>
      <c r="B89" s="100">
        <v>101</v>
      </c>
      <c r="C89" s="101" t="s">
        <v>2390</v>
      </c>
      <c r="D89" s="101" t="s">
        <v>2391</v>
      </c>
      <c r="E89" s="101" t="s">
        <v>194</v>
      </c>
      <c r="F89" s="101" t="s">
        <v>20</v>
      </c>
      <c r="G89" s="101" t="s">
        <v>274</v>
      </c>
      <c r="H89" s="102"/>
      <c r="I89" s="102">
        <v>277.39999999999998</v>
      </c>
      <c r="J89" s="102">
        <v>777925.29</v>
      </c>
    </row>
    <row r="90" spans="1:10" x14ac:dyDescent="0.15">
      <c r="A90" s="99">
        <v>41971</v>
      </c>
      <c r="B90" s="100">
        <v>101</v>
      </c>
      <c r="C90" s="101" t="s">
        <v>2392</v>
      </c>
      <c r="D90" s="101" t="s">
        <v>2393</v>
      </c>
      <c r="E90" s="101" t="s">
        <v>2394</v>
      </c>
      <c r="G90" s="101" t="s">
        <v>2226</v>
      </c>
      <c r="H90" s="102"/>
      <c r="I90" s="102">
        <v>2683</v>
      </c>
      <c r="J90" s="102">
        <v>775242.29</v>
      </c>
    </row>
    <row r="91" spans="1:10" x14ac:dyDescent="0.15">
      <c r="A91" s="99">
        <v>41971</v>
      </c>
      <c r="B91" s="100">
        <v>101</v>
      </c>
      <c r="C91" s="101" t="s">
        <v>2395</v>
      </c>
      <c r="D91" s="101" t="s">
        <v>2396</v>
      </c>
      <c r="E91" s="101" t="s">
        <v>43</v>
      </c>
      <c r="F91" s="101" t="s">
        <v>20</v>
      </c>
      <c r="G91" s="101" t="s">
        <v>274</v>
      </c>
      <c r="H91" s="102"/>
      <c r="I91" s="102">
        <v>3000</v>
      </c>
      <c r="J91" s="102">
        <v>772242.29</v>
      </c>
    </row>
    <row r="92" spans="1:10" x14ac:dyDescent="0.15">
      <c r="A92" s="99">
        <v>41971</v>
      </c>
      <c r="B92" s="100">
        <v>101</v>
      </c>
      <c r="C92" s="101" t="s">
        <v>2397</v>
      </c>
      <c r="D92" s="101" t="s">
        <v>2398</v>
      </c>
      <c r="E92" s="101" t="s">
        <v>2394</v>
      </c>
      <c r="G92" s="101" t="s">
        <v>2226</v>
      </c>
      <c r="H92" s="102"/>
      <c r="I92" s="102">
        <v>1511.89</v>
      </c>
      <c r="J92" s="102">
        <v>770730.4</v>
      </c>
    </row>
    <row r="93" spans="1:10" x14ac:dyDescent="0.15">
      <c r="A93" s="99"/>
      <c r="B93" s="100"/>
      <c r="C93" s="101"/>
      <c r="D93" s="101"/>
      <c r="E93" s="101" t="s">
        <v>1371</v>
      </c>
      <c r="F93" s="101"/>
      <c r="G93" s="101" t="s">
        <v>2226</v>
      </c>
      <c r="H93" s="102"/>
      <c r="I93" s="102"/>
      <c r="J93" s="102"/>
    </row>
    <row r="94" spans="1:10" x14ac:dyDescent="0.15">
      <c r="A94" s="99">
        <v>41971</v>
      </c>
      <c r="B94" s="100">
        <v>101</v>
      </c>
      <c r="C94" s="101" t="s">
        <v>2399</v>
      </c>
      <c r="D94" s="101" t="s">
        <v>2400</v>
      </c>
      <c r="E94" s="101" t="s">
        <v>166</v>
      </c>
      <c r="F94" s="101" t="s">
        <v>312</v>
      </c>
      <c r="G94" s="101" t="s">
        <v>1941</v>
      </c>
      <c r="H94" s="102"/>
      <c r="I94" s="102">
        <v>370</v>
      </c>
      <c r="J94" s="102">
        <v>770360.4</v>
      </c>
    </row>
    <row r="95" spans="1:10" x14ac:dyDescent="0.15">
      <c r="A95" s="99">
        <v>41971</v>
      </c>
      <c r="B95" s="100">
        <v>101</v>
      </c>
      <c r="C95" s="101" t="s">
        <v>2401</v>
      </c>
      <c r="D95" s="101" t="s">
        <v>2402</v>
      </c>
      <c r="E95" s="101" t="s">
        <v>435</v>
      </c>
      <c r="F95" s="101" t="s">
        <v>20</v>
      </c>
      <c r="G95" s="101" t="s">
        <v>1941</v>
      </c>
      <c r="H95" s="102"/>
      <c r="I95" s="102">
        <v>52.5</v>
      </c>
      <c r="J95" s="102">
        <v>770307.9</v>
      </c>
    </row>
    <row r="96" spans="1:10" x14ac:dyDescent="0.15">
      <c r="A96" s="99">
        <v>41971</v>
      </c>
      <c r="B96" s="100">
        <v>101</v>
      </c>
      <c r="C96" s="101" t="s">
        <v>2403</v>
      </c>
      <c r="D96" s="101" t="s">
        <v>2404</v>
      </c>
      <c r="E96" s="101" t="s">
        <v>375</v>
      </c>
      <c r="F96" s="101" t="s">
        <v>20</v>
      </c>
      <c r="G96" s="101" t="s">
        <v>1941</v>
      </c>
      <c r="H96" s="102"/>
      <c r="I96" s="102">
        <v>265</v>
      </c>
      <c r="J96" s="102">
        <v>770042.9</v>
      </c>
    </row>
    <row r="97" spans="1:10" x14ac:dyDescent="0.15">
      <c r="A97" s="99">
        <v>41971</v>
      </c>
      <c r="B97" s="100">
        <v>101</v>
      </c>
      <c r="C97" s="101" t="s">
        <v>2405</v>
      </c>
      <c r="D97" s="101" t="s">
        <v>2406</v>
      </c>
      <c r="E97" s="101" t="s">
        <v>128</v>
      </c>
      <c r="F97" s="101" t="s">
        <v>20</v>
      </c>
      <c r="G97" s="101" t="s">
        <v>274</v>
      </c>
      <c r="H97" s="102"/>
      <c r="I97" s="102">
        <v>3407.2</v>
      </c>
      <c r="J97" s="102">
        <v>766635.7</v>
      </c>
    </row>
    <row r="98" spans="1:10" x14ac:dyDescent="0.15">
      <c r="A98" s="99">
        <v>41971</v>
      </c>
      <c r="B98" s="100">
        <v>101</v>
      </c>
      <c r="C98" s="101" t="s">
        <v>2407</v>
      </c>
      <c r="D98" s="101" t="s">
        <v>2408</v>
      </c>
      <c r="E98" s="101" t="s">
        <v>2409</v>
      </c>
      <c r="G98" s="101" t="s">
        <v>2294</v>
      </c>
      <c r="H98" s="102"/>
      <c r="I98" s="102">
        <v>474</v>
      </c>
      <c r="J98" s="102">
        <v>766161.7</v>
      </c>
    </row>
    <row r="99" spans="1:10" x14ac:dyDescent="0.15">
      <c r="A99" s="99"/>
      <c r="B99" s="100"/>
      <c r="C99" s="101"/>
      <c r="D99" s="101"/>
      <c r="E99" s="101" t="s">
        <v>350</v>
      </c>
      <c r="F99" s="101"/>
      <c r="G99" s="101" t="s">
        <v>1332</v>
      </c>
      <c r="H99" s="102"/>
      <c r="I99" s="102"/>
      <c r="J99" s="102"/>
    </row>
    <row r="100" spans="1:10" x14ac:dyDescent="0.15">
      <c r="A100" s="99">
        <v>41971</v>
      </c>
      <c r="B100" s="100">
        <v>101</v>
      </c>
      <c r="C100" s="101" t="s">
        <v>2410</v>
      </c>
      <c r="D100" s="101" t="s">
        <v>2411</v>
      </c>
      <c r="E100" s="101" t="s">
        <v>1649</v>
      </c>
      <c r="F100" s="101" t="s">
        <v>20</v>
      </c>
      <c r="G100" s="101" t="s">
        <v>274</v>
      </c>
      <c r="H100" s="102"/>
      <c r="I100" s="102">
        <v>600</v>
      </c>
      <c r="J100" s="102">
        <v>765561.7</v>
      </c>
    </row>
    <row r="101" spans="1:10" x14ac:dyDescent="0.15">
      <c r="A101" s="99">
        <v>41971</v>
      </c>
      <c r="B101" s="100">
        <v>101</v>
      </c>
      <c r="C101" s="101" t="s">
        <v>2412</v>
      </c>
      <c r="D101" s="101" t="s">
        <v>2413</v>
      </c>
      <c r="E101" s="101" t="s">
        <v>128</v>
      </c>
      <c r="F101" s="101" t="s">
        <v>20</v>
      </c>
      <c r="G101" s="101" t="s">
        <v>274</v>
      </c>
      <c r="H101" s="102"/>
      <c r="I101" s="102">
        <v>780</v>
      </c>
      <c r="J101" s="102">
        <v>764781.7</v>
      </c>
    </row>
    <row r="102" spans="1:10" x14ac:dyDescent="0.15">
      <c r="A102" s="99">
        <v>41971</v>
      </c>
      <c r="B102" s="100">
        <v>101</v>
      </c>
      <c r="C102" s="101" t="s">
        <v>2414</v>
      </c>
      <c r="D102" s="101" t="s">
        <v>2415</v>
      </c>
      <c r="E102" s="101" t="s">
        <v>293</v>
      </c>
      <c r="F102" s="101" t="s">
        <v>20</v>
      </c>
      <c r="G102" s="101" t="s">
        <v>684</v>
      </c>
      <c r="H102" s="102"/>
      <c r="I102" s="102">
        <v>850</v>
      </c>
      <c r="J102" s="102">
        <v>763931.7</v>
      </c>
    </row>
    <row r="103" spans="1:10" x14ac:dyDescent="0.15">
      <c r="A103" s="99">
        <v>41973</v>
      </c>
      <c r="B103" s="100">
        <v>105</v>
      </c>
      <c r="C103" s="101" t="s">
        <v>2416</v>
      </c>
      <c r="D103" s="101" t="s">
        <v>67</v>
      </c>
      <c r="E103" s="101" t="s">
        <v>2417</v>
      </c>
      <c r="F103" s="101" t="s">
        <v>20</v>
      </c>
      <c r="G103" s="101" t="s">
        <v>233</v>
      </c>
      <c r="H103" s="102"/>
      <c r="I103" s="102">
        <v>67282.64</v>
      </c>
      <c r="J103" s="102">
        <v>694361.44</v>
      </c>
    </row>
    <row r="104" spans="1:10" x14ac:dyDescent="0.15">
      <c r="A104" s="99"/>
      <c r="B104" s="100"/>
      <c r="C104" s="101"/>
      <c r="D104" s="101"/>
      <c r="E104" s="101" t="s">
        <v>237</v>
      </c>
      <c r="F104" s="101"/>
      <c r="G104" s="101" t="s">
        <v>673</v>
      </c>
      <c r="H104" s="102"/>
      <c r="I104" s="102">
        <v>360</v>
      </c>
      <c r="J104" s="102"/>
    </row>
    <row r="105" spans="1:10" x14ac:dyDescent="0.15">
      <c r="A105" s="99"/>
      <c r="B105" s="100"/>
      <c r="C105" s="101"/>
      <c r="D105" s="101"/>
      <c r="E105" s="101" t="s">
        <v>1956</v>
      </c>
      <c r="F105" s="101"/>
      <c r="G105" s="101" t="s">
        <v>2440</v>
      </c>
      <c r="H105" s="102"/>
      <c r="I105" s="102">
        <v>127</v>
      </c>
      <c r="J105" s="102"/>
    </row>
    <row r="106" spans="1:10" x14ac:dyDescent="0.15">
      <c r="A106" s="99"/>
      <c r="B106" s="100"/>
      <c r="C106" s="101"/>
      <c r="D106" s="101"/>
      <c r="E106" s="101" t="s">
        <v>239</v>
      </c>
      <c r="F106" s="101"/>
      <c r="G106" s="101" t="s">
        <v>239</v>
      </c>
      <c r="H106" s="102"/>
      <c r="I106" s="102">
        <v>150</v>
      </c>
      <c r="J106" s="102"/>
    </row>
    <row r="107" spans="1:10" x14ac:dyDescent="0.15">
      <c r="A107" s="99"/>
      <c r="B107" s="100"/>
      <c r="C107" s="101"/>
      <c r="D107" s="101"/>
      <c r="E107" s="101" t="s">
        <v>19</v>
      </c>
      <c r="F107" s="101"/>
      <c r="G107" s="101" t="s">
        <v>270</v>
      </c>
      <c r="H107" s="102"/>
      <c r="I107" s="102">
        <v>972.06000000000006</v>
      </c>
      <c r="J107" s="102"/>
    </row>
    <row r="108" spans="1:10" x14ac:dyDescent="0.15">
      <c r="A108" s="99"/>
      <c r="B108" s="100"/>
      <c r="C108" s="101"/>
      <c r="D108" s="101"/>
      <c r="E108" s="101" t="s">
        <v>160</v>
      </c>
      <c r="F108" s="101"/>
      <c r="G108" s="101" t="s">
        <v>253</v>
      </c>
      <c r="H108" s="102"/>
      <c r="I108" s="102">
        <v>186.96</v>
      </c>
      <c r="J108" s="102"/>
    </row>
    <row r="109" spans="1:10" x14ac:dyDescent="0.15">
      <c r="A109" s="99"/>
      <c r="B109" s="100"/>
      <c r="C109" s="101"/>
      <c r="D109" s="101"/>
      <c r="E109" s="101" t="s">
        <v>240</v>
      </c>
      <c r="F109" s="101"/>
      <c r="G109" s="101" t="s">
        <v>677</v>
      </c>
      <c r="H109" s="102"/>
      <c r="I109" s="102">
        <v>33</v>
      </c>
      <c r="J109" s="102"/>
    </row>
    <row r="110" spans="1:10" x14ac:dyDescent="0.15">
      <c r="A110" s="99"/>
      <c r="B110" s="100"/>
      <c r="C110" s="101"/>
      <c r="D110" s="101"/>
      <c r="E110" s="101" t="s">
        <v>2441</v>
      </c>
      <c r="F110" s="101"/>
      <c r="G110" s="101" t="s">
        <v>695</v>
      </c>
      <c r="H110" s="102"/>
      <c r="I110" s="102">
        <v>110</v>
      </c>
      <c r="J110" s="102"/>
    </row>
    <row r="111" spans="1:10" x14ac:dyDescent="0.15">
      <c r="A111" s="99"/>
      <c r="B111" s="100"/>
      <c r="C111" s="101"/>
      <c r="D111" s="101"/>
      <c r="E111" s="101" t="s">
        <v>293</v>
      </c>
      <c r="F111" s="101"/>
      <c r="G111" s="101" t="s">
        <v>684</v>
      </c>
      <c r="H111" s="102"/>
      <c r="I111" s="102">
        <v>73.5</v>
      </c>
      <c r="J111" s="102"/>
    </row>
    <row r="112" spans="1:10" x14ac:dyDescent="0.15">
      <c r="A112" s="99"/>
      <c r="B112" s="100"/>
      <c r="C112" s="101"/>
      <c r="D112" s="101"/>
      <c r="E112" s="101" t="s">
        <v>833</v>
      </c>
      <c r="F112" s="101"/>
      <c r="G112" s="101" t="s">
        <v>1773</v>
      </c>
      <c r="H112" s="102"/>
      <c r="I112" s="102">
        <v>54</v>
      </c>
      <c r="J112" s="102"/>
    </row>
    <row r="113" spans="1:10" x14ac:dyDescent="0.15">
      <c r="A113" s="99"/>
      <c r="B113" s="100"/>
      <c r="C113" s="101"/>
      <c r="D113" s="101"/>
      <c r="E113" s="101" t="s">
        <v>308</v>
      </c>
      <c r="F113" s="101"/>
      <c r="G113" s="101" t="s">
        <v>309</v>
      </c>
      <c r="H113" s="102"/>
      <c r="I113" s="102">
        <v>30</v>
      </c>
      <c r="J113" s="102"/>
    </row>
    <row r="114" spans="1:10" x14ac:dyDescent="0.15">
      <c r="A114" s="99"/>
      <c r="B114" s="100"/>
      <c r="C114" s="101"/>
      <c r="D114" s="101"/>
      <c r="E114" s="101" t="s">
        <v>241</v>
      </c>
      <c r="F114" s="101"/>
      <c r="G114" s="101" t="s">
        <v>274</v>
      </c>
      <c r="H114" s="102"/>
      <c r="I114" s="102">
        <v>191.1</v>
      </c>
      <c r="J114" s="102"/>
    </row>
    <row r="115" spans="1:10" x14ac:dyDescent="0.15">
      <c r="A115" s="99">
        <v>41973</v>
      </c>
      <c r="B115" s="100">
        <v>105</v>
      </c>
      <c r="C115" s="101" t="s">
        <v>2418</v>
      </c>
      <c r="D115" s="101" t="s">
        <v>2419</v>
      </c>
      <c r="E115" s="101" t="s">
        <v>2420</v>
      </c>
      <c r="F115" s="101" t="s">
        <v>20</v>
      </c>
      <c r="G115" s="101"/>
      <c r="H115" s="102"/>
      <c r="I115" s="102">
        <v>17610</v>
      </c>
      <c r="J115" s="102">
        <v>676751.44</v>
      </c>
    </row>
    <row r="116" spans="1:10" x14ac:dyDescent="0.15">
      <c r="A116" s="99">
        <v>41973</v>
      </c>
      <c r="B116" s="100">
        <v>105</v>
      </c>
      <c r="C116" s="101" t="s">
        <v>2421</v>
      </c>
      <c r="D116" s="101" t="s">
        <v>2422</v>
      </c>
      <c r="E116" s="101" t="s">
        <v>2423</v>
      </c>
      <c r="F116" s="101" t="s">
        <v>20</v>
      </c>
      <c r="G116" s="101"/>
      <c r="H116" s="102"/>
      <c r="I116" s="102">
        <v>1130.2</v>
      </c>
      <c r="J116" s="102">
        <v>675621.24</v>
      </c>
    </row>
    <row r="117" spans="1:10" x14ac:dyDescent="0.15">
      <c r="A117" s="99">
        <v>41973</v>
      </c>
      <c r="B117" s="100">
        <v>105</v>
      </c>
      <c r="C117" s="101" t="s">
        <v>2424</v>
      </c>
      <c r="D117" s="101" t="s">
        <v>2425</v>
      </c>
      <c r="E117" s="101" t="s">
        <v>2426</v>
      </c>
      <c r="F117" s="101" t="s">
        <v>20</v>
      </c>
      <c r="G117" s="101"/>
      <c r="H117" s="102"/>
      <c r="I117" s="102">
        <v>2554.3000000000002</v>
      </c>
      <c r="J117" s="102">
        <v>673066.94</v>
      </c>
    </row>
    <row r="118" spans="1:10" x14ac:dyDescent="0.15">
      <c r="A118" s="99">
        <v>41973</v>
      </c>
      <c r="B118" s="100">
        <v>105</v>
      </c>
      <c r="C118" s="101" t="s">
        <v>2427</v>
      </c>
      <c r="D118" s="101" t="s">
        <v>2428</v>
      </c>
      <c r="E118" s="101" t="s">
        <v>2429</v>
      </c>
      <c r="F118" s="101" t="s">
        <v>20</v>
      </c>
      <c r="G118" s="101"/>
      <c r="H118" s="102"/>
      <c r="I118" s="102">
        <v>118.98</v>
      </c>
      <c r="J118" s="102">
        <v>672947.96</v>
      </c>
    </row>
    <row r="119" spans="1:10" x14ac:dyDescent="0.15">
      <c r="A119" s="99">
        <v>41973</v>
      </c>
      <c r="B119" s="100">
        <v>106</v>
      </c>
      <c r="C119" s="101" t="s">
        <v>2430</v>
      </c>
      <c r="D119" s="101" t="s">
        <v>20</v>
      </c>
      <c r="E119" s="101" t="s">
        <v>2431</v>
      </c>
      <c r="F119" s="101" t="s">
        <v>2432</v>
      </c>
      <c r="G119" s="101" t="s">
        <v>677</v>
      </c>
      <c r="H119" s="102"/>
      <c r="I119" s="102">
        <v>4.5999999999999996</v>
      </c>
      <c r="J119" s="102">
        <v>672943.36</v>
      </c>
    </row>
    <row r="120" spans="1:10" x14ac:dyDescent="0.15">
      <c r="A120" s="103">
        <v>41973</v>
      </c>
      <c r="B120" s="105">
        <v>106</v>
      </c>
      <c r="C120" s="106" t="s">
        <v>2433</v>
      </c>
      <c r="D120" s="106" t="s">
        <v>20</v>
      </c>
      <c r="E120" s="106" t="s">
        <v>2434</v>
      </c>
      <c r="F120" s="106" t="s">
        <v>2435</v>
      </c>
      <c r="G120" s="101" t="s">
        <v>677</v>
      </c>
      <c r="H120" s="108"/>
      <c r="I120" s="108">
        <v>2</v>
      </c>
      <c r="J120" s="108">
        <v>672941.36</v>
      </c>
    </row>
    <row r="121" spans="1:10" ht="12" thickBot="1" x14ac:dyDescent="0.2">
      <c r="A121" s="104"/>
      <c r="H121" s="107">
        <v>950440.04</v>
      </c>
      <c r="I121" s="107">
        <v>772596.61999999988</v>
      </c>
    </row>
    <row r="122" spans="1:10" ht="12" thickTop="1" x14ac:dyDescent="0.15"/>
    <row r="123" spans="1:10" x14ac:dyDescent="0.15">
      <c r="I123" s="37">
        <f>SUBTOTAL(9,I6:I120)</f>
        <v>685256.57999999973</v>
      </c>
    </row>
    <row r="149" spans="5:5" x14ac:dyDescent="0.15">
      <c r="E149" s="109"/>
    </row>
    <row r="150" spans="5:5" x14ac:dyDescent="0.15">
      <c r="E150" s="109"/>
    </row>
    <row r="151" spans="5:5" x14ac:dyDescent="0.15">
      <c r="E151" s="109"/>
    </row>
    <row r="152" spans="5:5" x14ac:dyDescent="0.15">
      <c r="E152" s="109"/>
    </row>
    <row r="153" spans="5:5" x14ac:dyDescent="0.15">
      <c r="E153" s="109"/>
    </row>
    <row r="154" spans="5:5" x14ac:dyDescent="0.15">
      <c r="E154" s="109"/>
    </row>
    <row r="155" spans="5:5" x14ac:dyDescent="0.15">
      <c r="E155" s="109"/>
    </row>
    <row r="156" spans="5:5" x14ac:dyDescent="0.15">
      <c r="E156" s="109"/>
    </row>
    <row r="157" spans="5:5" x14ac:dyDescent="0.15">
      <c r="E157" s="109"/>
    </row>
    <row r="158" spans="5:5" x14ac:dyDescent="0.15">
      <c r="E158" s="109"/>
    </row>
    <row r="159" spans="5:5" x14ac:dyDescent="0.15">
      <c r="E159" s="109"/>
    </row>
  </sheetData>
  <autoFilter ref="A4:J121"/>
  <mergeCells count="3">
    <mergeCell ref="A1:J1"/>
    <mergeCell ref="A2:J2"/>
    <mergeCell ref="A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tabSelected="1" topLeftCell="A82" workbookViewId="0">
      <selection activeCell="H13" sqref="H1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875" bestFit="1" customWidth="1"/>
    <col min="5" max="5" width="41.125" bestFit="1" customWidth="1"/>
    <col min="6" max="6" width="20.625" bestFit="1" customWidth="1"/>
    <col min="7" max="7" width="10" style="116" customWidth="1"/>
    <col min="8" max="8" width="13.375" customWidth="1"/>
    <col min="9" max="9" width="12.5" customWidth="1"/>
    <col min="10" max="10" width="11.375" bestFit="1" customWidth="1"/>
  </cols>
  <sheetData>
    <row r="1" spans="1:10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12.75" x14ac:dyDescent="0.15">
      <c r="A2" s="112" t="s">
        <v>2442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10" ht="12.75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0" ht="12" thickBot="1" x14ac:dyDescent="0.2">
      <c r="A4" s="117" t="s">
        <v>3</v>
      </c>
      <c r="B4" s="117" t="s">
        <v>4</v>
      </c>
      <c r="C4" s="117" t="s">
        <v>5</v>
      </c>
      <c r="D4" s="117" t="s">
        <v>6</v>
      </c>
      <c r="E4" s="117" t="s">
        <v>7</v>
      </c>
      <c r="F4" s="117" t="s">
        <v>8</v>
      </c>
      <c r="G4" s="117"/>
      <c r="H4" s="117" t="s">
        <v>9</v>
      </c>
      <c r="I4" s="117" t="s">
        <v>10</v>
      </c>
      <c r="J4" s="117" t="s">
        <v>11</v>
      </c>
    </row>
    <row r="5" spans="1:10" ht="12" thickTop="1" x14ac:dyDescent="0.15">
      <c r="A5" s="118"/>
      <c r="B5" s="119"/>
      <c r="C5" s="120"/>
      <c r="D5" s="120"/>
      <c r="E5" s="120" t="s">
        <v>12</v>
      </c>
      <c r="F5" s="120"/>
      <c r="G5" s="120"/>
      <c r="H5" s="121"/>
      <c r="I5" s="121"/>
      <c r="J5" s="121">
        <v>672941.36</v>
      </c>
    </row>
    <row r="6" spans="1:10" x14ac:dyDescent="0.15">
      <c r="A6" s="118">
        <v>41974</v>
      </c>
      <c r="B6" s="119">
        <v>111</v>
      </c>
      <c r="C6" s="120" t="s">
        <v>2443</v>
      </c>
      <c r="D6" s="120" t="s">
        <v>2444</v>
      </c>
      <c r="E6" s="120" t="s">
        <v>701</v>
      </c>
      <c r="F6" s="120" t="s">
        <v>16</v>
      </c>
      <c r="G6" s="120" t="s">
        <v>1318</v>
      </c>
      <c r="H6" s="121"/>
      <c r="I6" s="121">
        <v>10064</v>
      </c>
      <c r="J6" s="121">
        <v>662877.36</v>
      </c>
    </row>
    <row r="7" spans="1:10" x14ac:dyDescent="0.15">
      <c r="A7" s="118">
        <v>41974</v>
      </c>
      <c r="B7" s="119">
        <v>111</v>
      </c>
      <c r="C7" s="120" t="s">
        <v>2445</v>
      </c>
      <c r="D7" s="120" t="s">
        <v>2446</v>
      </c>
      <c r="E7" s="120" t="s">
        <v>19</v>
      </c>
      <c r="F7" s="120" t="s">
        <v>20</v>
      </c>
      <c r="G7" s="120" t="s">
        <v>270</v>
      </c>
      <c r="H7" s="121"/>
      <c r="I7" s="121">
        <v>170</v>
      </c>
      <c r="J7" s="121">
        <v>662707.36</v>
      </c>
    </row>
    <row r="8" spans="1:10" x14ac:dyDescent="0.15">
      <c r="A8" s="118">
        <v>41975</v>
      </c>
      <c r="B8" s="119">
        <v>111</v>
      </c>
      <c r="C8" s="120" t="s">
        <v>2447</v>
      </c>
      <c r="D8" s="120" t="s">
        <v>276</v>
      </c>
      <c r="E8" s="120" t="s">
        <v>2079</v>
      </c>
      <c r="F8" s="120" t="s">
        <v>20</v>
      </c>
      <c r="G8" s="120" t="s">
        <v>1940</v>
      </c>
      <c r="H8" s="121"/>
      <c r="I8" s="121">
        <v>35401.86</v>
      </c>
      <c r="J8" s="121">
        <v>627305.5</v>
      </c>
    </row>
    <row r="9" spans="1:10" x14ac:dyDescent="0.15">
      <c r="A9" s="118">
        <v>41978</v>
      </c>
      <c r="B9" s="119">
        <v>112</v>
      </c>
      <c r="C9" s="120" t="s">
        <v>2448</v>
      </c>
      <c r="D9" s="120" t="s">
        <v>1252</v>
      </c>
      <c r="E9" s="120" t="s">
        <v>1649</v>
      </c>
      <c r="F9" s="120" t="s">
        <v>20</v>
      </c>
      <c r="G9" s="120" t="s">
        <v>2689</v>
      </c>
      <c r="H9" s="121">
        <v>805.1</v>
      </c>
      <c r="I9" s="121">
        <v>-805.1</v>
      </c>
      <c r="J9" s="121">
        <v>628110.6</v>
      </c>
    </row>
    <row r="10" spans="1:10" x14ac:dyDescent="0.15">
      <c r="A10" s="118">
        <v>41978</v>
      </c>
      <c r="B10" s="119">
        <v>112</v>
      </c>
      <c r="C10" s="120" t="s">
        <v>2449</v>
      </c>
      <c r="D10" s="120" t="s">
        <v>2450</v>
      </c>
      <c r="E10" s="120" t="s">
        <v>2451</v>
      </c>
      <c r="F10" s="120" t="s">
        <v>20</v>
      </c>
      <c r="G10" s="120" t="s">
        <v>2690</v>
      </c>
      <c r="H10" s="121">
        <v>750</v>
      </c>
      <c r="I10" s="121"/>
      <c r="J10" s="121">
        <v>628860.6</v>
      </c>
    </row>
    <row r="11" spans="1:10" x14ac:dyDescent="0.15">
      <c r="A11" s="118">
        <v>41978</v>
      </c>
      <c r="B11" s="119">
        <v>112</v>
      </c>
      <c r="C11" s="120" t="s">
        <v>2452</v>
      </c>
      <c r="D11" s="120" t="s">
        <v>2453</v>
      </c>
      <c r="E11" s="120" t="s">
        <v>2451</v>
      </c>
      <c r="F11" s="120" t="s">
        <v>20</v>
      </c>
      <c r="G11" s="120" t="s">
        <v>2690</v>
      </c>
      <c r="H11" s="121">
        <v>750</v>
      </c>
      <c r="I11" s="121"/>
      <c r="J11" s="121">
        <v>629610.6</v>
      </c>
    </row>
    <row r="12" spans="1:10" x14ac:dyDescent="0.15">
      <c r="A12" s="118">
        <v>41978</v>
      </c>
      <c r="B12" s="119">
        <v>112</v>
      </c>
      <c r="C12" s="120" t="s">
        <v>2454</v>
      </c>
      <c r="D12" s="120" t="s">
        <v>2455</v>
      </c>
      <c r="E12" s="120" t="s">
        <v>2451</v>
      </c>
      <c r="F12" s="120" t="s">
        <v>20</v>
      </c>
      <c r="G12" s="120" t="s">
        <v>2690</v>
      </c>
      <c r="H12" s="121">
        <v>750</v>
      </c>
      <c r="I12" s="121"/>
      <c r="J12" s="121">
        <v>630360.6</v>
      </c>
    </row>
    <row r="13" spans="1:10" x14ac:dyDescent="0.15">
      <c r="A13" s="118">
        <v>41978</v>
      </c>
      <c r="B13" s="119">
        <v>116</v>
      </c>
      <c r="C13" s="120" t="s">
        <v>2456</v>
      </c>
      <c r="D13" s="120" t="s">
        <v>20</v>
      </c>
      <c r="E13" s="120" t="s">
        <v>135</v>
      </c>
      <c r="F13" s="120" t="s">
        <v>2457</v>
      </c>
      <c r="G13" s="120" t="s">
        <v>1334</v>
      </c>
      <c r="H13" s="121">
        <v>2000</v>
      </c>
      <c r="I13" s="121"/>
      <c r="J13" s="121">
        <v>632360.6</v>
      </c>
    </row>
    <row r="14" spans="1:10" x14ac:dyDescent="0.15">
      <c r="A14" s="118">
        <v>41983</v>
      </c>
      <c r="B14" s="119">
        <v>111</v>
      </c>
      <c r="C14" s="120" t="s">
        <v>2458</v>
      </c>
      <c r="D14" s="120" t="s">
        <v>2459</v>
      </c>
      <c r="E14" s="120" t="s">
        <v>160</v>
      </c>
      <c r="F14" s="120" t="s">
        <v>20</v>
      </c>
      <c r="G14" s="120" t="s">
        <v>2691</v>
      </c>
      <c r="H14" s="121"/>
      <c r="I14" s="121">
        <v>145.24</v>
      </c>
      <c r="J14" s="121">
        <v>632215.36</v>
      </c>
    </row>
    <row r="15" spans="1:10" x14ac:dyDescent="0.15">
      <c r="A15" s="118">
        <v>41983</v>
      </c>
      <c r="B15" s="119">
        <v>111</v>
      </c>
      <c r="C15" s="120" t="s">
        <v>2460</v>
      </c>
      <c r="D15" s="120" t="s">
        <v>2461</v>
      </c>
      <c r="E15" s="120" t="s">
        <v>1649</v>
      </c>
      <c r="F15" s="120" t="s">
        <v>20</v>
      </c>
      <c r="G15" s="120" t="s">
        <v>2689</v>
      </c>
      <c r="H15" s="121"/>
      <c r="I15" s="121">
        <v>10613</v>
      </c>
      <c r="J15" s="121">
        <v>621602.36</v>
      </c>
    </row>
    <row r="16" spans="1:10" x14ac:dyDescent="0.15">
      <c r="A16" s="118">
        <v>41983</v>
      </c>
      <c r="B16" s="119">
        <v>111</v>
      </c>
      <c r="C16" s="120" t="s">
        <v>2463</v>
      </c>
      <c r="D16" s="120" t="s">
        <v>2415</v>
      </c>
      <c r="E16" s="120" t="s">
        <v>1649</v>
      </c>
      <c r="F16" s="120" t="s">
        <v>20</v>
      </c>
      <c r="G16" s="120" t="s">
        <v>2689</v>
      </c>
      <c r="H16" s="121"/>
      <c r="I16" s="121">
        <v>2420</v>
      </c>
      <c r="J16" s="121">
        <v>619182.36</v>
      </c>
    </row>
    <row r="17" spans="1:10" x14ac:dyDescent="0.15">
      <c r="A17" s="118">
        <v>41983</v>
      </c>
      <c r="B17" s="119">
        <v>111</v>
      </c>
      <c r="C17" s="120" t="s">
        <v>2464</v>
      </c>
      <c r="D17" s="120" t="s">
        <v>2465</v>
      </c>
      <c r="E17" s="120" t="s">
        <v>194</v>
      </c>
      <c r="F17" s="120" t="s">
        <v>20</v>
      </c>
      <c r="G17" s="120" t="s">
        <v>2689</v>
      </c>
      <c r="H17" s="121"/>
      <c r="I17" s="121">
        <v>1500</v>
      </c>
      <c r="J17" s="121">
        <v>617682.36</v>
      </c>
    </row>
    <row r="18" spans="1:10" x14ac:dyDescent="0.15">
      <c r="A18" s="118">
        <v>41983</v>
      </c>
      <c r="B18" s="119">
        <v>111</v>
      </c>
      <c r="C18" s="120" t="s">
        <v>2466</v>
      </c>
      <c r="D18" s="120" t="s">
        <v>2467</v>
      </c>
      <c r="E18" s="120" t="s">
        <v>2468</v>
      </c>
      <c r="F18" s="120" t="s">
        <v>20</v>
      </c>
      <c r="G18" s="120" t="s">
        <v>2692</v>
      </c>
      <c r="H18" s="121"/>
      <c r="I18" s="121">
        <v>2510</v>
      </c>
      <c r="J18" s="121">
        <v>615172.36</v>
      </c>
    </row>
    <row r="19" spans="1:10" x14ac:dyDescent="0.15">
      <c r="A19" s="118">
        <v>41983</v>
      </c>
      <c r="B19" s="119">
        <v>111</v>
      </c>
      <c r="C19" s="120" t="s">
        <v>2469</v>
      </c>
      <c r="D19" s="120" t="s">
        <v>2470</v>
      </c>
      <c r="E19" s="120" t="s">
        <v>2468</v>
      </c>
      <c r="F19" s="120" t="s">
        <v>20</v>
      </c>
      <c r="G19" s="120" t="s">
        <v>2692</v>
      </c>
      <c r="H19" s="121"/>
      <c r="I19" s="121">
        <v>850</v>
      </c>
      <c r="J19" s="121">
        <v>614322.36</v>
      </c>
    </row>
    <row r="20" spans="1:10" x14ac:dyDescent="0.15">
      <c r="A20" s="118">
        <v>41983</v>
      </c>
      <c r="B20" s="119">
        <v>111</v>
      </c>
      <c r="C20" s="120" t="s">
        <v>2471</v>
      </c>
      <c r="D20" s="120" t="s">
        <v>2472</v>
      </c>
      <c r="E20" s="120" t="s">
        <v>133</v>
      </c>
      <c r="F20" s="120" t="s">
        <v>20</v>
      </c>
      <c r="G20" s="120" t="s">
        <v>2693</v>
      </c>
      <c r="H20" s="121"/>
      <c r="I20" s="121">
        <v>2300</v>
      </c>
      <c r="J20" s="121">
        <v>612022.36</v>
      </c>
    </row>
    <row r="21" spans="1:10" x14ac:dyDescent="0.15">
      <c r="A21" s="118">
        <v>41983</v>
      </c>
      <c r="B21" s="119">
        <v>111</v>
      </c>
      <c r="C21" s="120" t="s">
        <v>2473</v>
      </c>
      <c r="D21" s="120" t="s">
        <v>2474</v>
      </c>
      <c r="E21" s="120" t="s">
        <v>160</v>
      </c>
      <c r="F21" s="120" t="s">
        <v>20</v>
      </c>
      <c r="G21" s="120" t="s">
        <v>2691</v>
      </c>
      <c r="H21" s="121"/>
      <c r="I21" s="121">
        <v>1523.1</v>
      </c>
      <c r="J21" s="121">
        <v>610499.26</v>
      </c>
    </row>
    <row r="22" spans="1:10" x14ac:dyDescent="0.15">
      <c r="A22" s="118">
        <v>41984</v>
      </c>
      <c r="B22" s="119">
        <v>112</v>
      </c>
      <c r="C22" s="120" t="s">
        <v>2475</v>
      </c>
      <c r="D22" s="120" t="s">
        <v>2476</v>
      </c>
      <c r="E22" s="120" t="s">
        <v>2477</v>
      </c>
      <c r="F22" s="120" t="s">
        <v>20</v>
      </c>
      <c r="G22" s="120"/>
      <c r="H22" s="121">
        <v>259841.94</v>
      </c>
      <c r="I22" s="121"/>
      <c r="J22" s="121">
        <v>870341.2</v>
      </c>
    </row>
    <row r="23" spans="1:10" s="116" customFormat="1" x14ac:dyDescent="0.15">
      <c r="A23" s="118"/>
      <c r="B23" s="119"/>
      <c r="C23" s="120"/>
      <c r="D23" s="120"/>
      <c r="E23" s="120"/>
      <c r="F23" s="120"/>
      <c r="G23" s="120" t="s">
        <v>2696</v>
      </c>
      <c r="H23" s="121"/>
      <c r="I23" s="121">
        <v>-10000</v>
      </c>
      <c r="J23" s="121"/>
    </row>
    <row r="24" spans="1:10" s="116" customFormat="1" x14ac:dyDescent="0.15">
      <c r="A24" s="118"/>
      <c r="B24" s="119"/>
      <c r="C24" s="120"/>
      <c r="D24" s="120"/>
      <c r="E24" s="120"/>
      <c r="F24" s="120"/>
      <c r="G24" s="120" t="s">
        <v>2694</v>
      </c>
      <c r="H24" s="121"/>
      <c r="I24" s="121">
        <v>-91809.11</v>
      </c>
      <c r="J24" s="121"/>
    </row>
    <row r="25" spans="1:10" s="116" customFormat="1" x14ac:dyDescent="0.15">
      <c r="A25" s="118"/>
      <c r="B25" s="119"/>
      <c r="C25" s="120"/>
      <c r="D25" s="120"/>
      <c r="E25" s="120"/>
      <c r="F25" s="120"/>
      <c r="G25" s="120" t="s">
        <v>2694</v>
      </c>
      <c r="H25" s="121"/>
      <c r="I25" s="121">
        <v>-59392.83</v>
      </c>
      <c r="J25" s="121"/>
    </row>
    <row r="26" spans="1:10" s="116" customFormat="1" x14ac:dyDescent="0.15">
      <c r="A26" s="118"/>
      <c r="B26" s="119"/>
      <c r="C26" s="120"/>
      <c r="D26" s="120"/>
      <c r="E26" s="120"/>
      <c r="F26" s="120"/>
      <c r="G26" s="120" t="s">
        <v>2695</v>
      </c>
      <c r="H26" s="121"/>
      <c r="I26" s="121">
        <v>-98640</v>
      </c>
      <c r="J26" s="121"/>
    </row>
    <row r="27" spans="1:10" x14ac:dyDescent="0.15">
      <c r="A27" s="118">
        <v>41990</v>
      </c>
      <c r="B27" s="119">
        <v>111</v>
      </c>
      <c r="C27" s="120" t="s">
        <v>2478</v>
      </c>
      <c r="D27" s="120" t="s">
        <v>2479</v>
      </c>
      <c r="E27" s="120" t="s">
        <v>2480</v>
      </c>
      <c r="F27" s="120" t="s">
        <v>20</v>
      </c>
      <c r="G27" s="120" t="s">
        <v>2697</v>
      </c>
      <c r="H27" s="121"/>
      <c r="I27" s="121">
        <v>6960</v>
      </c>
      <c r="J27" s="121">
        <v>863381.2</v>
      </c>
    </row>
    <row r="28" spans="1:10" x14ac:dyDescent="0.15">
      <c r="A28" s="118">
        <v>41990</v>
      </c>
      <c r="B28" s="119">
        <v>111</v>
      </c>
      <c r="C28" s="120" t="s">
        <v>2481</v>
      </c>
      <c r="D28" s="120" t="s">
        <v>2482</v>
      </c>
      <c r="E28" s="120" t="s">
        <v>2169</v>
      </c>
      <c r="F28" s="120" t="s">
        <v>20</v>
      </c>
      <c r="G28" s="120" t="s">
        <v>2219</v>
      </c>
      <c r="H28" s="121"/>
      <c r="I28" s="121">
        <v>179820</v>
      </c>
      <c r="J28" s="121">
        <v>683561.2</v>
      </c>
    </row>
    <row r="29" spans="1:10" x14ac:dyDescent="0.15">
      <c r="A29" s="118">
        <v>41990</v>
      </c>
      <c r="B29" s="119">
        <v>111</v>
      </c>
      <c r="C29" s="120" t="s">
        <v>2483</v>
      </c>
      <c r="D29" s="120" t="s">
        <v>2484</v>
      </c>
      <c r="E29" s="120" t="s">
        <v>2485</v>
      </c>
      <c r="F29" s="120" t="s">
        <v>128</v>
      </c>
      <c r="G29" s="120" t="s">
        <v>2689</v>
      </c>
      <c r="H29" s="121"/>
      <c r="I29" s="121">
        <v>39116</v>
      </c>
      <c r="J29" s="121">
        <v>644445.19999999995</v>
      </c>
    </row>
    <row r="30" spans="1:10" x14ac:dyDescent="0.15">
      <c r="A30" s="118">
        <v>41990</v>
      </c>
      <c r="B30" s="119">
        <v>111</v>
      </c>
      <c r="C30" s="120" t="s">
        <v>2486</v>
      </c>
      <c r="D30" s="120" t="s">
        <v>2487</v>
      </c>
      <c r="E30" s="120" t="s">
        <v>2462</v>
      </c>
      <c r="F30" s="120" t="s">
        <v>20</v>
      </c>
      <c r="G30" s="120" t="s">
        <v>2689</v>
      </c>
      <c r="H30" s="121"/>
      <c r="I30" s="121">
        <v>1500</v>
      </c>
      <c r="J30" s="121">
        <v>642945.19999999995</v>
      </c>
    </row>
    <row r="31" spans="1:10" x14ac:dyDescent="0.15">
      <c r="A31" s="118">
        <v>41990</v>
      </c>
      <c r="B31" s="119">
        <v>111</v>
      </c>
      <c r="C31" s="120" t="s">
        <v>2488</v>
      </c>
      <c r="D31" s="120" t="s">
        <v>2489</v>
      </c>
      <c r="E31" s="120" t="s">
        <v>128</v>
      </c>
      <c r="F31" s="120" t="s">
        <v>20</v>
      </c>
      <c r="G31" s="120" t="s">
        <v>2689</v>
      </c>
      <c r="H31" s="121"/>
      <c r="I31" s="121">
        <v>4310</v>
      </c>
      <c r="J31" s="121">
        <v>638635.19999999995</v>
      </c>
    </row>
    <row r="32" spans="1:10" x14ac:dyDescent="0.15">
      <c r="A32" s="118">
        <v>41990</v>
      </c>
      <c r="B32" s="119">
        <v>111</v>
      </c>
      <c r="C32" s="120" t="s">
        <v>2490</v>
      </c>
      <c r="D32" s="120" t="s">
        <v>2491</v>
      </c>
      <c r="E32" s="120" t="s">
        <v>178</v>
      </c>
      <c r="F32" s="120" t="s">
        <v>20</v>
      </c>
      <c r="G32" s="120" t="s">
        <v>682</v>
      </c>
      <c r="H32" s="121"/>
      <c r="I32" s="121">
        <v>378</v>
      </c>
      <c r="J32" s="121">
        <v>638257.19999999995</v>
      </c>
    </row>
    <row r="33" spans="1:10" x14ac:dyDescent="0.15">
      <c r="A33" s="118">
        <v>41990</v>
      </c>
      <c r="B33" s="119">
        <v>111</v>
      </c>
      <c r="C33" s="120" t="s">
        <v>2492</v>
      </c>
      <c r="D33" s="120" t="s">
        <v>2493</v>
      </c>
      <c r="E33" s="120" t="s">
        <v>2494</v>
      </c>
      <c r="F33" s="120" t="s">
        <v>20</v>
      </c>
      <c r="G33" s="120" t="s">
        <v>2689</v>
      </c>
      <c r="H33" s="121"/>
      <c r="I33" s="121">
        <v>3800</v>
      </c>
      <c r="J33" s="121">
        <v>634457.19999999995</v>
      </c>
    </row>
    <row r="34" spans="1:10" x14ac:dyDescent="0.15">
      <c r="A34" s="118">
        <v>41990</v>
      </c>
      <c r="B34" s="119">
        <v>111</v>
      </c>
      <c r="C34" s="120" t="s">
        <v>2495</v>
      </c>
      <c r="D34" s="120" t="s">
        <v>2496</v>
      </c>
      <c r="E34" s="120" t="s">
        <v>194</v>
      </c>
      <c r="F34" s="120" t="s">
        <v>20</v>
      </c>
      <c r="G34" s="120" t="s">
        <v>2689</v>
      </c>
      <c r="H34" s="121"/>
      <c r="I34" s="121">
        <v>5950</v>
      </c>
      <c r="J34" s="121">
        <v>628507.19999999995</v>
      </c>
    </row>
    <row r="35" spans="1:10" x14ac:dyDescent="0.15">
      <c r="A35" s="118">
        <v>41990</v>
      </c>
      <c r="B35" s="119">
        <v>111</v>
      </c>
      <c r="C35" s="120" t="s">
        <v>2497</v>
      </c>
      <c r="D35" s="120" t="s">
        <v>2498</v>
      </c>
      <c r="E35" s="120" t="s">
        <v>308</v>
      </c>
      <c r="F35" s="120" t="s">
        <v>20</v>
      </c>
      <c r="G35" s="120" t="s">
        <v>1324</v>
      </c>
      <c r="H35" s="121"/>
      <c r="I35" s="121">
        <v>4800</v>
      </c>
      <c r="J35" s="121">
        <v>623707.19999999995</v>
      </c>
    </row>
    <row r="36" spans="1:10" x14ac:dyDescent="0.15">
      <c r="A36" s="118">
        <v>41990</v>
      </c>
      <c r="B36" s="119">
        <v>111</v>
      </c>
      <c r="C36" s="120" t="s">
        <v>2499</v>
      </c>
      <c r="D36" s="120" t="s">
        <v>2500</v>
      </c>
      <c r="E36" s="120" t="s">
        <v>442</v>
      </c>
      <c r="F36" s="120" t="s">
        <v>20</v>
      </c>
      <c r="G36" s="120" t="s">
        <v>821</v>
      </c>
      <c r="H36" s="121"/>
      <c r="I36" s="121">
        <v>60</v>
      </c>
      <c r="J36" s="121">
        <v>623647.19999999995</v>
      </c>
    </row>
    <row r="37" spans="1:10" x14ac:dyDescent="0.15">
      <c r="A37" s="118">
        <v>41990</v>
      </c>
      <c r="B37" s="119">
        <v>111</v>
      </c>
      <c r="C37" s="120" t="s">
        <v>2501</v>
      </c>
      <c r="D37" s="120" t="s">
        <v>2502</v>
      </c>
      <c r="E37" s="120" t="s">
        <v>350</v>
      </c>
      <c r="F37" s="120" t="s">
        <v>20</v>
      </c>
      <c r="G37" s="120" t="s">
        <v>2698</v>
      </c>
      <c r="H37" s="121"/>
      <c r="I37" s="121">
        <v>355</v>
      </c>
      <c r="J37" s="121">
        <v>623292.19999999995</v>
      </c>
    </row>
    <row r="38" spans="1:10" x14ac:dyDescent="0.15">
      <c r="A38" s="118">
        <v>41990</v>
      </c>
      <c r="B38" s="119">
        <v>111</v>
      </c>
      <c r="C38" s="120" t="s">
        <v>2503</v>
      </c>
      <c r="D38" s="120" t="s">
        <v>2504</v>
      </c>
      <c r="E38" s="120" t="s">
        <v>194</v>
      </c>
      <c r="F38" s="120" t="s">
        <v>20</v>
      </c>
      <c r="G38" s="120" t="s">
        <v>2689</v>
      </c>
      <c r="H38" s="121"/>
      <c r="I38" s="121">
        <v>200</v>
      </c>
      <c r="J38" s="121">
        <v>623092.19999999995</v>
      </c>
    </row>
    <row r="39" spans="1:10" x14ac:dyDescent="0.15">
      <c r="A39" s="118">
        <v>41990</v>
      </c>
      <c r="B39" s="119">
        <v>111</v>
      </c>
      <c r="C39" s="120" t="s">
        <v>2505</v>
      </c>
      <c r="D39" s="120" t="s">
        <v>2506</v>
      </c>
      <c r="E39" s="120" t="s">
        <v>2070</v>
      </c>
      <c r="F39" s="116"/>
      <c r="G39" s="120" t="s">
        <v>821</v>
      </c>
      <c r="H39" s="121"/>
      <c r="I39" s="121">
        <v>120</v>
      </c>
      <c r="J39" s="121">
        <v>621772.19999999995</v>
      </c>
    </row>
    <row r="40" spans="1:10" x14ac:dyDescent="0.15">
      <c r="A40" s="118"/>
      <c r="B40" s="119"/>
      <c r="C40" s="120"/>
      <c r="D40" s="120"/>
      <c r="E40" s="120" t="s">
        <v>2462</v>
      </c>
      <c r="F40" s="120"/>
      <c r="G40" s="120" t="s">
        <v>2689</v>
      </c>
      <c r="H40" s="121"/>
      <c r="I40" s="121">
        <v>1200</v>
      </c>
      <c r="J40" s="121"/>
    </row>
    <row r="41" spans="1:10" x14ac:dyDescent="0.15">
      <c r="A41" s="118">
        <v>41990</v>
      </c>
      <c r="B41" s="119">
        <v>111</v>
      </c>
      <c r="C41" s="120" t="s">
        <v>2507</v>
      </c>
      <c r="D41" s="120" t="s">
        <v>2508</v>
      </c>
      <c r="E41" s="120" t="s">
        <v>2164</v>
      </c>
      <c r="F41" s="120" t="s">
        <v>20</v>
      </c>
      <c r="G41" s="120" t="s">
        <v>2699</v>
      </c>
      <c r="H41" s="121"/>
      <c r="I41" s="121">
        <v>77359.360000000001</v>
      </c>
      <c r="J41" s="121">
        <v>544412.84</v>
      </c>
    </row>
    <row r="42" spans="1:10" x14ac:dyDescent="0.15">
      <c r="A42" s="118">
        <v>41990</v>
      </c>
      <c r="B42" s="119">
        <v>111</v>
      </c>
      <c r="C42" s="120" t="s">
        <v>2509</v>
      </c>
      <c r="D42" s="120" t="s">
        <v>2510</v>
      </c>
      <c r="E42" s="120" t="s">
        <v>993</v>
      </c>
      <c r="F42" s="120" t="s">
        <v>20</v>
      </c>
      <c r="G42" s="120" t="s">
        <v>821</v>
      </c>
      <c r="H42" s="121"/>
      <c r="I42" s="121">
        <v>169</v>
      </c>
      <c r="J42" s="121">
        <v>544243.84</v>
      </c>
    </row>
    <row r="43" spans="1:10" x14ac:dyDescent="0.15">
      <c r="A43" s="118">
        <v>41990</v>
      </c>
      <c r="B43" s="119">
        <v>111</v>
      </c>
      <c r="C43" s="120" t="s">
        <v>2511</v>
      </c>
      <c r="D43" s="120" t="s">
        <v>2512</v>
      </c>
      <c r="E43" s="120" t="s">
        <v>308</v>
      </c>
      <c r="F43" s="120" t="s">
        <v>20</v>
      </c>
      <c r="G43" s="120" t="s">
        <v>1324</v>
      </c>
      <c r="H43" s="121"/>
      <c r="I43" s="121">
        <v>6444</v>
      </c>
      <c r="J43" s="121">
        <v>537799.84</v>
      </c>
    </row>
    <row r="44" spans="1:10" x14ac:dyDescent="0.15">
      <c r="A44" s="118">
        <v>41990</v>
      </c>
      <c r="B44" s="119">
        <v>111</v>
      </c>
      <c r="C44" s="120" t="s">
        <v>2513</v>
      </c>
      <c r="D44" s="120" t="s">
        <v>2514</v>
      </c>
      <c r="E44" s="120" t="s">
        <v>37</v>
      </c>
      <c r="F44" s="120" t="s">
        <v>20</v>
      </c>
      <c r="G44" s="120" t="s">
        <v>821</v>
      </c>
      <c r="H44" s="121"/>
      <c r="I44" s="121">
        <v>600</v>
      </c>
      <c r="J44" s="121">
        <v>537199.84</v>
      </c>
    </row>
    <row r="45" spans="1:10" x14ac:dyDescent="0.15">
      <c r="A45" s="118">
        <v>41990</v>
      </c>
      <c r="B45" s="119">
        <v>111</v>
      </c>
      <c r="C45" s="120" t="s">
        <v>2515</v>
      </c>
      <c r="D45" s="120" t="s">
        <v>2516</v>
      </c>
      <c r="E45" s="120" t="s">
        <v>1701</v>
      </c>
      <c r="F45" s="120" t="s">
        <v>20</v>
      </c>
      <c r="G45" s="120" t="s">
        <v>1940</v>
      </c>
      <c r="H45" s="121"/>
      <c r="I45" s="121">
        <v>10000</v>
      </c>
      <c r="J45" s="121">
        <v>527199.84</v>
      </c>
    </row>
    <row r="46" spans="1:10" x14ac:dyDescent="0.15">
      <c r="A46" s="118">
        <v>41990</v>
      </c>
      <c r="B46" s="119">
        <v>111</v>
      </c>
      <c r="C46" s="120" t="s">
        <v>2517</v>
      </c>
      <c r="D46" s="120" t="s">
        <v>2518</v>
      </c>
      <c r="E46" s="120" t="s">
        <v>1701</v>
      </c>
      <c r="F46" s="116"/>
      <c r="G46" s="120" t="s">
        <v>1940</v>
      </c>
      <c r="H46" s="121"/>
      <c r="I46" s="121">
        <v>4838</v>
      </c>
      <c r="J46" s="121">
        <v>522264.04</v>
      </c>
    </row>
    <row r="47" spans="1:10" x14ac:dyDescent="0.15">
      <c r="A47" s="118"/>
      <c r="B47" s="119"/>
      <c r="C47" s="120"/>
      <c r="D47" s="120"/>
      <c r="E47" s="120" t="s">
        <v>194</v>
      </c>
      <c r="F47" s="120"/>
      <c r="G47" s="120" t="s">
        <v>2689</v>
      </c>
      <c r="H47" s="121"/>
      <c r="I47" s="121">
        <v>97.8</v>
      </c>
      <c r="J47" s="121"/>
    </row>
    <row r="48" spans="1:10" x14ac:dyDescent="0.15">
      <c r="A48" s="118">
        <v>41990</v>
      </c>
      <c r="B48" s="119">
        <v>111</v>
      </c>
      <c r="C48" s="120" t="s">
        <v>2519</v>
      </c>
      <c r="D48" s="120" t="s">
        <v>2520</v>
      </c>
      <c r="E48" s="120" t="s">
        <v>1235</v>
      </c>
      <c r="F48" s="120" t="s">
        <v>20</v>
      </c>
      <c r="G48" s="120" t="s">
        <v>2689</v>
      </c>
      <c r="H48" s="121"/>
      <c r="I48" s="121">
        <v>5020</v>
      </c>
      <c r="J48" s="121">
        <v>517244.04</v>
      </c>
    </row>
    <row r="49" spans="1:10" x14ac:dyDescent="0.15">
      <c r="A49" s="118">
        <v>41990</v>
      </c>
      <c r="B49" s="119">
        <v>111</v>
      </c>
      <c r="C49" s="120" t="s">
        <v>2521</v>
      </c>
      <c r="D49" s="120" t="s">
        <v>2522</v>
      </c>
      <c r="E49" s="120" t="s">
        <v>1023</v>
      </c>
      <c r="F49" s="120" t="s">
        <v>20</v>
      </c>
      <c r="G49" s="120" t="s">
        <v>821</v>
      </c>
      <c r="H49" s="121"/>
      <c r="I49" s="121">
        <v>84</v>
      </c>
      <c r="J49" s="121">
        <v>517160.04</v>
      </c>
    </row>
    <row r="50" spans="1:10" x14ac:dyDescent="0.15">
      <c r="A50" s="118">
        <v>41990</v>
      </c>
      <c r="B50" s="119">
        <v>111</v>
      </c>
      <c r="C50" s="120" t="s">
        <v>2523</v>
      </c>
      <c r="D50" s="120" t="s">
        <v>2524</v>
      </c>
      <c r="E50" s="120" t="s">
        <v>194</v>
      </c>
      <c r="F50" s="120" t="s">
        <v>20</v>
      </c>
      <c r="G50" s="120" t="s">
        <v>2689</v>
      </c>
      <c r="H50" s="121"/>
      <c r="I50" s="121">
        <v>270</v>
      </c>
      <c r="J50" s="121">
        <v>516890.04</v>
      </c>
    </row>
    <row r="51" spans="1:10" x14ac:dyDescent="0.15">
      <c r="A51" s="118">
        <v>41990</v>
      </c>
      <c r="B51" s="119">
        <v>111</v>
      </c>
      <c r="C51" s="120" t="s">
        <v>2525</v>
      </c>
      <c r="D51" s="120" t="s">
        <v>2526</v>
      </c>
      <c r="E51" s="120" t="s">
        <v>194</v>
      </c>
      <c r="F51" s="120" t="s">
        <v>20</v>
      </c>
      <c r="G51" s="120" t="s">
        <v>2689</v>
      </c>
      <c r="H51" s="121"/>
      <c r="I51" s="121">
        <v>280</v>
      </c>
      <c r="J51" s="121">
        <v>516610.04</v>
      </c>
    </row>
    <row r="52" spans="1:10" x14ac:dyDescent="0.15">
      <c r="A52" s="118">
        <v>41990</v>
      </c>
      <c r="B52" s="119">
        <v>111</v>
      </c>
      <c r="C52" s="120" t="s">
        <v>2527</v>
      </c>
      <c r="D52" s="120" t="s">
        <v>2528</v>
      </c>
      <c r="E52" s="120" t="s">
        <v>166</v>
      </c>
      <c r="F52" s="116"/>
      <c r="G52" s="120" t="s">
        <v>821</v>
      </c>
      <c r="H52" s="121"/>
      <c r="I52" s="121">
        <v>500</v>
      </c>
      <c r="J52" s="121">
        <v>516020.04</v>
      </c>
    </row>
    <row r="53" spans="1:10" x14ac:dyDescent="0.15">
      <c r="A53" s="118"/>
      <c r="B53" s="119"/>
      <c r="C53" s="120"/>
      <c r="D53" s="120"/>
      <c r="E53" s="120" t="s">
        <v>128</v>
      </c>
      <c r="F53" s="120"/>
      <c r="G53" s="120" t="s">
        <v>2689</v>
      </c>
      <c r="H53" s="121"/>
      <c r="I53" s="121">
        <v>90</v>
      </c>
      <c r="J53" s="121"/>
    </row>
    <row r="54" spans="1:10" x14ac:dyDescent="0.15">
      <c r="A54" s="118">
        <v>41990</v>
      </c>
      <c r="B54" s="119">
        <v>111</v>
      </c>
      <c r="C54" s="120" t="s">
        <v>2529</v>
      </c>
      <c r="D54" s="120" t="s">
        <v>2530</v>
      </c>
      <c r="E54" s="120" t="s">
        <v>318</v>
      </c>
      <c r="F54" s="120" t="s">
        <v>20</v>
      </c>
      <c r="G54" s="120" t="s">
        <v>687</v>
      </c>
      <c r="H54" s="121"/>
      <c r="I54" s="121">
        <v>579.15</v>
      </c>
      <c r="J54" s="121">
        <v>515440.89</v>
      </c>
    </row>
    <row r="55" spans="1:10" x14ac:dyDescent="0.15">
      <c r="A55" s="118">
        <v>41990</v>
      </c>
      <c r="B55" s="119">
        <v>111</v>
      </c>
      <c r="C55" s="120" t="s">
        <v>2531</v>
      </c>
      <c r="D55" s="120" t="s">
        <v>2532</v>
      </c>
      <c r="E55" s="120" t="s">
        <v>322</v>
      </c>
      <c r="F55" s="120" t="s">
        <v>20</v>
      </c>
      <c r="G55" s="120" t="s">
        <v>687</v>
      </c>
      <c r="H55" s="121"/>
      <c r="I55" s="121">
        <v>1410.2</v>
      </c>
      <c r="J55" s="121">
        <v>514030.69</v>
      </c>
    </row>
    <row r="56" spans="1:10" x14ac:dyDescent="0.15">
      <c r="A56" s="118">
        <v>41990</v>
      </c>
      <c r="B56" s="119">
        <v>111</v>
      </c>
      <c r="C56" s="120" t="s">
        <v>2533</v>
      </c>
      <c r="D56" s="120" t="s">
        <v>2534</v>
      </c>
      <c r="E56" s="120" t="s">
        <v>322</v>
      </c>
      <c r="F56" s="120" t="s">
        <v>20</v>
      </c>
      <c r="G56" s="120" t="s">
        <v>687</v>
      </c>
      <c r="H56" s="121"/>
      <c r="I56" s="121">
        <v>55.25</v>
      </c>
      <c r="J56" s="121">
        <v>513975.44</v>
      </c>
    </row>
    <row r="57" spans="1:10" x14ac:dyDescent="0.15">
      <c r="A57" s="118">
        <v>41990</v>
      </c>
      <c r="B57" s="119">
        <v>111</v>
      </c>
      <c r="C57" s="120" t="s">
        <v>2535</v>
      </c>
      <c r="D57" s="120" t="s">
        <v>2536</v>
      </c>
      <c r="E57" s="120" t="s">
        <v>322</v>
      </c>
      <c r="F57" s="120" t="s">
        <v>20</v>
      </c>
      <c r="G57" s="120" t="s">
        <v>687</v>
      </c>
      <c r="H57" s="121"/>
      <c r="I57" s="121">
        <v>14.6</v>
      </c>
      <c r="J57" s="121">
        <v>513960.84</v>
      </c>
    </row>
    <row r="58" spans="1:10" x14ac:dyDescent="0.15">
      <c r="A58" s="118">
        <v>41990</v>
      </c>
      <c r="B58" s="119">
        <v>111</v>
      </c>
      <c r="C58" s="120" t="s">
        <v>2537</v>
      </c>
      <c r="D58" s="120" t="s">
        <v>2538</v>
      </c>
      <c r="E58" s="120" t="s">
        <v>925</v>
      </c>
      <c r="F58" s="120" t="s">
        <v>20</v>
      </c>
      <c r="G58" s="120" t="s">
        <v>1082</v>
      </c>
      <c r="H58" s="121"/>
      <c r="I58" s="121">
        <v>145.97999999999999</v>
      </c>
      <c r="J58" s="121">
        <v>513814.86</v>
      </c>
    </row>
    <row r="59" spans="1:10" x14ac:dyDescent="0.15">
      <c r="A59" s="118">
        <v>41990</v>
      </c>
      <c r="B59" s="119">
        <v>111</v>
      </c>
      <c r="C59" s="120" t="s">
        <v>2539</v>
      </c>
      <c r="D59" s="120" t="s">
        <v>2540</v>
      </c>
      <c r="E59" s="120" t="s">
        <v>160</v>
      </c>
      <c r="F59" s="120" t="s">
        <v>20</v>
      </c>
      <c r="G59" s="120" t="s">
        <v>2700</v>
      </c>
      <c r="H59" s="121"/>
      <c r="I59" s="121">
        <v>154.44999999999999</v>
      </c>
      <c r="J59" s="121">
        <v>513660.41</v>
      </c>
    </row>
    <row r="60" spans="1:10" x14ac:dyDescent="0.15">
      <c r="A60" s="118">
        <v>41990</v>
      </c>
      <c r="B60" s="119">
        <v>111</v>
      </c>
      <c r="C60" s="120" t="s">
        <v>2541</v>
      </c>
      <c r="D60" s="120" t="s">
        <v>2542</v>
      </c>
      <c r="E60" s="120" t="s">
        <v>160</v>
      </c>
      <c r="F60" s="120" t="s">
        <v>20</v>
      </c>
      <c r="G60" s="120" t="s">
        <v>663</v>
      </c>
      <c r="H60" s="121"/>
      <c r="I60" s="121">
        <v>196</v>
      </c>
      <c r="J60" s="121">
        <v>513464.41</v>
      </c>
    </row>
    <row r="61" spans="1:10" x14ac:dyDescent="0.15">
      <c r="A61" s="118">
        <v>41990</v>
      </c>
      <c r="B61" s="119">
        <v>111</v>
      </c>
      <c r="C61" s="120" t="s">
        <v>2543</v>
      </c>
      <c r="D61" s="120" t="s">
        <v>2544</v>
      </c>
      <c r="E61" s="120" t="s">
        <v>970</v>
      </c>
      <c r="F61" s="120" t="s">
        <v>20</v>
      </c>
      <c r="G61" s="120" t="s">
        <v>2689</v>
      </c>
      <c r="H61" s="121"/>
      <c r="I61" s="121">
        <v>259000</v>
      </c>
      <c r="J61" s="121">
        <v>254464.41</v>
      </c>
    </row>
    <row r="62" spans="1:10" x14ac:dyDescent="0.15">
      <c r="A62" s="118">
        <v>41993</v>
      </c>
      <c r="B62" s="119">
        <v>115</v>
      </c>
      <c r="C62" s="120" t="s">
        <v>2545</v>
      </c>
      <c r="D62" s="120" t="s">
        <v>67</v>
      </c>
      <c r="E62" s="120" t="s">
        <v>2546</v>
      </c>
      <c r="F62" s="120" t="s">
        <v>20</v>
      </c>
      <c r="G62" s="120" t="s">
        <v>2701</v>
      </c>
      <c r="H62" s="121"/>
      <c r="I62" s="121">
        <v>29998.3</v>
      </c>
      <c r="J62" s="121">
        <v>224466.11</v>
      </c>
    </row>
    <row r="63" spans="1:10" x14ac:dyDescent="0.15">
      <c r="A63" s="118">
        <v>41996</v>
      </c>
      <c r="B63" s="119">
        <v>112</v>
      </c>
      <c r="C63" s="120" t="s">
        <v>2547</v>
      </c>
      <c r="D63" s="120" t="s">
        <v>20</v>
      </c>
      <c r="E63" s="120" t="s">
        <v>2468</v>
      </c>
      <c r="F63" s="120" t="s">
        <v>20</v>
      </c>
      <c r="G63" s="120" t="s">
        <v>2692</v>
      </c>
      <c r="H63" s="121">
        <v>473</v>
      </c>
      <c r="I63" s="121">
        <v>-473</v>
      </c>
      <c r="J63" s="121">
        <v>224939.11</v>
      </c>
    </row>
    <row r="64" spans="1:10" x14ac:dyDescent="0.15">
      <c r="A64" s="118">
        <v>41996</v>
      </c>
      <c r="B64" s="119">
        <v>112</v>
      </c>
      <c r="C64" s="120" t="s">
        <v>2548</v>
      </c>
      <c r="D64" s="120" t="s">
        <v>20</v>
      </c>
      <c r="E64" s="120" t="s">
        <v>288</v>
      </c>
      <c r="F64" s="120" t="s">
        <v>20</v>
      </c>
      <c r="G64" s="120" t="s">
        <v>2689</v>
      </c>
      <c r="H64" s="121">
        <v>993.55</v>
      </c>
      <c r="I64" s="121">
        <v>-993.55</v>
      </c>
      <c r="J64" s="121">
        <v>225932.66</v>
      </c>
    </row>
    <row r="65" spans="1:10" x14ac:dyDescent="0.15">
      <c r="A65" s="118">
        <v>41996</v>
      </c>
      <c r="B65" s="119">
        <v>112</v>
      </c>
      <c r="C65" s="120" t="s">
        <v>2549</v>
      </c>
      <c r="D65" s="120" t="s">
        <v>20</v>
      </c>
      <c r="E65" s="120" t="s">
        <v>2550</v>
      </c>
      <c r="F65" s="120" t="s">
        <v>20</v>
      </c>
      <c r="G65" s="120" t="s">
        <v>2689</v>
      </c>
      <c r="H65" s="121">
        <v>213</v>
      </c>
      <c r="I65" s="121">
        <v>-213</v>
      </c>
      <c r="J65" s="121">
        <v>226145.66</v>
      </c>
    </row>
    <row r="66" spans="1:10" x14ac:dyDescent="0.15">
      <c r="A66" s="118">
        <v>41996</v>
      </c>
      <c r="B66" s="119">
        <v>116</v>
      </c>
      <c r="C66" s="120" t="s">
        <v>2551</v>
      </c>
      <c r="D66" s="120" t="s">
        <v>20</v>
      </c>
      <c r="E66" s="120" t="s">
        <v>135</v>
      </c>
      <c r="F66" s="120" t="s">
        <v>2552</v>
      </c>
      <c r="G66" s="120" t="s">
        <v>1334</v>
      </c>
      <c r="H66" s="121">
        <v>2000</v>
      </c>
      <c r="I66" s="121"/>
      <c r="J66" s="121">
        <v>228145.66</v>
      </c>
    </row>
    <row r="67" spans="1:10" x14ac:dyDescent="0.15">
      <c r="A67" s="118">
        <v>41997</v>
      </c>
      <c r="B67" s="119">
        <v>112</v>
      </c>
      <c r="C67" s="120" t="s">
        <v>2553</v>
      </c>
      <c r="D67" s="120" t="s">
        <v>2554</v>
      </c>
      <c r="E67" s="120" t="s">
        <v>800</v>
      </c>
      <c r="F67" s="120" t="s">
        <v>20</v>
      </c>
      <c r="G67" s="120" t="s">
        <v>2702</v>
      </c>
      <c r="H67" s="121">
        <v>1600</v>
      </c>
      <c r="I67" s="121"/>
      <c r="J67" s="121">
        <v>229745.66</v>
      </c>
    </row>
    <row r="68" spans="1:10" x14ac:dyDescent="0.15">
      <c r="A68" s="118">
        <v>41997</v>
      </c>
      <c r="B68" s="119">
        <v>112</v>
      </c>
      <c r="C68" s="120" t="s">
        <v>2555</v>
      </c>
      <c r="D68" s="120" t="s">
        <v>2556</v>
      </c>
      <c r="E68" s="120" t="s">
        <v>2451</v>
      </c>
      <c r="F68" s="120" t="s">
        <v>20</v>
      </c>
      <c r="G68" s="120" t="s">
        <v>2690</v>
      </c>
      <c r="H68" s="121">
        <v>750</v>
      </c>
      <c r="I68" s="121"/>
      <c r="J68" s="121">
        <v>230495.66</v>
      </c>
    </row>
    <row r="69" spans="1:10" x14ac:dyDescent="0.15">
      <c r="A69" s="118">
        <v>41997</v>
      </c>
      <c r="B69" s="119">
        <v>111</v>
      </c>
      <c r="C69" s="120" t="s">
        <v>2557</v>
      </c>
      <c r="D69" s="120" t="s">
        <v>276</v>
      </c>
      <c r="E69" s="120" t="s">
        <v>2079</v>
      </c>
      <c r="F69" s="120" t="s">
        <v>20</v>
      </c>
      <c r="G69" s="120" t="s">
        <v>1940</v>
      </c>
      <c r="H69" s="121"/>
      <c r="I69" s="121">
        <v>24029.4</v>
      </c>
      <c r="J69" s="121">
        <v>206466.26</v>
      </c>
    </row>
    <row r="70" spans="1:10" x14ac:dyDescent="0.15">
      <c r="A70" s="118">
        <v>41999</v>
      </c>
      <c r="B70" s="119">
        <v>111</v>
      </c>
      <c r="C70" s="120" t="s">
        <v>2558</v>
      </c>
      <c r="D70" s="120" t="s">
        <v>2559</v>
      </c>
      <c r="E70" s="120" t="s">
        <v>128</v>
      </c>
      <c r="F70" s="120" t="s">
        <v>20</v>
      </c>
      <c r="G70" s="120" t="s">
        <v>2689</v>
      </c>
      <c r="H70" s="121"/>
      <c r="I70" s="121">
        <v>15712.3</v>
      </c>
      <c r="J70" s="121">
        <v>190753.96</v>
      </c>
    </row>
    <row r="71" spans="1:10" x14ac:dyDescent="0.15">
      <c r="A71" s="118">
        <v>41999</v>
      </c>
      <c r="B71" s="119">
        <v>111</v>
      </c>
      <c r="C71" s="120" t="s">
        <v>2560</v>
      </c>
      <c r="D71" s="120" t="s">
        <v>2561</v>
      </c>
      <c r="E71" s="120" t="s">
        <v>2562</v>
      </c>
      <c r="F71" s="120" t="s">
        <v>20</v>
      </c>
      <c r="G71" s="120" t="s">
        <v>1940</v>
      </c>
      <c r="H71" s="121"/>
      <c r="I71" s="121">
        <v>4270</v>
      </c>
      <c r="J71" s="121">
        <v>186483.96</v>
      </c>
    </row>
    <row r="72" spans="1:10" x14ac:dyDescent="0.15">
      <c r="A72" s="118">
        <v>41999</v>
      </c>
      <c r="B72" s="119">
        <v>111</v>
      </c>
      <c r="C72" s="120" t="s">
        <v>2563</v>
      </c>
      <c r="D72" s="120" t="s">
        <v>2564</v>
      </c>
      <c r="E72" s="120" t="s">
        <v>37</v>
      </c>
      <c r="F72" s="120" t="s">
        <v>20</v>
      </c>
      <c r="G72" s="120" t="s">
        <v>821</v>
      </c>
      <c r="H72" s="121"/>
      <c r="I72" s="121">
        <v>230</v>
      </c>
      <c r="J72" s="121">
        <v>186253.96</v>
      </c>
    </row>
    <row r="73" spans="1:10" x14ac:dyDescent="0.15">
      <c r="A73" s="118">
        <v>41999</v>
      </c>
      <c r="B73" s="119">
        <v>111</v>
      </c>
      <c r="C73" s="120" t="s">
        <v>2565</v>
      </c>
      <c r="D73" s="120" t="s">
        <v>2566</v>
      </c>
      <c r="E73" s="120" t="s">
        <v>1701</v>
      </c>
      <c r="F73" s="120" t="s">
        <v>20</v>
      </c>
      <c r="G73" s="120" t="s">
        <v>1940</v>
      </c>
      <c r="H73" s="121"/>
      <c r="I73" s="121">
        <v>170</v>
      </c>
      <c r="J73" s="121">
        <v>186083.96</v>
      </c>
    </row>
    <row r="74" spans="1:10" x14ac:dyDescent="0.15">
      <c r="A74" s="118">
        <v>41999</v>
      </c>
      <c r="B74" s="119">
        <v>111</v>
      </c>
      <c r="C74" s="120" t="s">
        <v>2567</v>
      </c>
      <c r="D74" s="120" t="s">
        <v>2568</v>
      </c>
      <c r="E74" s="120" t="s">
        <v>43</v>
      </c>
      <c r="F74" s="120" t="s">
        <v>20</v>
      </c>
      <c r="G74" s="120" t="s">
        <v>2689</v>
      </c>
      <c r="H74" s="121"/>
      <c r="I74" s="121">
        <v>1000</v>
      </c>
      <c r="J74" s="121">
        <v>185083.96</v>
      </c>
    </row>
    <row r="75" spans="1:10" x14ac:dyDescent="0.15">
      <c r="A75" s="118">
        <v>41999</v>
      </c>
      <c r="B75" s="119">
        <v>111</v>
      </c>
      <c r="C75" s="120" t="s">
        <v>2569</v>
      </c>
      <c r="D75" s="120" t="s">
        <v>2570</v>
      </c>
      <c r="E75" s="120" t="s">
        <v>194</v>
      </c>
      <c r="F75" s="120" t="s">
        <v>20</v>
      </c>
      <c r="G75" s="120" t="s">
        <v>2689</v>
      </c>
      <c r="H75" s="121"/>
      <c r="I75" s="121">
        <v>445.52</v>
      </c>
      <c r="J75" s="121">
        <v>184638.44</v>
      </c>
    </row>
    <row r="76" spans="1:10" x14ac:dyDescent="0.15">
      <c r="A76" s="118">
        <v>41999</v>
      </c>
      <c r="B76" s="119">
        <v>111</v>
      </c>
      <c r="C76" s="120" t="s">
        <v>2571</v>
      </c>
      <c r="D76" s="120" t="s">
        <v>2572</v>
      </c>
      <c r="E76" s="120" t="s">
        <v>212</v>
      </c>
      <c r="F76" s="116"/>
      <c r="G76" s="120" t="s">
        <v>259</v>
      </c>
      <c r="H76" s="121"/>
      <c r="I76" s="121">
        <v>2648.66</v>
      </c>
      <c r="J76" s="121">
        <v>181119.79</v>
      </c>
    </row>
    <row r="77" spans="1:10" x14ac:dyDescent="0.15">
      <c r="A77" s="118"/>
      <c r="B77" s="119"/>
      <c r="C77" s="120"/>
      <c r="D77" s="120"/>
      <c r="E77" s="120" t="s">
        <v>396</v>
      </c>
      <c r="F77" s="120"/>
      <c r="G77" s="120" t="s">
        <v>2703</v>
      </c>
      <c r="H77" s="121"/>
      <c r="I77" s="121">
        <v>869.99</v>
      </c>
      <c r="J77" s="121"/>
    </row>
    <row r="78" spans="1:10" x14ac:dyDescent="0.15">
      <c r="A78" s="118">
        <v>41999</v>
      </c>
      <c r="B78" s="119">
        <v>111</v>
      </c>
      <c r="C78" s="120" t="s">
        <v>2573</v>
      </c>
      <c r="D78" s="120" t="s">
        <v>2574</v>
      </c>
      <c r="E78" s="120" t="s">
        <v>166</v>
      </c>
      <c r="F78" s="120" t="s">
        <v>312</v>
      </c>
      <c r="G78" s="120" t="s">
        <v>821</v>
      </c>
      <c r="H78" s="121"/>
      <c r="I78" s="121">
        <v>240</v>
      </c>
      <c r="J78" s="121">
        <v>180879.79</v>
      </c>
    </row>
    <row r="79" spans="1:10" x14ac:dyDescent="0.15">
      <c r="A79" s="118">
        <v>41999</v>
      </c>
      <c r="B79" s="119">
        <v>111</v>
      </c>
      <c r="C79" s="120" t="s">
        <v>2575</v>
      </c>
      <c r="D79" s="120" t="s">
        <v>2576</v>
      </c>
      <c r="E79" s="120" t="s">
        <v>424</v>
      </c>
      <c r="F79" s="120" t="s">
        <v>20</v>
      </c>
      <c r="G79" s="120" t="s">
        <v>821</v>
      </c>
      <c r="H79" s="121"/>
      <c r="I79" s="121">
        <v>60</v>
      </c>
      <c r="J79" s="121">
        <v>180819.79</v>
      </c>
    </row>
    <row r="80" spans="1:10" x14ac:dyDescent="0.15">
      <c r="A80" s="118">
        <v>41999</v>
      </c>
      <c r="B80" s="119">
        <v>111</v>
      </c>
      <c r="C80" s="120" t="s">
        <v>2577</v>
      </c>
      <c r="D80" s="120" t="s">
        <v>2578</v>
      </c>
      <c r="E80" s="120" t="s">
        <v>207</v>
      </c>
      <c r="F80" s="120" t="s">
        <v>20</v>
      </c>
      <c r="G80" s="120" t="s">
        <v>258</v>
      </c>
      <c r="H80" s="121"/>
      <c r="I80" s="121">
        <v>188.7</v>
      </c>
      <c r="J80" s="121">
        <v>180631.09</v>
      </c>
    </row>
    <row r="81" spans="1:10" x14ac:dyDescent="0.15">
      <c r="A81" s="118">
        <v>41999</v>
      </c>
      <c r="B81" s="119">
        <v>111</v>
      </c>
      <c r="C81" s="120" t="s">
        <v>2579</v>
      </c>
      <c r="D81" s="120" t="s">
        <v>2580</v>
      </c>
      <c r="E81" s="120" t="s">
        <v>128</v>
      </c>
      <c r="F81" s="116"/>
      <c r="G81" s="120" t="s">
        <v>2689</v>
      </c>
      <c r="H81" s="121"/>
      <c r="I81" s="121">
        <v>1900</v>
      </c>
      <c r="J81" s="121">
        <v>178238.39</v>
      </c>
    </row>
    <row r="82" spans="1:10" x14ac:dyDescent="0.15">
      <c r="A82" s="118"/>
      <c r="B82" s="119"/>
      <c r="C82" s="120"/>
      <c r="D82" s="120"/>
      <c r="E82" s="120" t="s">
        <v>212</v>
      </c>
      <c r="F82" s="120"/>
      <c r="G82" s="120" t="s">
        <v>259</v>
      </c>
      <c r="H82" s="121"/>
      <c r="I82" s="121">
        <v>492.7</v>
      </c>
      <c r="J82" s="121"/>
    </row>
    <row r="83" spans="1:10" x14ac:dyDescent="0.15">
      <c r="A83" s="118">
        <v>41999</v>
      </c>
      <c r="B83" s="119">
        <v>111</v>
      </c>
      <c r="C83" s="120" t="s">
        <v>2581</v>
      </c>
      <c r="D83" s="120" t="s">
        <v>2582</v>
      </c>
      <c r="E83" s="120" t="s">
        <v>2079</v>
      </c>
      <c r="F83" s="120" t="s">
        <v>20</v>
      </c>
      <c r="G83" s="120" t="s">
        <v>1940</v>
      </c>
      <c r="H83" s="121"/>
      <c r="I83" s="121">
        <v>5250</v>
      </c>
      <c r="J83" s="121">
        <v>172988.39</v>
      </c>
    </row>
    <row r="84" spans="1:10" x14ac:dyDescent="0.15">
      <c r="A84" s="118">
        <v>42002</v>
      </c>
      <c r="B84" s="119">
        <v>112</v>
      </c>
      <c r="C84" s="120" t="s">
        <v>2583</v>
      </c>
      <c r="D84" s="120" t="s">
        <v>1683</v>
      </c>
      <c r="E84" s="120" t="s">
        <v>1649</v>
      </c>
      <c r="F84" s="120" t="s">
        <v>20</v>
      </c>
      <c r="G84" s="120" t="s">
        <v>2689</v>
      </c>
      <c r="H84" s="121">
        <v>2548</v>
      </c>
      <c r="I84" s="121">
        <v>-2548</v>
      </c>
      <c r="J84" s="121">
        <v>175536.39</v>
      </c>
    </row>
    <row r="85" spans="1:10" x14ac:dyDescent="0.15">
      <c r="A85" s="118">
        <v>42003</v>
      </c>
      <c r="B85" s="119">
        <v>111</v>
      </c>
      <c r="C85" s="120" t="s">
        <v>2584</v>
      </c>
      <c r="D85" s="120" t="s">
        <v>2585</v>
      </c>
      <c r="E85" s="120" t="s">
        <v>178</v>
      </c>
      <c r="F85" s="120" t="s">
        <v>20</v>
      </c>
      <c r="G85" s="120" t="s">
        <v>682</v>
      </c>
      <c r="H85" s="121"/>
      <c r="I85" s="121">
        <v>736</v>
      </c>
      <c r="J85" s="121">
        <v>174800.39</v>
      </c>
    </row>
    <row r="86" spans="1:10" x14ac:dyDescent="0.15">
      <c r="A86" s="118">
        <v>42003</v>
      </c>
      <c r="B86" s="119">
        <v>111</v>
      </c>
      <c r="C86" s="120" t="s">
        <v>2586</v>
      </c>
      <c r="D86" s="120" t="s">
        <v>2587</v>
      </c>
      <c r="E86" s="120" t="s">
        <v>1808</v>
      </c>
      <c r="F86" s="120" t="s">
        <v>20</v>
      </c>
      <c r="G86" s="120" t="s">
        <v>2704</v>
      </c>
      <c r="H86" s="121"/>
      <c r="I86" s="121">
        <v>3000</v>
      </c>
      <c r="J86" s="121">
        <v>171800.39</v>
      </c>
    </row>
    <row r="87" spans="1:10" x14ac:dyDescent="0.15">
      <c r="A87" s="118">
        <v>42003</v>
      </c>
      <c r="B87" s="119">
        <v>111</v>
      </c>
      <c r="C87" s="120" t="s">
        <v>2588</v>
      </c>
      <c r="D87" s="120" t="s">
        <v>2589</v>
      </c>
      <c r="E87" s="120" t="s">
        <v>350</v>
      </c>
      <c r="F87" s="120" t="s">
        <v>20</v>
      </c>
      <c r="G87" s="120" t="s">
        <v>2698</v>
      </c>
      <c r="H87" s="121"/>
      <c r="I87" s="121">
        <v>413.03</v>
      </c>
      <c r="J87" s="121">
        <v>171387.36</v>
      </c>
    </row>
    <row r="88" spans="1:10" x14ac:dyDescent="0.15">
      <c r="A88" s="118">
        <v>42003</v>
      </c>
      <c r="B88" s="119">
        <v>111</v>
      </c>
      <c r="C88" s="120" t="s">
        <v>2590</v>
      </c>
      <c r="D88" s="120" t="s">
        <v>2591</v>
      </c>
      <c r="E88" s="120" t="s">
        <v>43</v>
      </c>
      <c r="F88" s="120" t="s">
        <v>20</v>
      </c>
      <c r="G88" s="120" t="s">
        <v>2689</v>
      </c>
      <c r="H88" s="121"/>
      <c r="I88" s="121">
        <v>1200</v>
      </c>
      <c r="J88" s="121">
        <v>170187.36</v>
      </c>
    </row>
    <row r="89" spans="1:10" x14ac:dyDescent="0.15">
      <c r="A89" s="118">
        <v>42003</v>
      </c>
      <c r="B89" s="119">
        <v>111</v>
      </c>
      <c r="C89" s="120" t="s">
        <v>2592</v>
      </c>
      <c r="D89" s="120" t="s">
        <v>2593</v>
      </c>
      <c r="E89" s="120" t="s">
        <v>293</v>
      </c>
      <c r="F89" s="120" t="s">
        <v>20</v>
      </c>
      <c r="G89" s="120" t="s">
        <v>684</v>
      </c>
      <c r="H89" s="121"/>
      <c r="I89" s="121">
        <v>850</v>
      </c>
      <c r="J89" s="121">
        <v>169337.36</v>
      </c>
    </row>
    <row r="90" spans="1:10" x14ac:dyDescent="0.15">
      <c r="A90" s="118">
        <v>42003</v>
      </c>
      <c r="B90" s="119">
        <v>111</v>
      </c>
      <c r="C90" s="120" t="s">
        <v>2594</v>
      </c>
      <c r="D90" s="120" t="s">
        <v>2595</v>
      </c>
      <c r="E90" s="120" t="s">
        <v>284</v>
      </c>
      <c r="F90" s="120" t="s">
        <v>20</v>
      </c>
      <c r="G90" s="120" t="s">
        <v>821</v>
      </c>
      <c r="H90" s="121"/>
      <c r="I90" s="121">
        <v>105</v>
      </c>
      <c r="J90" s="121">
        <v>169232.36</v>
      </c>
    </row>
    <row r="91" spans="1:10" x14ac:dyDescent="0.15">
      <c r="A91" s="118">
        <v>42003</v>
      </c>
      <c r="B91" s="119">
        <v>111</v>
      </c>
      <c r="C91" s="120" t="s">
        <v>2596</v>
      </c>
      <c r="D91" s="120" t="s">
        <v>2597</v>
      </c>
      <c r="E91" s="120" t="s">
        <v>1280</v>
      </c>
      <c r="F91" s="120" t="s">
        <v>20</v>
      </c>
      <c r="G91" s="120" t="s">
        <v>446</v>
      </c>
      <c r="H91" s="121"/>
      <c r="I91" s="121">
        <v>292</v>
      </c>
      <c r="J91" s="121">
        <v>168940.36</v>
      </c>
    </row>
    <row r="92" spans="1:10" x14ac:dyDescent="0.15">
      <c r="A92" s="118">
        <v>42003</v>
      </c>
      <c r="B92" s="119">
        <v>111</v>
      </c>
      <c r="C92" s="120" t="s">
        <v>2598</v>
      </c>
      <c r="D92" s="120" t="s">
        <v>2599</v>
      </c>
      <c r="E92" s="120" t="s">
        <v>37</v>
      </c>
      <c r="F92" s="120" t="s">
        <v>20</v>
      </c>
      <c r="G92" s="120" t="s">
        <v>821</v>
      </c>
      <c r="H92" s="121"/>
      <c r="I92" s="121">
        <v>320</v>
      </c>
      <c r="J92" s="121">
        <v>168620.36</v>
      </c>
    </row>
    <row r="93" spans="1:10" x14ac:dyDescent="0.15">
      <c r="A93" s="118">
        <v>42003</v>
      </c>
      <c r="B93" s="119">
        <v>111</v>
      </c>
      <c r="C93" s="120" t="s">
        <v>2600</v>
      </c>
      <c r="D93" s="120" t="s">
        <v>2601</v>
      </c>
      <c r="E93" s="120" t="s">
        <v>985</v>
      </c>
      <c r="F93" s="120" t="s">
        <v>20</v>
      </c>
      <c r="G93" s="120" t="s">
        <v>684</v>
      </c>
      <c r="H93" s="121"/>
      <c r="I93" s="121">
        <v>3000</v>
      </c>
      <c r="J93" s="121">
        <v>165620.35999999999</v>
      </c>
    </row>
    <row r="94" spans="1:10" x14ac:dyDescent="0.15">
      <c r="A94" s="118">
        <v>42003</v>
      </c>
      <c r="B94" s="119">
        <v>111</v>
      </c>
      <c r="C94" s="120" t="s">
        <v>2602</v>
      </c>
      <c r="D94" s="120" t="s">
        <v>2603</v>
      </c>
      <c r="E94" s="120" t="s">
        <v>2079</v>
      </c>
      <c r="F94" s="116"/>
      <c r="G94" s="120" t="s">
        <v>1940</v>
      </c>
      <c r="H94" s="121"/>
      <c r="I94" s="121">
        <f>120+265</f>
        <v>385</v>
      </c>
      <c r="J94" s="121">
        <v>165215.35999999999</v>
      </c>
    </row>
    <row r="95" spans="1:10" x14ac:dyDescent="0.15">
      <c r="A95" s="118"/>
      <c r="B95" s="119"/>
      <c r="C95" s="120"/>
      <c r="D95" s="120"/>
      <c r="E95" s="120" t="s">
        <v>985</v>
      </c>
      <c r="F95" s="120"/>
      <c r="G95" s="120" t="s">
        <v>684</v>
      </c>
      <c r="H95" s="121"/>
      <c r="I95" s="121">
        <v>20</v>
      </c>
      <c r="J95" s="121"/>
    </row>
    <row r="96" spans="1:10" x14ac:dyDescent="0.15">
      <c r="A96" s="118">
        <v>42003</v>
      </c>
      <c r="B96" s="119">
        <v>111</v>
      </c>
      <c r="C96" s="120" t="s">
        <v>2604</v>
      </c>
      <c r="D96" s="120" t="s">
        <v>2605</v>
      </c>
      <c r="E96" s="120" t="s">
        <v>43</v>
      </c>
      <c r="F96" s="120" t="s">
        <v>20</v>
      </c>
      <c r="G96" s="120" t="s">
        <v>2689</v>
      </c>
      <c r="H96" s="121"/>
      <c r="I96" s="121">
        <v>3000</v>
      </c>
      <c r="J96" s="121">
        <v>162215.35999999999</v>
      </c>
    </row>
    <row r="97" spans="1:10" x14ac:dyDescent="0.15">
      <c r="A97" s="118">
        <v>42003</v>
      </c>
      <c r="B97" s="119">
        <v>111</v>
      </c>
      <c r="C97" s="120" t="s">
        <v>2606</v>
      </c>
      <c r="D97" s="120" t="s">
        <v>2607</v>
      </c>
      <c r="E97" s="120" t="s">
        <v>2169</v>
      </c>
      <c r="F97" s="120" t="s">
        <v>20</v>
      </c>
      <c r="G97" s="120" t="s">
        <v>2219</v>
      </c>
      <c r="H97" s="121"/>
      <c r="I97" s="121">
        <v>330</v>
      </c>
      <c r="J97" s="121">
        <v>161885.35999999999</v>
      </c>
    </row>
    <row r="98" spans="1:10" x14ac:dyDescent="0.15">
      <c r="A98" s="118">
        <v>42003</v>
      </c>
      <c r="B98" s="119">
        <v>111</v>
      </c>
      <c r="C98" s="120" t="s">
        <v>2608</v>
      </c>
      <c r="D98" s="120" t="s">
        <v>2609</v>
      </c>
      <c r="E98" s="120" t="s">
        <v>2480</v>
      </c>
      <c r="F98" s="120" t="s">
        <v>20</v>
      </c>
      <c r="G98" s="120" t="s">
        <v>2697</v>
      </c>
      <c r="H98" s="121"/>
      <c r="I98" s="121">
        <v>750.31</v>
      </c>
      <c r="J98" s="121">
        <v>161135.04999999999</v>
      </c>
    </row>
    <row r="99" spans="1:10" x14ac:dyDescent="0.15">
      <c r="A99" s="118">
        <v>42003</v>
      </c>
      <c r="B99" s="119">
        <v>111</v>
      </c>
      <c r="C99" s="120" t="s">
        <v>2610</v>
      </c>
      <c r="D99" s="120" t="s">
        <v>2611</v>
      </c>
      <c r="E99" s="120" t="s">
        <v>909</v>
      </c>
      <c r="F99" s="120" t="s">
        <v>20</v>
      </c>
      <c r="G99" s="120" t="s">
        <v>821</v>
      </c>
      <c r="H99" s="121"/>
      <c r="I99" s="121">
        <v>143.19999999999999</v>
      </c>
      <c r="J99" s="121">
        <v>160991.85</v>
      </c>
    </row>
    <row r="100" spans="1:10" x14ac:dyDescent="0.15">
      <c r="A100" s="118">
        <v>42003</v>
      </c>
      <c r="B100" s="119">
        <v>111</v>
      </c>
      <c r="C100" s="120" t="s">
        <v>2612</v>
      </c>
      <c r="D100" s="120" t="s">
        <v>2613</v>
      </c>
      <c r="E100" s="120" t="s">
        <v>293</v>
      </c>
      <c r="F100" s="120" t="s">
        <v>20</v>
      </c>
      <c r="G100" s="120" t="s">
        <v>684</v>
      </c>
      <c r="H100" s="121"/>
      <c r="I100" s="121">
        <v>345</v>
      </c>
      <c r="J100" s="121">
        <v>160646.85</v>
      </c>
    </row>
    <row r="101" spans="1:10" x14ac:dyDescent="0.15">
      <c r="A101" s="118">
        <v>42003</v>
      </c>
      <c r="B101" s="119">
        <v>111</v>
      </c>
      <c r="C101" s="120" t="s">
        <v>2614</v>
      </c>
      <c r="D101" s="120" t="s">
        <v>2615</v>
      </c>
      <c r="E101" s="120" t="s">
        <v>128</v>
      </c>
      <c r="F101" s="120" t="s">
        <v>20</v>
      </c>
      <c r="G101" s="120" t="s">
        <v>2689</v>
      </c>
      <c r="H101" s="121"/>
      <c r="I101" s="121">
        <v>585</v>
      </c>
      <c r="J101" s="121">
        <v>160061.85</v>
      </c>
    </row>
    <row r="102" spans="1:10" x14ac:dyDescent="0.15">
      <c r="A102" s="118">
        <v>42003</v>
      </c>
      <c r="B102" s="119">
        <v>111</v>
      </c>
      <c r="C102" s="120" t="s">
        <v>2616</v>
      </c>
      <c r="D102" s="120" t="s">
        <v>2617</v>
      </c>
      <c r="E102" s="120" t="s">
        <v>1724</v>
      </c>
      <c r="F102" s="120" t="s">
        <v>20</v>
      </c>
      <c r="G102" s="120" t="s">
        <v>1769</v>
      </c>
      <c r="H102" s="121"/>
      <c r="I102" s="121">
        <v>800</v>
      </c>
      <c r="J102" s="121">
        <v>159261.85</v>
      </c>
    </row>
    <row r="103" spans="1:10" x14ac:dyDescent="0.15">
      <c r="A103" s="118">
        <v>42003</v>
      </c>
      <c r="B103" s="119">
        <v>111</v>
      </c>
      <c r="C103" s="120" t="s">
        <v>2618</v>
      </c>
      <c r="D103" s="120" t="s">
        <v>2619</v>
      </c>
      <c r="E103" s="120" t="s">
        <v>166</v>
      </c>
      <c r="F103" s="120" t="s">
        <v>20</v>
      </c>
      <c r="G103" s="120" t="s">
        <v>821</v>
      </c>
      <c r="H103" s="121"/>
      <c r="I103" s="121">
        <v>470</v>
      </c>
      <c r="J103" s="121">
        <v>158791.85</v>
      </c>
    </row>
    <row r="104" spans="1:10" x14ac:dyDescent="0.15">
      <c r="A104" s="118">
        <v>42003</v>
      </c>
      <c r="B104" s="119">
        <v>111</v>
      </c>
      <c r="C104" s="120" t="s">
        <v>2620</v>
      </c>
      <c r="D104" s="120" t="s">
        <v>2621</v>
      </c>
      <c r="E104" s="120" t="s">
        <v>2079</v>
      </c>
      <c r="F104" s="120" t="s">
        <v>20</v>
      </c>
      <c r="G104" s="120" t="s">
        <v>1940</v>
      </c>
      <c r="H104" s="121"/>
      <c r="I104" s="121">
        <v>700</v>
      </c>
      <c r="J104" s="121">
        <v>158091.85</v>
      </c>
    </row>
    <row r="105" spans="1:10" x14ac:dyDescent="0.15">
      <c r="A105" s="118">
        <v>42003</v>
      </c>
      <c r="B105" s="119">
        <v>111</v>
      </c>
      <c r="C105" s="120" t="s">
        <v>2622</v>
      </c>
      <c r="D105" s="120" t="s">
        <v>2623</v>
      </c>
      <c r="E105" s="120" t="s">
        <v>375</v>
      </c>
      <c r="F105" s="120" t="s">
        <v>20</v>
      </c>
      <c r="G105" s="120" t="s">
        <v>821</v>
      </c>
      <c r="H105" s="121"/>
      <c r="I105" s="121">
        <v>65</v>
      </c>
      <c r="J105" s="121">
        <v>158026.85</v>
      </c>
    </row>
    <row r="106" spans="1:10" x14ac:dyDescent="0.15">
      <c r="A106" s="118">
        <v>42003</v>
      </c>
      <c r="B106" s="119">
        <v>111</v>
      </c>
      <c r="C106" s="120" t="s">
        <v>2624</v>
      </c>
      <c r="D106" s="120" t="s">
        <v>2625</v>
      </c>
      <c r="E106" s="120" t="s">
        <v>1679</v>
      </c>
      <c r="F106" s="120" t="s">
        <v>20</v>
      </c>
      <c r="G106" s="120" t="s">
        <v>2705</v>
      </c>
      <c r="H106" s="121"/>
      <c r="I106" s="121">
        <v>500</v>
      </c>
      <c r="J106" s="121">
        <v>157526.85</v>
      </c>
    </row>
    <row r="107" spans="1:10" x14ac:dyDescent="0.15">
      <c r="A107" s="118">
        <v>42003</v>
      </c>
      <c r="B107" s="119">
        <v>112</v>
      </c>
      <c r="C107" s="120" t="s">
        <v>2626</v>
      </c>
      <c r="D107" s="120" t="s">
        <v>1683</v>
      </c>
      <c r="E107" s="120" t="s">
        <v>561</v>
      </c>
      <c r="F107" s="120" t="s">
        <v>20</v>
      </c>
      <c r="G107" s="120" t="s">
        <v>690</v>
      </c>
      <c r="H107" s="121">
        <v>1000000</v>
      </c>
      <c r="I107" s="121"/>
      <c r="J107" s="121">
        <v>1157526.8500000001</v>
      </c>
    </row>
    <row r="108" spans="1:10" x14ac:dyDescent="0.15">
      <c r="A108" s="118">
        <v>42004</v>
      </c>
      <c r="B108" s="119">
        <v>115</v>
      </c>
      <c r="C108" s="120" t="s">
        <v>2627</v>
      </c>
      <c r="D108" s="120" t="s">
        <v>67</v>
      </c>
      <c r="E108" s="120" t="s">
        <v>2546</v>
      </c>
      <c r="F108" s="120" t="s">
        <v>20</v>
      </c>
      <c r="G108" s="120" t="s">
        <v>233</v>
      </c>
      <c r="H108" s="121"/>
      <c r="I108" s="121">
        <v>65608.3</v>
      </c>
      <c r="J108" s="121">
        <v>1089086.9099999999</v>
      </c>
    </row>
    <row r="109" spans="1:10" s="116" customFormat="1" x14ac:dyDescent="0.15">
      <c r="A109" s="118"/>
      <c r="B109" s="119"/>
      <c r="C109" s="120"/>
      <c r="D109" s="120"/>
      <c r="E109" s="120" t="s">
        <v>237</v>
      </c>
      <c r="F109" s="120"/>
      <c r="G109" s="120" t="s">
        <v>673</v>
      </c>
      <c r="H109" s="121"/>
      <c r="I109" s="121">
        <v>430</v>
      </c>
      <c r="J109" s="121"/>
    </row>
    <row r="110" spans="1:10" s="116" customFormat="1" x14ac:dyDescent="0.15">
      <c r="A110" s="118"/>
      <c r="B110" s="119"/>
      <c r="C110" s="120"/>
      <c r="D110" s="120"/>
      <c r="E110" s="120" t="s">
        <v>1771</v>
      </c>
      <c r="F110" s="120"/>
      <c r="G110" s="120" t="s">
        <v>2706</v>
      </c>
      <c r="H110" s="121"/>
      <c r="I110" s="121">
        <v>105</v>
      </c>
      <c r="J110" s="121"/>
    </row>
    <row r="111" spans="1:10" s="116" customFormat="1" x14ac:dyDescent="0.15">
      <c r="A111" s="118"/>
      <c r="B111" s="119"/>
      <c r="C111" s="120"/>
      <c r="D111" s="120"/>
      <c r="E111" s="120" t="s">
        <v>239</v>
      </c>
      <c r="F111" s="120"/>
      <c r="G111" s="120" t="s">
        <v>674</v>
      </c>
      <c r="H111" s="121"/>
      <c r="I111" s="121">
        <v>150</v>
      </c>
      <c r="J111" s="121"/>
    </row>
    <row r="112" spans="1:10" s="116" customFormat="1" x14ac:dyDescent="0.15">
      <c r="A112" s="118"/>
      <c r="B112" s="119"/>
      <c r="C112" s="120"/>
      <c r="D112" s="120"/>
      <c r="E112" s="120" t="s">
        <v>19</v>
      </c>
      <c r="F112" s="120"/>
      <c r="G112" s="120" t="s">
        <v>270</v>
      </c>
      <c r="H112" s="121"/>
      <c r="I112" s="121">
        <v>923.97</v>
      </c>
      <c r="J112" s="121"/>
    </row>
    <row r="113" spans="1:10" s="116" customFormat="1" x14ac:dyDescent="0.15">
      <c r="A113" s="118"/>
      <c r="B113" s="119"/>
      <c r="C113" s="120"/>
      <c r="D113" s="120"/>
      <c r="E113" s="120" t="s">
        <v>160</v>
      </c>
      <c r="F113" s="120"/>
      <c r="G113" s="120" t="s">
        <v>663</v>
      </c>
      <c r="H113" s="121"/>
      <c r="I113" s="121">
        <v>281.91999999999996</v>
      </c>
      <c r="J113" s="121"/>
    </row>
    <row r="114" spans="1:10" s="116" customFormat="1" x14ac:dyDescent="0.15">
      <c r="A114" s="118"/>
      <c r="B114" s="119"/>
      <c r="C114" s="120"/>
      <c r="D114" s="120"/>
      <c r="E114" s="120" t="s">
        <v>207</v>
      </c>
      <c r="F114" s="120"/>
      <c r="G114" s="120" t="s">
        <v>258</v>
      </c>
      <c r="H114" s="121"/>
      <c r="I114" s="121">
        <v>83.7</v>
      </c>
      <c r="J114" s="121"/>
    </row>
    <row r="115" spans="1:10" s="116" customFormat="1" x14ac:dyDescent="0.15">
      <c r="A115" s="118"/>
      <c r="B115" s="119"/>
      <c r="C115" s="120"/>
      <c r="D115" s="120"/>
      <c r="E115" s="120" t="s">
        <v>293</v>
      </c>
      <c r="F115" s="120"/>
      <c r="G115" s="120" t="s">
        <v>684</v>
      </c>
      <c r="H115" s="121"/>
      <c r="I115" s="121">
        <v>290.89999999999998</v>
      </c>
      <c r="J115" s="121"/>
    </row>
    <row r="116" spans="1:10" s="116" customFormat="1" x14ac:dyDescent="0.15">
      <c r="A116" s="118"/>
      <c r="B116" s="119"/>
      <c r="C116" s="120"/>
      <c r="D116" s="120"/>
      <c r="E116" s="120" t="s">
        <v>241</v>
      </c>
      <c r="F116" s="120"/>
      <c r="G116" s="120" t="s">
        <v>2689</v>
      </c>
      <c r="H116" s="121"/>
      <c r="I116" s="121">
        <v>533.15</v>
      </c>
      <c r="J116" s="121"/>
    </row>
    <row r="117" spans="1:10" s="116" customFormat="1" x14ac:dyDescent="0.15">
      <c r="A117" s="118"/>
      <c r="B117" s="119"/>
      <c r="C117" s="120"/>
      <c r="D117" s="120"/>
      <c r="E117" s="120" t="s">
        <v>448</v>
      </c>
      <c r="F117" s="120"/>
      <c r="G117" s="120" t="s">
        <v>677</v>
      </c>
      <c r="H117" s="121"/>
      <c r="I117" s="121">
        <v>33</v>
      </c>
      <c r="J117" s="121"/>
    </row>
    <row r="118" spans="1:10" x14ac:dyDescent="0.15">
      <c r="A118" s="118">
        <v>42004</v>
      </c>
      <c r="B118" s="119">
        <v>115</v>
      </c>
      <c r="C118" s="120" t="s">
        <v>2628</v>
      </c>
      <c r="D118" s="120" t="s">
        <v>2629</v>
      </c>
      <c r="E118" s="120" t="s">
        <v>2630</v>
      </c>
      <c r="F118" s="120" t="s">
        <v>20</v>
      </c>
      <c r="G118" s="120" t="s">
        <v>659</v>
      </c>
      <c r="H118" s="121"/>
      <c r="I118" s="121">
        <v>25282</v>
      </c>
      <c r="J118" s="121">
        <v>1063804.9099999999</v>
      </c>
    </row>
    <row r="119" spans="1:10" x14ac:dyDescent="0.15">
      <c r="A119" s="118">
        <v>42004</v>
      </c>
      <c r="B119" s="119">
        <v>115</v>
      </c>
      <c r="C119" s="120" t="s">
        <v>2631</v>
      </c>
      <c r="D119" s="120" t="s">
        <v>2632</v>
      </c>
      <c r="E119" s="120" t="s">
        <v>2633</v>
      </c>
      <c r="F119" s="120" t="s">
        <v>20</v>
      </c>
      <c r="G119" s="120" t="s">
        <v>261</v>
      </c>
      <c r="H119" s="121"/>
      <c r="I119" s="121">
        <v>1085.2</v>
      </c>
      <c r="J119" s="121">
        <v>1062719.71</v>
      </c>
    </row>
    <row r="120" spans="1:10" x14ac:dyDescent="0.15">
      <c r="A120" s="118">
        <v>42004</v>
      </c>
      <c r="B120" s="119">
        <v>115</v>
      </c>
      <c r="C120" s="120" t="s">
        <v>2634</v>
      </c>
      <c r="D120" s="120" t="s">
        <v>2635</v>
      </c>
      <c r="E120" s="120" t="s">
        <v>2636</v>
      </c>
      <c r="F120" s="120" t="s">
        <v>20</v>
      </c>
      <c r="G120" s="120" t="s">
        <v>660</v>
      </c>
      <c r="H120" s="121"/>
      <c r="I120" s="121">
        <v>6580.8</v>
      </c>
      <c r="J120" s="121">
        <v>1056138.9099999999</v>
      </c>
    </row>
    <row r="121" spans="1:10" x14ac:dyDescent="0.15">
      <c r="A121" s="118">
        <v>42004</v>
      </c>
      <c r="B121" s="119">
        <v>115</v>
      </c>
      <c r="C121" s="120" t="s">
        <v>2637</v>
      </c>
      <c r="D121" s="120" t="s">
        <v>2638</v>
      </c>
      <c r="E121" s="120" t="s">
        <v>2639</v>
      </c>
      <c r="F121" s="120" t="s">
        <v>20</v>
      </c>
      <c r="G121" s="120" t="s">
        <v>661</v>
      </c>
      <c r="H121" s="121"/>
      <c r="I121" s="121">
        <v>118.98</v>
      </c>
      <c r="J121" s="121">
        <v>1056019.93</v>
      </c>
    </row>
    <row r="122" spans="1:10" x14ac:dyDescent="0.15">
      <c r="A122" s="118">
        <v>42004</v>
      </c>
      <c r="B122" s="119">
        <v>111</v>
      </c>
      <c r="C122" s="120" t="s">
        <v>2640</v>
      </c>
      <c r="D122" s="120" t="s">
        <v>2641</v>
      </c>
      <c r="E122" s="120" t="s">
        <v>1649</v>
      </c>
      <c r="F122" s="120" t="s">
        <v>20</v>
      </c>
      <c r="G122" s="120" t="s">
        <v>2689</v>
      </c>
      <c r="H122" s="121"/>
      <c r="I122" s="121">
        <v>2660</v>
      </c>
      <c r="J122" s="121">
        <v>1053359.93</v>
      </c>
    </row>
    <row r="123" spans="1:10" x14ac:dyDescent="0.15">
      <c r="A123" s="118">
        <v>42004</v>
      </c>
      <c r="B123" s="119">
        <v>111</v>
      </c>
      <c r="C123" s="120" t="s">
        <v>2642</v>
      </c>
      <c r="D123" s="120" t="s">
        <v>2643</v>
      </c>
      <c r="E123" s="120" t="s">
        <v>160</v>
      </c>
      <c r="F123" s="120" t="s">
        <v>20</v>
      </c>
      <c r="G123" s="120" t="s">
        <v>663</v>
      </c>
      <c r="H123" s="121"/>
      <c r="I123" s="121">
        <v>146.86000000000001</v>
      </c>
      <c r="J123" s="121">
        <v>1053213.07</v>
      </c>
    </row>
    <row r="124" spans="1:10" x14ac:dyDescent="0.15">
      <c r="A124" s="118">
        <v>42004</v>
      </c>
      <c r="B124" s="119">
        <v>111</v>
      </c>
      <c r="C124" s="120" t="s">
        <v>2644</v>
      </c>
      <c r="D124" s="120" t="s">
        <v>2645</v>
      </c>
      <c r="E124" s="120" t="s">
        <v>181</v>
      </c>
      <c r="F124" s="120" t="s">
        <v>20</v>
      </c>
      <c r="G124" s="120" t="s">
        <v>821</v>
      </c>
      <c r="H124" s="121"/>
      <c r="I124" s="121">
        <v>108</v>
      </c>
      <c r="J124" s="121">
        <v>1053105.07</v>
      </c>
    </row>
    <row r="125" spans="1:10" x14ac:dyDescent="0.15">
      <c r="A125" s="118">
        <v>42004</v>
      </c>
      <c r="B125" s="119">
        <v>111</v>
      </c>
      <c r="C125" s="120" t="s">
        <v>2646</v>
      </c>
      <c r="D125" s="120" t="s">
        <v>2647</v>
      </c>
      <c r="E125" s="120" t="s">
        <v>308</v>
      </c>
      <c r="F125" s="120" t="s">
        <v>20</v>
      </c>
      <c r="G125" s="120" t="s">
        <v>1324</v>
      </c>
      <c r="H125" s="121"/>
      <c r="I125" s="121">
        <v>11480</v>
      </c>
      <c r="J125" s="121">
        <v>1041625.07</v>
      </c>
    </row>
    <row r="126" spans="1:10" x14ac:dyDescent="0.15">
      <c r="A126" s="118">
        <v>42004</v>
      </c>
      <c r="B126" s="119">
        <v>111</v>
      </c>
      <c r="C126" s="120" t="s">
        <v>2648</v>
      </c>
      <c r="D126" s="120" t="s">
        <v>2649</v>
      </c>
      <c r="E126" s="120" t="s">
        <v>1649</v>
      </c>
      <c r="F126" s="120" t="s">
        <v>20</v>
      </c>
      <c r="G126" s="120" t="s">
        <v>2689</v>
      </c>
      <c r="H126" s="121"/>
      <c r="I126" s="121">
        <v>1257.1500000000001</v>
      </c>
      <c r="J126" s="121">
        <v>1040367.92</v>
      </c>
    </row>
    <row r="127" spans="1:10" x14ac:dyDescent="0.15">
      <c r="A127" s="118">
        <v>42004</v>
      </c>
      <c r="B127" s="119">
        <v>111</v>
      </c>
      <c r="C127" s="120" t="s">
        <v>2650</v>
      </c>
      <c r="D127" s="120" t="s">
        <v>2651</v>
      </c>
      <c r="E127" s="120" t="s">
        <v>194</v>
      </c>
      <c r="F127" s="120" t="s">
        <v>43</v>
      </c>
      <c r="G127" s="120" t="s">
        <v>2689</v>
      </c>
      <c r="H127" s="121"/>
      <c r="I127" s="121">
        <v>5500</v>
      </c>
      <c r="J127" s="121">
        <v>1034867.92</v>
      </c>
    </row>
    <row r="128" spans="1:10" x14ac:dyDescent="0.15">
      <c r="A128" s="118">
        <v>42004</v>
      </c>
      <c r="B128" s="119">
        <v>111</v>
      </c>
      <c r="C128" s="120" t="s">
        <v>2652</v>
      </c>
      <c r="D128" s="120" t="s">
        <v>2653</v>
      </c>
      <c r="E128" s="120" t="s">
        <v>194</v>
      </c>
      <c r="F128" s="120" t="s">
        <v>20</v>
      </c>
      <c r="G128" s="120" t="s">
        <v>2689</v>
      </c>
      <c r="H128" s="121"/>
      <c r="I128" s="121">
        <v>200</v>
      </c>
      <c r="J128" s="121">
        <v>1034667.92</v>
      </c>
    </row>
    <row r="129" spans="1:10" x14ac:dyDescent="0.15">
      <c r="A129" s="118">
        <v>42004</v>
      </c>
      <c r="B129" s="119">
        <v>111</v>
      </c>
      <c r="C129" s="120" t="s">
        <v>2654</v>
      </c>
      <c r="D129" s="120" t="s">
        <v>2655</v>
      </c>
      <c r="E129" s="120" t="s">
        <v>568</v>
      </c>
      <c r="F129" s="120" t="s">
        <v>20</v>
      </c>
      <c r="G129" s="120" t="s">
        <v>691</v>
      </c>
      <c r="H129" s="121"/>
      <c r="I129" s="121">
        <v>1500</v>
      </c>
      <c r="J129" s="121">
        <v>1033167.92</v>
      </c>
    </row>
    <row r="130" spans="1:10" x14ac:dyDescent="0.15">
      <c r="A130" s="118">
        <v>42004</v>
      </c>
      <c r="B130" s="119">
        <v>111</v>
      </c>
      <c r="C130" s="120" t="s">
        <v>2656</v>
      </c>
      <c r="D130" s="120" t="s">
        <v>2657</v>
      </c>
      <c r="E130" s="120" t="s">
        <v>308</v>
      </c>
      <c r="F130" s="120" t="s">
        <v>20</v>
      </c>
      <c r="G130" s="120" t="s">
        <v>1324</v>
      </c>
      <c r="H130" s="121"/>
      <c r="I130" s="121">
        <v>17.5</v>
      </c>
      <c r="J130" s="121">
        <v>1033150.42</v>
      </c>
    </row>
    <row r="131" spans="1:10" x14ac:dyDescent="0.15">
      <c r="A131" s="118">
        <v>42004</v>
      </c>
      <c r="B131" s="119">
        <v>111</v>
      </c>
      <c r="C131" s="120" t="s">
        <v>2658</v>
      </c>
      <c r="D131" s="120" t="s">
        <v>2659</v>
      </c>
      <c r="E131" s="120" t="s">
        <v>37</v>
      </c>
      <c r="F131" s="120" t="s">
        <v>20</v>
      </c>
      <c r="G131" s="120" t="s">
        <v>821</v>
      </c>
      <c r="H131" s="121"/>
      <c r="I131" s="121">
        <v>140</v>
      </c>
      <c r="J131" s="121">
        <v>1033010.42</v>
      </c>
    </row>
    <row r="132" spans="1:10" x14ac:dyDescent="0.15">
      <c r="A132" s="118">
        <v>42004</v>
      </c>
      <c r="B132" s="119">
        <v>111</v>
      </c>
      <c r="C132" s="120" t="s">
        <v>2660</v>
      </c>
      <c r="D132" s="120" t="s">
        <v>2661</v>
      </c>
      <c r="E132" s="120" t="s">
        <v>43</v>
      </c>
      <c r="F132" s="120" t="s">
        <v>20</v>
      </c>
      <c r="G132" s="120" t="s">
        <v>2689</v>
      </c>
      <c r="H132" s="121"/>
      <c r="I132" s="121">
        <v>1000</v>
      </c>
      <c r="J132" s="121">
        <v>1032010.42</v>
      </c>
    </row>
    <row r="133" spans="1:10" x14ac:dyDescent="0.15">
      <c r="A133" s="118">
        <v>42004</v>
      </c>
      <c r="B133" s="119">
        <v>111</v>
      </c>
      <c r="C133" s="120" t="s">
        <v>2662</v>
      </c>
      <c r="D133" s="120" t="s">
        <v>2663</v>
      </c>
      <c r="E133" s="120" t="s">
        <v>2664</v>
      </c>
      <c r="F133" s="120" t="s">
        <v>20</v>
      </c>
      <c r="G133" s="120" t="s">
        <v>1940</v>
      </c>
      <c r="H133" s="121"/>
      <c r="I133" s="121">
        <v>2636</v>
      </c>
      <c r="J133" s="121">
        <v>1029374.42</v>
      </c>
    </row>
    <row r="134" spans="1:10" x14ac:dyDescent="0.15">
      <c r="A134" s="118">
        <v>42004</v>
      </c>
      <c r="B134" s="119">
        <v>111</v>
      </c>
      <c r="C134" s="120" t="s">
        <v>2665</v>
      </c>
      <c r="D134" s="120" t="s">
        <v>2666</v>
      </c>
      <c r="E134" s="120" t="s">
        <v>1889</v>
      </c>
      <c r="F134" s="120" t="s">
        <v>20</v>
      </c>
      <c r="G134" s="120" t="s">
        <v>1954</v>
      </c>
      <c r="H134" s="121"/>
      <c r="I134" s="121">
        <v>810</v>
      </c>
      <c r="J134" s="121">
        <v>1028564.42</v>
      </c>
    </row>
    <row r="135" spans="1:10" x14ac:dyDescent="0.15">
      <c r="A135" s="118">
        <v>42004</v>
      </c>
      <c r="B135" s="119">
        <v>111</v>
      </c>
      <c r="C135" s="120" t="s">
        <v>2667</v>
      </c>
      <c r="D135" s="120" t="s">
        <v>2668</v>
      </c>
      <c r="E135" s="120" t="s">
        <v>2079</v>
      </c>
      <c r="F135" s="116"/>
      <c r="G135" s="120" t="s">
        <v>1940</v>
      </c>
      <c r="H135" s="121"/>
      <c r="I135" s="121">
        <v>4500</v>
      </c>
      <c r="J135" s="121">
        <v>1021664.42</v>
      </c>
    </row>
    <row r="136" spans="1:10" x14ac:dyDescent="0.15">
      <c r="A136" s="118"/>
      <c r="B136" s="119"/>
      <c r="C136" s="120"/>
      <c r="D136" s="120"/>
      <c r="E136" s="120" t="s">
        <v>1649</v>
      </c>
      <c r="F136" s="120"/>
      <c r="G136" s="120" t="s">
        <v>2689</v>
      </c>
      <c r="H136" s="121"/>
      <c r="I136" s="121">
        <v>2400</v>
      </c>
      <c r="J136" s="121"/>
    </row>
    <row r="137" spans="1:10" x14ac:dyDescent="0.15">
      <c r="A137" s="118">
        <v>42004</v>
      </c>
      <c r="B137" s="119">
        <v>111</v>
      </c>
      <c r="C137" s="120" t="s">
        <v>2669</v>
      </c>
      <c r="D137" s="120" t="s">
        <v>2670</v>
      </c>
      <c r="E137" s="120" t="s">
        <v>2671</v>
      </c>
      <c r="F137" s="120" t="s">
        <v>20</v>
      </c>
      <c r="G137" s="120" t="s">
        <v>2689</v>
      </c>
      <c r="H137" s="121"/>
      <c r="I137" s="121">
        <v>270</v>
      </c>
      <c r="J137" s="121">
        <v>1021394.42</v>
      </c>
    </row>
    <row r="138" spans="1:10" x14ac:dyDescent="0.15">
      <c r="A138" s="118">
        <v>42004</v>
      </c>
      <c r="B138" s="119">
        <v>111</v>
      </c>
      <c r="C138" s="120" t="s">
        <v>2672</v>
      </c>
      <c r="D138" s="120" t="s">
        <v>2673</v>
      </c>
      <c r="E138" s="120" t="s">
        <v>212</v>
      </c>
      <c r="F138" s="120" t="s">
        <v>20</v>
      </c>
      <c r="G138" s="120" t="s">
        <v>259</v>
      </c>
      <c r="H138" s="121"/>
      <c r="I138" s="121">
        <v>99.7</v>
      </c>
      <c r="J138" s="121">
        <v>1021294.72</v>
      </c>
    </row>
    <row r="139" spans="1:10" x14ac:dyDescent="0.15">
      <c r="A139" s="118">
        <v>42004</v>
      </c>
      <c r="B139" s="119">
        <v>111</v>
      </c>
      <c r="C139" s="120" t="s">
        <v>2674</v>
      </c>
      <c r="D139" s="120" t="s">
        <v>2675</v>
      </c>
      <c r="E139" s="120" t="s">
        <v>166</v>
      </c>
      <c r="F139" s="120" t="s">
        <v>20</v>
      </c>
      <c r="G139" s="120" t="s">
        <v>821</v>
      </c>
      <c r="H139" s="121"/>
      <c r="I139" s="121">
        <v>270</v>
      </c>
      <c r="J139" s="121">
        <v>1021024.72</v>
      </c>
    </row>
    <row r="140" spans="1:10" x14ac:dyDescent="0.15">
      <c r="A140" s="118">
        <v>42004</v>
      </c>
      <c r="B140" s="119">
        <v>111</v>
      </c>
      <c r="C140" s="120" t="s">
        <v>2676</v>
      </c>
      <c r="D140" s="120" t="s">
        <v>2677</v>
      </c>
      <c r="E140" s="120" t="s">
        <v>157</v>
      </c>
      <c r="F140" s="120" t="s">
        <v>20</v>
      </c>
      <c r="G140" s="120" t="s">
        <v>663</v>
      </c>
      <c r="H140" s="121"/>
      <c r="I140" s="121">
        <v>1771.15</v>
      </c>
      <c r="J140" s="121">
        <v>1019253.57</v>
      </c>
    </row>
    <row r="141" spans="1:10" x14ac:dyDescent="0.15">
      <c r="A141" s="118">
        <v>42004</v>
      </c>
      <c r="B141" s="119">
        <v>111</v>
      </c>
      <c r="C141" s="120" t="s">
        <v>2678</v>
      </c>
      <c r="D141" s="120" t="s">
        <v>2679</v>
      </c>
      <c r="E141" s="120" t="s">
        <v>160</v>
      </c>
      <c r="F141" s="120" t="s">
        <v>20</v>
      </c>
      <c r="G141" s="120" t="s">
        <v>663</v>
      </c>
      <c r="H141" s="121"/>
      <c r="I141" s="121">
        <v>1536.2</v>
      </c>
      <c r="J141" s="121">
        <v>1017717.37</v>
      </c>
    </row>
    <row r="142" spans="1:10" x14ac:dyDescent="0.15">
      <c r="A142" s="118">
        <v>42004</v>
      </c>
      <c r="B142" s="119">
        <v>111</v>
      </c>
      <c r="C142" s="120" t="s">
        <v>2680</v>
      </c>
      <c r="D142" s="120" t="s">
        <v>2681</v>
      </c>
      <c r="E142" s="120" t="s">
        <v>2079</v>
      </c>
      <c r="F142" s="120" t="s">
        <v>20</v>
      </c>
      <c r="G142" s="120" t="s">
        <v>1940</v>
      </c>
      <c r="H142" s="121"/>
      <c r="I142" s="121">
        <v>400</v>
      </c>
      <c r="J142" s="121">
        <v>1017317.37</v>
      </c>
    </row>
    <row r="143" spans="1:10" x14ac:dyDescent="0.15">
      <c r="A143" s="118">
        <v>42004</v>
      </c>
      <c r="B143" s="119">
        <v>111</v>
      </c>
      <c r="C143" s="120" t="s">
        <v>2682</v>
      </c>
      <c r="D143" s="120" t="s">
        <v>2683</v>
      </c>
      <c r="E143" s="120" t="s">
        <v>66</v>
      </c>
      <c r="F143" s="120" t="s">
        <v>20</v>
      </c>
      <c r="G143" s="120" t="s">
        <v>821</v>
      </c>
      <c r="H143" s="121"/>
      <c r="I143" s="121">
        <v>50</v>
      </c>
      <c r="J143" s="121">
        <v>1017267.37</v>
      </c>
    </row>
    <row r="144" spans="1:10" x14ac:dyDescent="0.15">
      <c r="A144" s="118">
        <v>42004</v>
      </c>
      <c r="B144" s="119">
        <v>111</v>
      </c>
      <c r="C144" s="120" t="s">
        <v>2684</v>
      </c>
      <c r="D144" s="120" t="s">
        <v>2685</v>
      </c>
      <c r="E144" s="120" t="s">
        <v>43</v>
      </c>
      <c r="F144" s="120" t="s">
        <v>20</v>
      </c>
      <c r="G144" s="120" t="s">
        <v>2689</v>
      </c>
      <c r="H144" s="121"/>
      <c r="I144" s="121">
        <v>200</v>
      </c>
      <c r="J144" s="121">
        <v>1017067.37</v>
      </c>
    </row>
    <row r="145" spans="1:10" x14ac:dyDescent="0.15">
      <c r="A145" s="122">
        <v>42004</v>
      </c>
      <c r="B145" s="124">
        <v>116</v>
      </c>
      <c r="C145" s="125" t="s">
        <v>2686</v>
      </c>
      <c r="D145" s="125" t="s">
        <v>20</v>
      </c>
      <c r="E145" s="125" t="s">
        <v>2687</v>
      </c>
      <c r="F145" s="125" t="s">
        <v>2688</v>
      </c>
      <c r="G145" s="125" t="s">
        <v>677</v>
      </c>
      <c r="H145" s="127"/>
      <c r="I145" s="127">
        <v>5.2</v>
      </c>
      <c r="J145" s="127">
        <v>1017062.17</v>
      </c>
    </row>
    <row r="146" spans="1:10" ht="12" thickBot="1" x14ac:dyDescent="0.2">
      <c r="A146" s="123"/>
      <c r="B146" s="116"/>
      <c r="C146" s="116"/>
      <c r="D146" s="116"/>
      <c r="E146" s="116"/>
      <c r="F146" s="116"/>
      <c r="H146" s="126">
        <v>1273474.5899999999</v>
      </c>
      <c r="I146" s="126">
        <v>929353.77999999991</v>
      </c>
      <c r="J146" s="116"/>
    </row>
    <row r="147" spans="1:10" ht="12" thickTop="1" x14ac:dyDescent="0.15">
      <c r="A147" s="116"/>
      <c r="B147" s="116"/>
      <c r="C147" s="116"/>
      <c r="D147" s="116"/>
      <c r="E147" s="116"/>
      <c r="F147" s="116"/>
      <c r="H147" s="116"/>
      <c r="I147" s="116"/>
      <c r="J147" s="116"/>
    </row>
    <row r="148" spans="1:10" x14ac:dyDescent="0.15">
      <c r="H148" s="37">
        <f>SUBTOTAL(9,H6:H145)</f>
        <v>1273474.5899999999</v>
      </c>
      <c r="I148" s="37">
        <f>SUBTOTAL(9,I6:I145)</f>
        <v>664479.19000000006</v>
      </c>
    </row>
  </sheetData>
  <autoFilter ref="A4:J146"/>
  <mergeCells count="3">
    <mergeCell ref="A1:J1"/>
    <mergeCell ref="A2:J2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58" workbookViewId="0">
      <selection activeCell="E78" sqref="E78:I7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8.375" bestFit="1" customWidth="1"/>
    <col min="6" max="6" width="13.125" bestFit="1" customWidth="1"/>
    <col min="7" max="7" width="15.625" bestFit="1" customWidth="1"/>
    <col min="8" max="8" width="7.875" bestFit="1" customWidth="1"/>
    <col min="9" max="9" width="11.125" style="37" bestFit="1" customWidth="1"/>
    <col min="10" max="10" width="9.875" bestFit="1" customWidth="1"/>
  </cols>
  <sheetData>
    <row r="1" spans="1:10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1"/>
      <c r="J1" s="110"/>
    </row>
    <row r="2" spans="1:10" ht="12.75" x14ac:dyDescent="0.15">
      <c r="A2" s="112" t="s">
        <v>264</v>
      </c>
      <c r="B2" s="112"/>
      <c r="C2" s="112"/>
      <c r="D2" s="112"/>
      <c r="E2" s="112"/>
      <c r="F2" s="112"/>
      <c r="G2" s="112"/>
      <c r="H2" s="112"/>
      <c r="I2" s="113"/>
      <c r="J2" s="112"/>
    </row>
    <row r="3" spans="1:10" ht="12.75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5"/>
      <c r="J3" s="114"/>
    </row>
    <row r="4" spans="1:10" ht="12" thickBot="1" x14ac:dyDescent="0.2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/>
      <c r="H4" s="13" t="s">
        <v>9</v>
      </c>
      <c r="I4" s="36" t="s">
        <v>10</v>
      </c>
      <c r="J4" s="13" t="s">
        <v>11</v>
      </c>
    </row>
    <row r="5" spans="1:10" ht="12" thickTop="1" x14ac:dyDescent="0.15">
      <c r="A5" s="14"/>
      <c r="B5" s="15"/>
      <c r="C5" s="16"/>
      <c r="D5" s="16"/>
      <c r="E5" s="16" t="s">
        <v>12</v>
      </c>
      <c r="F5" s="16"/>
      <c r="G5" s="16"/>
      <c r="H5" s="17"/>
      <c r="I5" s="17"/>
      <c r="J5" s="17">
        <v>389690.48</v>
      </c>
    </row>
    <row r="6" spans="1:10" x14ac:dyDescent="0.15">
      <c r="A6" s="14">
        <v>41671</v>
      </c>
      <c r="B6" s="15">
        <v>131</v>
      </c>
      <c r="C6" s="16" t="s">
        <v>265</v>
      </c>
      <c r="D6" s="16" t="s">
        <v>266</v>
      </c>
      <c r="E6" s="16" t="s">
        <v>15</v>
      </c>
      <c r="F6" s="16" t="s">
        <v>16</v>
      </c>
      <c r="G6" s="16" t="s">
        <v>267</v>
      </c>
      <c r="H6" s="17"/>
      <c r="I6" s="17">
        <v>9532.7000000000007</v>
      </c>
      <c r="J6" s="17">
        <v>380157.78</v>
      </c>
    </row>
    <row r="7" spans="1:10" x14ac:dyDescent="0.15">
      <c r="A7" s="14">
        <v>41671</v>
      </c>
      <c r="B7" s="15">
        <v>131</v>
      </c>
      <c r="C7" s="16" t="s">
        <v>268</v>
      </c>
      <c r="D7" s="16" t="s">
        <v>269</v>
      </c>
      <c r="E7" s="16" t="s">
        <v>19</v>
      </c>
      <c r="F7" s="16" t="s">
        <v>20</v>
      </c>
      <c r="G7" s="16" t="s">
        <v>270</v>
      </c>
      <c r="H7" s="17"/>
      <c r="I7" s="17">
        <v>170</v>
      </c>
      <c r="J7" s="17">
        <v>379987.78</v>
      </c>
    </row>
    <row r="8" spans="1:10" x14ac:dyDescent="0.15">
      <c r="A8" s="14">
        <v>41671</v>
      </c>
      <c r="B8" s="15">
        <v>131</v>
      </c>
      <c r="C8" s="16" t="s">
        <v>271</v>
      </c>
      <c r="D8" s="16" t="s">
        <v>272</v>
      </c>
      <c r="E8" s="16" t="s">
        <v>273</v>
      </c>
      <c r="F8" s="16" t="s">
        <v>20</v>
      </c>
      <c r="G8" s="16" t="s">
        <v>274</v>
      </c>
      <c r="H8" s="17"/>
      <c r="I8" s="17">
        <v>1200</v>
      </c>
      <c r="J8" s="17">
        <v>378787.78</v>
      </c>
    </row>
    <row r="9" spans="1:10" x14ac:dyDescent="0.15">
      <c r="A9" s="14">
        <v>41677</v>
      </c>
      <c r="B9" s="15">
        <v>131</v>
      </c>
      <c r="C9" s="16" t="s">
        <v>275</v>
      </c>
      <c r="D9" s="16" t="s">
        <v>276</v>
      </c>
      <c r="E9" s="16" t="s">
        <v>23</v>
      </c>
      <c r="F9" s="16" t="s">
        <v>20</v>
      </c>
      <c r="G9" s="16" t="s">
        <v>232</v>
      </c>
      <c r="H9" s="17"/>
      <c r="I9" s="37">
        <v>18889.78</v>
      </c>
      <c r="J9" s="17">
        <v>359898</v>
      </c>
    </row>
    <row r="10" spans="1:10" x14ac:dyDescent="0.15">
      <c r="A10" s="14">
        <v>41677</v>
      </c>
      <c r="B10" s="15">
        <v>131</v>
      </c>
      <c r="C10" s="16" t="s">
        <v>277</v>
      </c>
      <c r="D10" s="16" t="s">
        <v>276</v>
      </c>
      <c r="E10" s="16" t="s">
        <v>23</v>
      </c>
      <c r="F10" s="16" t="s">
        <v>20</v>
      </c>
      <c r="G10" s="16" t="s">
        <v>232</v>
      </c>
      <c r="H10" s="17"/>
      <c r="I10" s="37">
        <v>3460.68</v>
      </c>
      <c r="J10" s="17">
        <v>356437.32</v>
      </c>
    </row>
    <row r="11" spans="1:10" x14ac:dyDescent="0.15">
      <c r="A11" s="14">
        <v>41684</v>
      </c>
      <c r="B11" s="15">
        <v>131</v>
      </c>
      <c r="C11" s="16" t="s">
        <v>278</v>
      </c>
      <c r="D11" s="16" t="s">
        <v>279</v>
      </c>
      <c r="E11" s="16" t="s">
        <v>273</v>
      </c>
      <c r="F11" s="16" t="s">
        <v>20</v>
      </c>
      <c r="G11" s="16" t="s">
        <v>274</v>
      </c>
      <c r="H11" s="17"/>
      <c r="I11" s="17">
        <v>3626.2</v>
      </c>
      <c r="J11" s="17">
        <v>352811.12</v>
      </c>
    </row>
    <row r="12" spans="1:10" x14ac:dyDescent="0.15">
      <c r="A12" s="14">
        <v>41684</v>
      </c>
      <c r="B12" s="15">
        <v>131</v>
      </c>
      <c r="C12" s="16" t="s">
        <v>280</v>
      </c>
      <c r="D12" s="16" t="s">
        <v>281</v>
      </c>
      <c r="E12" s="16" t="s">
        <v>194</v>
      </c>
      <c r="F12" s="16" t="s">
        <v>20</v>
      </c>
      <c r="G12" s="16" t="s">
        <v>274</v>
      </c>
      <c r="H12" s="17"/>
      <c r="I12" s="17">
        <v>1400</v>
      </c>
      <c r="J12" s="17">
        <v>351411.12</v>
      </c>
    </row>
    <row r="13" spans="1:10" x14ac:dyDescent="0.15">
      <c r="A13" s="14">
        <v>41684</v>
      </c>
      <c r="B13" s="15">
        <v>131</v>
      </c>
      <c r="C13" s="16" t="s">
        <v>282</v>
      </c>
      <c r="D13" s="16" t="s">
        <v>283</v>
      </c>
      <c r="E13" s="16" t="s">
        <v>284</v>
      </c>
      <c r="F13" s="16" t="s">
        <v>20</v>
      </c>
      <c r="G13" s="16" t="s">
        <v>285</v>
      </c>
      <c r="H13" s="17"/>
      <c r="I13" s="37">
        <v>199.5</v>
      </c>
      <c r="J13" s="17">
        <v>351211.62</v>
      </c>
    </row>
    <row r="14" spans="1:10" x14ac:dyDescent="0.15">
      <c r="A14" s="14">
        <v>41684</v>
      </c>
      <c r="B14" s="15">
        <v>131</v>
      </c>
      <c r="C14" s="16" t="s">
        <v>286</v>
      </c>
      <c r="D14" s="16" t="s">
        <v>287</v>
      </c>
      <c r="E14" s="16" t="s">
        <v>288</v>
      </c>
      <c r="F14" s="16" t="s">
        <v>20</v>
      </c>
      <c r="G14" s="16" t="s">
        <v>274</v>
      </c>
      <c r="H14" s="17"/>
      <c r="I14" s="17">
        <v>600</v>
      </c>
      <c r="J14" s="17">
        <v>350611.62</v>
      </c>
    </row>
    <row r="15" spans="1:10" x14ac:dyDescent="0.15">
      <c r="A15" s="14">
        <v>41684</v>
      </c>
      <c r="B15" s="15">
        <v>131</v>
      </c>
      <c r="C15" s="16" t="s">
        <v>289</v>
      </c>
      <c r="D15" s="16" t="s">
        <v>290</v>
      </c>
      <c r="E15" s="16" t="s">
        <v>37</v>
      </c>
      <c r="F15" s="16" t="s">
        <v>20</v>
      </c>
      <c r="G15" s="16" t="s">
        <v>285</v>
      </c>
      <c r="H15" s="17"/>
      <c r="I15" s="37">
        <v>270</v>
      </c>
      <c r="J15" s="17">
        <v>350341.62</v>
      </c>
    </row>
    <row r="16" spans="1:10" x14ac:dyDescent="0.15">
      <c r="A16" s="14">
        <v>41684</v>
      </c>
      <c r="B16" s="15">
        <v>131</v>
      </c>
      <c r="C16" s="16" t="s">
        <v>291</v>
      </c>
      <c r="D16" s="16" t="s">
        <v>292</v>
      </c>
      <c r="E16" s="16" t="s">
        <v>293</v>
      </c>
      <c r="F16" s="16" t="s">
        <v>20</v>
      </c>
      <c r="G16" s="16" t="s">
        <v>294</v>
      </c>
      <c r="H16" s="17"/>
      <c r="I16" s="17">
        <v>350</v>
      </c>
      <c r="J16" s="17">
        <v>349991.62</v>
      </c>
    </row>
    <row r="17" spans="1:10" x14ac:dyDescent="0.15">
      <c r="A17" s="14">
        <v>41684</v>
      </c>
      <c r="B17" s="15">
        <v>131</v>
      </c>
      <c r="C17" s="16" t="s">
        <v>295</v>
      </c>
      <c r="D17" s="16" t="s">
        <v>296</v>
      </c>
      <c r="E17" s="16" t="s">
        <v>297</v>
      </c>
      <c r="F17" s="16" t="s">
        <v>20</v>
      </c>
      <c r="G17" s="16" t="s">
        <v>274</v>
      </c>
      <c r="H17" s="17"/>
      <c r="I17" s="17">
        <v>3000</v>
      </c>
      <c r="J17" s="17">
        <v>346991.62</v>
      </c>
    </row>
    <row r="18" spans="1:10" x14ac:dyDescent="0.15">
      <c r="A18" s="14">
        <v>41684</v>
      </c>
      <c r="B18" s="15">
        <v>131</v>
      </c>
      <c r="C18" s="16" t="s">
        <v>298</v>
      </c>
      <c r="D18" s="16" t="s">
        <v>299</v>
      </c>
      <c r="E18" s="16" t="s">
        <v>300</v>
      </c>
      <c r="F18" s="16" t="s">
        <v>20</v>
      </c>
      <c r="G18" s="16" t="s">
        <v>301</v>
      </c>
      <c r="H18" s="17"/>
      <c r="I18" s="17">
        <v>2500</v>
      </c>
      <c r="J18" s="17">
        <v>344491.62</v>
      </c>
    </row>
    <row r="19" spans="1:10" x14ac:dyDescent="0.15">
      <c r="A19" s="14">
        <v>41684</v>
      </c>
      <c r="B19" s="15">
        <v>131</v>
      </c>
      <c r="C19" s="16" t="s">
        <v>302</v>
      </c>
      <c r="D19" s="16" t="s">
        <v>303</v>
      </c>
      <c r="E19" s="16" t="s">
        <v>194</v>
      </c>
      <c r="F19" s="16" t="s">
        <v>20</v>
      </c>
      <c r="G19" s="16" t="s">
        <v>274</v>
      </c>
      <c r="H19" s="17"/>
      <c r="I19" s="17">
        <v>100</v>
      </c>
      <c r="J19" s="17">
        <v>344391.62</v>
      </c>
    </row>
    <row r="20" spans="1:10" x14ac:dyDescent="0.15">
      <c r="A20" s="14">
        <v>41684</v>
      </c>
      <c r="B20" s="15">
        <v>131</v>
      </c>
      <c r="C20" s="16" t="s">
        <v>304</v>
      </c>
      <c r="D20" s="16" t="s">
        <v>305</v>
      </c>
      <c r="E20" s="16" t="s">
        <v>194</v>
      </c>
      <c r="F20" s="16" t="s">
        <v>20</v>
      </c>
      <c r="G20" s="16" t="s">
        <v>274</v>
      </c>
      <c r="H20" s="17"/>
      <c r="I20" s="17">
        <v>1500</v>
      </c>
      <c r="J20" s="17">
        <v>342891.62</v>
      </c>
    </row>
    <row r="21" spans="1:10" x14ac:dyDescent="0.15">
      <c r="A21" s="14">
        <v>41684</v>
      </c>
      <c r="B21" s="15">
        <v>131</v>
      </c>
      <c r="C21" s="16" t="s">
        <v>306</v>
      </c>
      <c r="D21" s="16" t="s">
        <v>307</v>
      </c>
      <c r="E21" s="16" t="s">
        <v>308</v>
      </c>
      <c r="F21" s="16" t="s">
        <v>20</v>
      </c>
      <c r="G21" s="16" t="s">
        <v>309</v>
      </c>
      <c r="H21" s="17"/>
      <c r="I21" s="17">
        <v>360</v>
      </c>
      <c r="J21" s="17">
        <v>342531.62</v>
      </c>
    </row>
    <row r="22" spans="1:10" x14ac:dyDescent="0.15">
      <c r="A22" s="14">
        <v>41684</v>
      </c>
      <c r="B22" s="15">
        <v>131</v>
      </c>
      <c r="C22" s="16" t="s">
        <v>310</v>
      </c>
      <c r="D22" s="16" t="s">
        <v>311</v>
      </c>
      <c r="E22" s="16" t="s">
        <v>166</v>
      </c>
      <c r="F22" s="16" t="s">
        <v>312</v>
      </c>
      <c r="G22" s="16" t="s">
        <v>285</v>
      </c>
      <c r="H22" s="17"/>
      <c r="I22" s="37">
        <v>180</v>
      </c>
      <c r="J22" s="17">
        <v>342351.62</v>
      </c>
    </row>
    <row r="23" spans="1:10" x14ac:dyDescent="0.15">
      <c r="A23" s="14">
        <v>41684</v>
      </c>
      <c r="B23" s="15">
        <v>131</v>
      </c>
      <c r="C23" s="16" t="s">
        <v>313</v>
      </c>
      <c r="D23" s="16" t="s">
        <v>314</v>
      </c>
      <c r="E23" s="16" t="s">
        <v>315</v>
      </c>
      <c r="F23" s="16" t="s">
        <v>20</v>
      </c>
      <c r="G23" s="16" t="s">
        <v>285</v>
      </c>
      <c r="H23" s="17"/>
      <c r="I23" s="37">
        <v>90</v>
      </c>
      <c r="J23" s="17">
        <v>342261.62</v>
      </c>
    </row>
    <row r="24" spans="1:10" x14ac:dyDescent="0.15">
      <c r="A24" s="14">
        <v>41684</v>
      </c>
      <c r="B24" s="15">
        <v>131</v>
      </c>
      <c r="C24" s="16" t="s">
        <v>316</v>
      </c>
      <c r="D24" s="16" t="s">
        <v>317</v>
      </c>
      <c r="E24" s="16" t="s">
        <v>318</v>
      </c>
      <c r="F24" s="16" t="s">
        <v>20</v>
      </c>
      <c r="G24" s="16" t="s">
        <v>319</v>
      </c>
      <c r="H24" s="17"/>
      <c r="I24" s="17">
        <v>472.61</v>
      </c>
      <c r="J24" s="17">
        <v>341789.01</v>
      </c>
    </row>
    <row r="25" spans="1:10" x14ac:dyDescent="0.15">
      <c r="A25" s="14">
        <v>41684</v>
      </c>
      <c r="B25" s="15">
        <v>131</v>
      </c>
      <c r="C25" s="16" t="s">
        <v>320</v>
      </c>
      <c r="D25" s="16" t="s">
        <v>321</v>
      </c>
      <c r="E25" s="16" t="s">
        <v>322</v>
      </c>
      <c r="F25" s="16" t="s">
        <v>20</v>
      </c>
      <c r="G25" s="16" t="s">
        <v>319</v>
      </c>
      <c r="H25" s="17"/>
      <c r="I25" s="17">
        <v>897.7</v>
      </c>
      <c r="J25" s="17">
        <v>340891.31</v>
      </c>
    </row>
    <row r="26" spans="1:10" x14ac:dyDescent="0.15">
      <c r="A26" s="14">
        <v>41684</v>
      </c>
      <c r="B26" s="15">
        <v>131</v>
      </c>
      <c r="C26" s="16" t="s">
        <v>323</v>
      </c>
      <c r="D26" s="16" t="s">
        <v>324</v>
      </c>
      <c r="E26" s="16" t="s">
        <v>322</v>
      </c>
      <c r="F26" s="16" t="s">
        <v>20</v>
      </c>
      <c r="G26" s="16" t="s">
        <v>319</v>
      </c>
      <c r="H26" s="17"/>
      <c r="I26" s="17">
        <v>6.55</v>
      </c>
      <c r="J26" s="17">
        <v>340884.76</v>
      </c>
    </row>
    <row r="27" spans="1:10" x14ac:dyDescent="0.15">
      <c r="A27" s="14">
        <v>41684</v>
      </c>
      <c r="B27" s="15">
        <v>131</v>
      </c>
      <c r="C27" s="16" t="s">
        <v>325</v>
      </c>
      <c r="D27" s="16" t="s">
        <v>326</v>
      </c>
      <c r="E27" s="16" t="s">
        <v>23</v>
      </c>
      <c r="F27" s="16" t="s">
        <v>20</v>
      </c>
      <c r="G27" s="16" t="s">
        <v>232</v>
      </c>
      <c r="H27" s="17"/>
      <c r="I27" s="37">
        <v>270</v>
      </c>
      <c r="J27" s="17">
        <v>340614.76</v>
      </c>
    </row>
    <row r="28" spans="1:10" x14ac:dyDescent="0.15">
      <c r="A28" s="14">
        <v>41688</v>
      </c>
      <c r="B28" s="15">
        <v>132</v>
      </c>
      <c r="C28" s="16" t="s">
        <v>327</v>
      </c>
      <c r="D28" s="16" t="s">
        <v>20</v>
      </c>
      <c r="E28" s="16" t="s">
        <v>138</v>
      </c>
      <c r="F28" s="16" t="s">
        <v>20</v>
      </c>
      <c r="G28" s="16" t="s">
        <v>250</v>
      </c>
      <c r="H28" s="17">
        <v>650</v>
      </c>
      <c r="I28" s="17">
        <v>-650</v>
      </c>
      <c r="J28" s="17">
        <v>341264.76</v>
      </c>
    </row>
    <row r="29" spans="1:10" x14ac:dyDescent="0.15">
      <c r="A29" s="14">
        <v>41694</v>
      </c>
      <c r="B29" s="15">
        <v>135</v>
      </c>
      <c r="C29" s="16" t="s">
        <v>328</v>
      </c>
      <c r="D29" s="16" t="s">
        <v>329</v>
      </c>
      <c r="E29" s="16" t="s">
        <v>330</v>
      </c>
      <c r="F29" s="16" t="s">
        <v>20</v>
      </c>
      <c r="G29" s="16" t="s">
        <v>659</v>
      </c>
      <c r="H29" s="17"/>
      <c r="I29" s="17">
        <v>14161</v>
      </c>
      <c r="J29" s="17">
        <v>327103.76</v>
      </c>
    </row>
    <row r="30" spans="1:10" x14ac:dyDescent="0.15">
      <c r="A30" s="14">
        <v>41694</v>
      </c>
      <c r="B30" s="15">
        <v>135</v>
      </c>
      <c r="C30" s="16" t="s">
        <v>331</v>
      </c>
      <c r="D30" s="16" t="s">
        <v>332</v>
      </c>
      <c r="E30" s="16" t="s">
        <v>333</v>
      </c>
      <c r="F30" s="16" t="s">
        <v>20</v>
      </c>
      <c r="G30" s="16" t="s">
        <v>261</v>
      </c>
      <c r="H30" s="17"/>
      <c r="I30" s="17">
        <v>885.6</v>
      </c>
      <c r="J30" s="17">
        <v>326218.15999999997</v>
      </c>
    </row>
    <row r="31" spans="1:10" x14ac:dyDescent="0.15">
      <c r="A31" s="14">
        <v>41694</v>
      </c>
      <c r="B31" s="15">
        <v>135</v>
      </c>
      <c r="C31" s="16" t="s">
        <v>334</v>
      </c>
      <c r="D31" s="16" t="s">
        <v>335</v>
      </c>
      <c r="E31" s="16" t="s">
        <v>336</v>
      </c>
      <c r="F31" s="16" t="s">
        <v>20</v>
      </c>
      <c r="G31" s="16" t="s">
        <v>660</v>
      </c>
      <c r="H31" s="17"/>
      <c r="I31" s="17">
        <v>3356.15</v>
      </c>
      <c r="J31" s="17">
        <v>322862.01</v>
      </c>
    </row>
    <row r="32" spans="1:10" x14ac:dyDescent="0.15">
      <c r="A32" s="14">
        <v>41694</v>
      </c>
      <c r="B32" s="15">
        <v>135</v>
      </c>
      <c r="C32" s="16" t="s">
        <v>337</v>
      </c>
      <c r="D32" s="16" t="s">
        <v>338</v>
      </c>
      <c r="E32" s="16" t="s">
        <v>339</v>
      </c>
      <c r="F32" s="16" t="s">
        <v>20</v>
      </c>
      <c r="G32" s="16" t="s">
        <v>661</v>
      </c>
      <c r="H32" s="17"/>
      <c r="I32" s="17">
        <v>118.98</v>
      </c>
      <c r="J32" s="17">
        <v>322743.03000000003</v>
      </c>
    </row>
    <row r="33" spans="1:10" x14ac:dyDescent="0.15">
      <c r="A33" s="14">
        <v>41694</v>
      </c>
      <c r="B33" s="15">
        <v>131</v>
      </c>
      <c r="C33" s="16" t="s">
        <v>340</v>
      </c>
      <c r="D33" s="16" t="s">
        <v>341</v>
      </c>
      <c r="E33" s="16" t="s">
        <v>178</v>
      </c>
      <c r="F33" s="16" t="s">
        <v>20</v>
      </c>
      <c r="G33" s="16" t="s">
        <v>662</v>
      </c>
      <c r="H33" s="17"/>
      <c r="I33" s="17">
        <v>660</v>
      </c>
      <c r="J33" s="17">
        <v>322083.03000000003</v>
      </c>
    </row>
    <row r="34" spans="1:10" x14ac:dyDescent="0.15">
      <c r="A34" s="14">
        <v>41694</v>
      </c>
      <c r="B34" s="15">
        <v>131</v>
      </c>
      <c r="C34" s="16" t="s">
        <v>342</v>
      </c>
      <c r="D34" s="16" t="s">
        <v>343</v>
      </c>
      <c r="E34" s="16" t="s">
        <v>194</v>
      </c>
      <c r="F34" s="16" t="s">
        <v>20</v>
      </c>
      <c r="G34" s="16" t="s">
        <v>274</v>
      </c>
      <c r="H34" s="17"/>
      <c r="I34" s="17">
        <v>4000</v>
      </c>
      <c r="J34" s="17">
        <v>318083.03000000003</v>
      </c>
    </row>
    <row r="35" spans="1:10" x14ac:dyDescent="0.15">
      <c r="A35" s="14">
        <v>41694</v>
      </c>
      <c r="B35" s="15">
        <v>131</v>
      </c>
      <c r="C35" s="16" t="s">
        <v>344</v>
      </c>
      <c r="D35" s="16" t="s">
        <v>345</v>
      </c>
      <c r="E35" s="16" t="s">
        <v>23</v>
      </c>
      <c r="F35" s="16" t="s">
        <v>20</v>
      </c>
      <c r="G35" s="16" t="s">
        <v>232</v>
      </c>
      <c r="H35" s="17"/>
      <c r="I35" s="37">
        <v>250</v>
      </c>
      <c r="J35" s="17">
        <v>317833.03000000003</v>
      </c>
    </row>
    <row r="36" spans="1:10" x14ac:dyDescent="0.15">
      <c r="A36" s="14">
        <v>41694</v>
      </c>
      <c r="B36" s="15">
        <v>131</v>
      </c>
      <c r="C36" s="16" t="s">
        <v>346</v>
      </c>
      <c r="D36" s="16" t="s">
        <v>347</v>
      </c>
      <c r="E36" s="16" t="s">
        <v>160</v>
      </c>
      <c r="F36" s="16" t="s">
        <v>20</v>
      </c>
      <c r="G36" s="16" t="s">
        <v>663</v>
      </c>
      <c r="H36" s="17"/>
      <c r="I36" s="17">
        <v>396</v>
      </c>
      <c r="J36" s="17">
        <v>317437.03000000003</v>
      </c>
    </row>
    <row r="37" spans="1:10" x14ac:dyDescent="0.15">
      <c r="A37" s="14">
        <v>41694</v>
      </c>
      <c r="B37" s="15">
        <v>131</v>
      </c>
      <c r="C37" s="16" t="s">
        <v>348</v>
      </c>
      <c r="D37" s="16" t="s">
        <v>349</v>
      </c>
      <c r="E37" s="16" t="s">
        <v>350</v>
      </c>
      <c r="F37" s="16" t="s">
        <v>20</v>
      </c>
      <c r="G37" s="16" t="s">
        <v>242</v>
      </c>
      <c r="H37" s="17"/>
      <c r="I37" s="17">
        <v>622.62</v>
      </c>
      <c r="J37" s="17">
        <v>316814.40999999997</v>
      </c>
    </row>
    <row r="38" spans="1:10" x14ac:dyDescent="0.15">
      <c r="A38" s="14">
        <v>41694</v>
      </c>
      <c r="B38" s="15">
        <v>131</v>
      </c>
      <c r="C38" s="16" t="s">
        <v>351</v>
      </c>
      <c r="D38" s="16" t="s">
        <v>352</v>
      </c>
      <c r="E38" s="16" t="s">
        <v>293</v>
      </c>
      <c r="F38" s="16" t="s">
        <v>20</v>
      </c>
      <c r="G38" s="16" t="s">
        <v>294</v>
      </c>
      <c r="H38" s="17"/>
      <c r="I38" s="17">
        <v>850</v>
      </c>
      <c r="J38" s="17">
        <v>315964.40999999997</v>
      </c>
    </row>
    <row r="39" spans="1:10" x14ac:dyDescent="0.15">
      <c r="A39" s="14">
        <v>41694</v>
      </c>
      <c r="B39" s="15">
        <v>131</v>
      </c>
      <c r="C39" s="16" t="s">
        <v>353</v>
      </c>
      <c r="D39" s="16" t="s">
        <v>354</v>
      </c>
      <c r="E39" s="16" t="s">
        <v>355</v>
      </c>
      <c r="F39" s="16" t="s">
        <v>20</v>
      </c>
      <c r="G39" s="16" t="s">
        <v>664</v>
      </c>
      <c r="H39" s="17"/>
      <c r="I39" s="17">
        <v>350</v>
      </c>
      <c r="J39" s="17">
        <v>315614.40999999997</v>
      </c>
    </row>
    <row r="40" spans="1:10" x14ac:dyDescent="0.15">
      <c r="A40" s="14">
        <v>41694</v>
      </c>
      <c r="B40" s="15">
        <v>131</v>
      </c>
      <c r="C40" s="16" t="s">
        <v>356</v>
      </c>
      <c r="D40" s="16" t="s">
        <v>357</v>
      </c>
      <c r="E40" s="16" t="s">
        <v>87</v>
      </c>
      <c r="F40" s="16" t="s">
        <v>20</v>
      </c>
      <c r="G40" s="16" t="s">
        <v>665</v>
      </c>
      <c r="H40" s="17"/>
      <c r="I40" s="17">
        <v>976</v>
      </c>
      <c r="J40" s="17">
        <v>314638.40999999997</v>
      </c>
    </row>
    <row r="41" spans="1:10" x14ac:dyDescent="0.15">
      <c r="A41" s="14">
        <v>41694</v>
      </c>
      <c r="B41" s="15">
        <v>131</v>
      </c>
      <c r="C41" s="16" t="s">
        <v>358</v>
      </c>
      <c r="D41" s="16" t="s">
        <v>359</v>
      </c>
      <c r="E41" s="16" t="s">
        <v>360</v>
      </c>
      <c r="F41" s="16" t="s">
        <v>20</v>
      </c>
      <c r="G41" s="16" t="s">
        <v>274</v>
      </c>
      <c r="H41" s="17"/>
      <c r="I41" s="17">
        <v>1200</v>
      </c>
      <c r="J41" s="17">
        <v>313438.40999999997</v>
      </c>
    </row>
    <row r="42" spans="1:10" x14ac:dyDescent="0.15">
      <c r="A42" s="14">
        <v>41694</v>
      </c>
      <c r="B42" s="15">
        <v>131</v>
      </c>
      <c r="C42" s="16" t="s">
        <v>361</v>
      </c>
      <c r="D42" s="16" t="s">
        <v>362</v>
      </c>
      <c r="E42" s="16" t="s">
        <v>363</v>
      </c>
      <c r="F42" s="16" t="s">
        <v>20</v>
      </c>
      <c r="G42" s="16" t="s">
        <v>666</v>
      </c>
      <c r="H42" s="17"/>
      <c r="I42" s="17">
        <v>330</v>
      </c>
      <c r="J42" s="17">
        <v>313108.40999999997</v>
      </c>
    </row>
    <row r="43" spans="1:10" x14ac:dyDescent="0.15">
      <c r="A43" s="14">
        <v>41694</v>
      </c>
      <c r="B43" s="15">
        <v>131</v>
      </c>
      <c r="C43" s="16" t="s">
        <v>364</v>
      </c>
      <c r="D43" s="16" t="s">
        <v>365</v>
      </c>
      <c r="E43" s="16" t="s">
        <v>366</v>
      </c>
      <c r="F43" s="16" t="s">
        <v>20</v>
      </c>
      <c r="G43" s="16" t="s">
        <v>274</v>
      </c>
      <c r="H43" s="17"/>
      <c r="I43" s="17">
        <v>230</v>
      </c>
      <c r="J43" s="17">
        <v>312878.40999999997</v>
      </c>
    </row>
    <row r="44" spans="1:10" x14ac:dyDescent="0.15">
      <c r="A44" s="14">
        <v>41694</v>
      </c>
      <c r="B44" s="15">
        <v>131</v>
      </c>
      <c r="C44" s="16" t="s">
        <v>367</v>
      </c>
      <c r="D44" s="16" t="s">
        <v>368</v>
      </c>
      <c r="E44" s="16" t="s">
        <v>133</v>
      </c>
      <c r="F44" s="16" t="s">
        <v>20</v>
      </c>
      <c r="G44" s="16" t="s">
        <v>667</v>
      </c>
      <c r="H44" s="17"/>
      <c r="I44" s="17">
        <v>2300</v>
      </c>
      <c r="J44" s="17">
        <v>310578.40999999997</v>
      </c>
    </row>
    <row r="45" spans="1:10" x14ac:dyDescent="0.15">
      <c r="A45" s="14">
        <v>41694</v>
      </c>
      <c r="B45" s="15">
        <v>131</v>
      </c>
      <c r="C45" s="16" t="s">
        <v>369</v>
      </c>
      <c r="D45" s="16" t="s">
        <v>370</v>
      </c>
      <c r="E45" s="16" t="s">
        <v>166</v>
      </c>
      <c r="F45" s="16" t="s">
        <v>312</v>
      </c>
      <c r="G45" s="16" t="s">
        <v>285</v>
      </c>
      <c r="H45" s="17"/>
      <c r="I45" s="37">
        <v>180</v>
      </c>
      <c r="J45" s="17">
        <v>310398.40999999997</v>
      </c>
    </row>
    <row r="46" spans="1:10" x14ac:dyDescent="0.15">
      <c r="A46" s="14">
        <v>41694</v>
      </c>
      <c r="B46" s="15">
        <v>131</v>
      </c>
      <c r="C46" s="16" t="s">
        <v>371</v>
      </c>
      <c r="D46" s="16" t="s">
        <v>372</v>
      </c>
      <c r="E46" s="16" t="s">
        <v>308</v>
      </c>
      <c r="F46" s="16" t="s">
        <v>20</v>
      </c>
      <c r="G46" s="16" t="s">
        <v>309</v>
      </c>
      <c r="H46" s="17"/>
      <c r="I46" s="17">
        <v>560</v>
      </c>
      <c r="J46" s="17">
        <v>309838.40999999997</v>
      </c>
    </row>
    <row r="47" spans="1:10" x14ac:dyDescent="0.15">
      <c r="A47" s="14">
        <v>41694</v>
      </c>
      <c r="B47" s="15">
        <v>131</v>
      </c>
      <c r="C47" s="16" t="s">
        <v>373</v>
      </c>
      <c r="D47" s="16" t="s">
        <v>374</v>
      </c>
      <c r="E47" s="16" t="s">
        <v>375</v>
      </c>
      <c r="F47" s="16" t="s">
        <v>20</v>
      </c>
      <c r="G47" s="16" t="s">
        <v>285</v>
      </c>
      <c r="H47" s="17"/>
      <c r="I47" s="37">
        <v>430</v>
      </c>
      <c r="J47" s="17">
        <v>309408.40999999997</v>
      </c>
    </row>
    <row r="48" spans="1:10" x14ac:dyDescent="0.15">
      <c r="A48" s="14">
        <v>41694</v>
      </c>
      <c r="B48" s="15">
        <v>131</v>
      </c>
      <c r="C48" s="16" t="s">
        <v>376</v>
      </c>
      <c r="D48" s="16" t="s">
        <v>377</v>
      </c>
      <c r="E48" s="16" t="s">
        <v>212</v>
      </c>
      <c r="F48" s="16" t="s">
        <v>20</v>
      </c>
      <c r="G48" s="16" t="s">
        <v>668</v>
      </c>
      <c r="H48" s="17"/>
      <c r="I48" s="17">
        <v>164.7</v>
      </c>
      <c r="J48" s="17">
        <v>309243.71000000002</v>
      </c>
    </row>
    <row r="49" spans="1:10" x14ac:dyDescent="0.15">
      <c r="A49" s="14">
        <v>41694</v>
      </c>
      <c r="B49" s="15">
        <v>131</v>
      </c>
      <c r="C49" s="16" t="s">
        <v>378</v>
      </c>
      <c r="D49" s="16" t="s">
        <v>379</v>
      </c>
      <c r="E49" s="16" t="s">
        <v>380</v>
      </c>
      <c r="F49" s="16" t="s">
        <v>20</v>
      </c>
      <c r="G49" s="16" t="s">
        <v>669</v>
      </c>
      <c r="H49" s="17"/>
      <c r="I49" s="17">
        <v>818.5</v>
      </c>
      <c r="J49" s="17">
        <v>308425.21000000002</v>
      </c>
    </row>
    <row r="50" spans="1:10" x14ac:dyDescent="0.15">
      <c r="A50" s="14">
        <v>41694</v>
      </c>
      <c r="B50" s="15">
        <v>131</v>
      </c>
      <c r="C50" s="16" t="s">
        <v>381</v>
      </c>
      <c r="D50" s="16" t="s">
        <v>382</v>
      </c>
      <c r="E50" s="16" t="s">
        <v>171</v>
      </c>
      <c r="F50" s="16" t="s">
        <v>20</v>
      </c>
      <c r="G50" s="16" t="s">
        <v>670</v>
      </c>
      <c r="H50" s="17"/>
      <c r="I50" s="17">
        <v>287.5</v>
      </c>
      <c r="J50" s="17">
        <v>308137.71000000002</v>
      </c>
    </row>
    <row r="51" spans="1:10" x14ac:dyDescent="0.15">
      <c r="A51" s="14">
        <v>41694</v>
      </c>
      <c r="B51" s="15">
        <v>131</v>
      </c>
      <c r="C51" s="16" t="s">
        <v>383</v>
      </c>
      <c r="D51" s="16" t="s">
        <v>384</v>
      </c>
      <c r="E51" s="16" t="s">
        <v>171</v>
      </c>
      <c r="F51" s="16" t="s">
        <v>20</v>
      </c>
      <c r="G51" s="16" t="s">
        <v>670</v>
      </c>
      <c r="H51" s="17"/>
      <c r="I51" s="17">
        <v>350</v>
      </c>
      <c r="J51" s="17">
        <v>307787.71000000002</v>
      </c>
    </row>
    <row r="52" spans="1:10" x14ac:dyDescent="0.15">
      <c r="A52" s="14">
        <v>41694</v>
      </c>
      <c r="B52" s="15">
        <v>131</v>
      </c>
      <c r="C52" s="16" t="s">
        <v>385</v>
      </c>
      <c r="D52" s="16" t="s">
        <v>386</v>
      </c>
      <c r="E52" s="16" t="s">
        <v>171</v>
      </c>
      <c r="F52" s="16" t="s">
        <v>20</v>
      </c>
      <c r="G52" s="16" t="s">
        <v>670</v>
      </c>
      <c r="H52" s="17"/>
      <c r="I52" s="17">
        <v>350</v>
      </c>
      <c r="J52" s="17">
        <v>307437.71000000002</v>
      </c>
    </row>
    <row r="53" spans="1:10" x14ac:dyDescent="0.15">
      <c r="A53" s="14">
        <v>41696</v>
      </c>
      <c r="B53" s="15">
        <v>131</v>
      </c>
      <c r="C53" s="16" t="s">
        <v>387</v>
      </c>
      <c r="D53" s="16" t="s">
        <v>388</v>
      </c>
      <c r="E53" s="16" t="s">
        <v>389</v>
      </c>
      <c r="F53" s="16" t="s">
        <v>20</v>
      </c>
      <c r="G53" s="16" t="s">
        <v>301</v>
      </c>
      <c r="H53" s="17"/>
      <c r="I53" s="17">
        <v>2020</v>
      </c>
      <c r="J53" s="17">
        <v>305417.71000000002</v>
      </c>
    </row>
    <row r="54" spans="1:10" x14ac:dyDescent="0.15">
      <c r="A54" s="14">
        <v>41696</v>
      </c>
      <c r="B54" s="15">
        <v>131</v>
      </c>
      <c r="C54" s="16" t="s">
        <v>390</v>
      </c>
      <c r="D54" s="16" t="s">
        <v>391</v>
      </c>
      <c r="E54" s="16" t="s">
        <v>360</v>
      </c>
      <c r="F54" s="16" t="s">
        <v>20</v>
      </c>
      <c r="G54" s="16" t="s">
        <v>274</v>
      </c>
      <c r="H54" s="17"/>
      <c r="I54" s="17">
        <v>950</v>
      </c>
      <c r="J54" s="17">
        <v>304467.71000000002</v>
      </c>
    </row>
    <row r="55" spans="1:10" x14ac:dyDescent="0.15">
      <c r="A55" s="14">
        <v>41696</v>
      </c>
      <c r="B55" s="15">
        <v>131</v>
      </c>
      <c r="C55" s="16" t="s">
        <v>392</v>
      </c>
      <c r="D55" s="16" t="s">
        <v>393</v>
      </c>
      <c r="E55" s="16" t="s">
        <v>194</v>
      </c>
      <c r="F55" s="16" t="s">
        <v>20</v>
      </c>
      <c r="G55" s="16" t="s">
        <v>274</v>
      </c>
      <c r="H55" s="17"/>
      <c r="I55" s="17">
        <v>6000</v>
      </c>
      <c r="J55" s="17">
        <v>298467.71000000002</v>
      </c>
    </row>
    <row r="56" spans="1:10" x14ac:dyDescent="0.15">
      <c r="A56" s="14">
        <v>41696</v>
      </c>
      <c r="B56" s="15">
        <v>131</v>
      </c>
      <c r="C56" s="16" t="s">
        <v>394</v>
      </c>
      <c r="D56" s="16" t="s">
        <v>395</v>
      </c>
      <c r="E56" s="16" t="s">
        <v>396</v>
      </c>
      <c r="F56" s="16" t="s">
        <v>20</v>
      </c>
      <c r="G56" s="16" t="s">
        <v>671</v>
      </c>
      <c r="H56" s="17"/>
      <c r="I56" s="17">
        <v>2794</v>
      </c>
      <c r="J56" s="17">
        <v>295673.71000000002</v>
      </c>
    </row>
    <row r="57" spans="1:10" x14ac:dyDescent="0.15">
      <c r="A57" s="14">
        <v>41696</v>
      </c>
      <c r="B57" s="15">
        <v>131</v>
      </c>
      <c r="C57" s="16" t="s">
        <v>397</v>
      </c>
      <c r="D57" s="16" t="s">
        <v>398</v>
      </c>
      <c r="E57" s="16" t="s">
        <v>194</v>
      </c>
      <c r="F57" s="16" t="s">
        <v>20</v>
      </c>
      <c r="G57" s="16" t="s">
        <v>274</v>
      </c>
      <c r="H57" s="17"/>
      <c r="I57" s="17">
        <v>1200</v>
      </c>
      <c r="J57" s="17">
        <v>294473.71000000002</v>
      </c>
    </row>
    <row r="58" spans="1:10" x14ac:dyDescent="0.15">
      <c r="A58" s="14">
        <v>41696</v>
      </c>
      <c r="B58" s="15">
        <v>131</v>
      </c>
      <c r="C58" s="16" t="s">
        <v>399</v>
      </c>
      <c r="D58" s="16" t="s">
        <v>400</v>
      </c>
      <c r="E58" s="16" t="s">
        <v>350</v>
      </c>
      <c r="F58" s="16" t="s">
        <v>20</v>
      </c>
      <c r="G58" s="16" t="s">
        <v>242</v>
      </c>
      <c r="H58" s="17"/>
      <c r="I58" s="17">
        <v>355</v>
      </c>
      <c r="J58" s="17">
        <v>294118.71000000002</v>
      </c>
    </row>
    <row r="59" spans="1:10" x14ac:dyDescent="0.15">
      <c r="A59" s="14">
        <v>41696</v>
      </c>
      <c r="B59" s="15">
        <v>131</v>
      </c>
      <c r="C59" s="16" t="s">
        <v>401</v>
      </c>
      <c r="D59" s="16" t="s">
        <v>402</v>
      </c>
      <c r="E59" s="16" t="s">
        <v>128</v>
      </c>
      <c r="F59" s="16" t="s">
        <v>20</v>
      </c>
      <c r="G59" s="16" t="s">
        <v>274</v>
      </c>
      <c r="H59" s="17"/>
      <c r="I59" s="17">
        <v>1980</v>
      </c>
      <c r="J59" s="17">
        <v>292138.71000000002</v>
      </c>
    </row>
    <row r="60" spans="1:10" x14ac:dyDescent="0.15">
      <c r="A60" s="14">
        <v>41696</v>
      </c>
      <c r="B60" s="15">
        <v>131</v>
      </c>
      <c r="C60" s="16" t="s">
        <v>403</v>
      </c>
      <c r="D60" s="16" t="s">
        <v>404</v>
      </c>
      <c r="E60" s="16" t="s">
        <v>87</v>
      </c>
      <c r="F60" s="16" t="s">
        <v>20</v>
      </c>
      <c r="G60" s="16" t="s">
        <v>665</v>
      </c>
      <c r="H60" s="17"/>
      <c r="I60" s="17">
        <v>2080</v>
      </c>
      <c r="J60" s="17">
        <v>290058.71000000002</v>
      </c>
    </row>
    <row r="61" spans="1:10" x14ac:dyDescent="0.15">
      <c r="A61" s="14">
        <v>41696</v>
      </c>
      <c r="B61" s="15">
        <v>131</v>
      </c>
      <c r="C61" s="16" t="s">
        <v>405</v>
      </c>
      <c r="D61" s="16" t="s">
        <v>406</v>
      </c>
      <c r="E61" s="16" t="s">
        <v>407</v>
      </c>
      <c r="F61" s="16" t="s">
        <v>20</v>
      </c>
      <c r="G61" s="16" t="s">
        <v>672</v>
      </c>
      <c r="H61" s="17"/>
      <c r="I61" s="37">
        <v>1650</v>
      </c>
      <c r="J61" s="17">
        <v>288408.71000000002</v>
      </c>
    </row>
    <row r="62" spans="1:10" x14ac:dyDescent="0.15">
      <c r="A62" s="14">
        <v>41696</v>
      </c>
      <c r="B62" s="15">
        <v>131</v>
      </c>
      <c r="C62" s="16" t="s">
        <v>408</v>
      </c>
      <c r="D62" s="16" t="s">
        <v>409</v>
      </c>
      <c r="E62" s="16" t="s">
        <v>37</v>
      </c>
      <c r="F62" s="16" t="s">
        <v>20</v>
      </c>
      <c r="G62" s="16" t="s">
        <v>285</v>
      </c>
      <c r="H62" s="17"/>
      <c r="I62" s="37">
        <v>180</v>
      </c>
      <c r="J62" s="17">
        <v>288228.71000000002</v>
      </c>
    </row>
    <row r="63" spans="1:10" x14ac:dyDescent="0.15">
      <c r="A63" s="14">
        <v>41696</v>
      </c>
      <c r="B63" s="15">
        <v>131</v>
      </c>
      <c r="C63" s="16" t="s">
        <v>410</v>
      </c>
      <c r="D63" s="16" t="s">
        <v>411</v>
      </c>
      <c r="E63" s="16" t="s">
        <v>288</v>
      </c>
      <c r="F63" s="16" t="s">
        <v>20</v>
      </c>
      <c r="G63" s="16" t="s">
        <v>274</v>
      </c>
      <c r="H63" s="17"/>
      <c r="I63" s="17">
        <v>360</v>
      </c>
      <c r="J63" s="17">
        <v>287868.71000000002</v>
      </c>
    </row>
    <row r="64" spans="1:10" x14ac:dyDescent="0.15">
      <c r="A64" s="14">
        <v>41696</v>
      </c>
      <c r="B64" s="15">
        <v>131</v>
      </c>
      <c r="C64" s="16" t="s">
        <v>412</v>
      </c>
      <c r="D64" s="16" t="s">
        <v>413</v>
      </c>
      <c r="E64" s="16" t="s">
        <v>293</v>
      </c>
      <c r="F64" s="16" t="s">
        <v>20</v>
      </c>
      <c r="G64" s="16" t="s">
        <v>294</v>
      </c>
      <c r="H64" s="17"/>
      <c r="I64" s="17">
        <v>320</v>
      </c>
      <c r="J64" s="17">
        <v>287548.71000000002</v>
      </c>
    </row>
    <row r="65" spans="1:10" x14ac:dyDescent="0.15">
      <c r="A65" s="14">
        <v>41696</v>
      </c>
      <c r="B65" s="15">
        <v>131</v>
      </c>
      <c r="C65" s="16" t="s">
        <v>414</v>
      </c>
      <c r="D65" s="16" t="s">
        <v>415</v>
      </c>
      <c r="E65" s="16" t="s">
        <v>293</v>
      </c>
      <c r="F65" s="16" t="s">
        <v>20</v>
      </c>
      <c r="G65" s="16" t="s">
        <v>294</v>
      </c>
      <c r="H65" s="17"/>
      <c r="I65" s="17">
        <v>80</v>
      </c>
      <c r="J65" s="17">
        <v>287468.71000000002</v>
      </c>
    </row>
    <row r="66" spans="1:10" x14ac:dyDescent="0.15">
      <c r="A66" s="14">
        <v>41696</v>
      </c>
      <c r="B66" s="15">
        <v>131</v>
      </c>
      <c r="C66" s="16" t="s">
        <v>416</v>
      </c>
      <c r="D66" s="16" t="s">
        <v>417</v>
      </c>
      <c r="E66" s="16" t="s">
        <v>194</v>
      </c>
      <c r="F66" s="16" t="s">
        <v>20</v>
      </c>
      <c r="G66" s="16" t="s">
        <v>274</v>
      </c>
      <c r="H66" s="17"/>
      <c r="I66" s="17">
        <v>100</v>
      </c>
      <c r="J66" s="17">
        <v>287368.71000000002</v>
      </c>
    </row>
    <row r="67" spans="1:10" x14ac:dyDescent="0.15">
      <c r="A67" s="14">
        <v>41696</v>
      </c>
      <c r="B67" s="15">
        <v>131</v>
      </c>
      <c r="C67" s="16" t="s">
        <v>418</v>
      </c>
      <c r="D67" s="16" t="s">
        <v>419</v>
      </c>
      <c r="E67" s="16" t="s">
        <v>194</v>
      </c>
      <c r="F67" s="16" t="s">
        <v>20</v>
      </c>
      <c r="G67" s="16" t="s">
        <v>274</v>
      </c>
      <c r="H67" s="17"/>
      <c r="I67" s="17">
        <v>1000</v>
      </c>
      <c r="J67" s="17">
        <v>286368.71000000002</v>
      </c>
    </row>
    <row r="68" spans="1:10" x14ac:dyDescent="0.15">
      <c r="A68" s="14">
        <v>41696</v>
      </c>
      <c r="B68" s="15">
        <v>131</v>
      </c>
      <c r="C68" s="16" t="s">
        <v>420</v>
      </c>
      <c r="D68" s="16" t="s">
        <v>421</v>
      </c>
      <c r="E68" s="16" t="s">
        <v>194</v>
      </c>
      <c r="F68" s="16" t="s">
        <v>20</v>
      </c>
      <c r="G68" s="16" t="s">
        <v>274</v>
      </c>
      <c r="H68" s="17"/>
      <c r="I68" s="17">
        <v>540</v>
      </c>
      <c r="J68" s="17">
        <v>285828.71000000002</v>
      </c>
    </row>
    <row r="69" spans="1:10" x14ac:dyDescent="0.15">
      <c r="A69" s="14">
        <v>41696</v>
      </c>
      <c r="B69" s="15">
        <v>131</v>
      </c>
      <c r="C69" s="16" t="s">
        <v>422</v>
      </c>
      <c r="D69" s="16" t="s">
        <v>423</v>
      </c>
      <c r="E69" s="16" t="s">
        <v>424</v>
      </c>
      <c r="F69" s="16" t="s">
        <v>20</v>
      </c>
      <c r="G69" s="16" t="s">
        <v>285</v>
      </c>
      <c r="H69" s="17"/>
      <c r="I69" s="37">
        <v>768</v>
      </c>
      <c r="J69" s="17">
        <v>285060.71000000002</v>
      </c>
    </row>
    <row r="70" spans="1:10" x14ac:dyDescent="0.15">
      <c r="A70" s="14">
        <v>41696</v>
      </c>
      <c r="B70" s="15">
        <v>131</v>
      </c>
      <c r="C70" s="16" t="s">
        <v>425</v>
      </c>
      <c r="D70" s="16" t="s">
        <v>426</v>
      </c>
      <c r="E70" s="16" t="s">
        <v>207</v>
      </c>
      <c r="F70" s="16" t="s">
        <v>20</v>
      </c>
      <c r="G70" s="16" t="s">
        <v>258</v>
      </c>
      <c r="H70" s="17"/>
      <c r="I70" s="17">
        <v>195.6</v>
      </c>
      <c r="J70" s="17">
        <v>284865.11</v>
      </c>
    </row>
    <row r="71" spans="1:10" x14ac:dyDescent="0.15">
      <c r="A71" s="14">
        <v>41696</v>
      </c>
      <c r="B71" s="15">
        <v>131</v>
      </c>
      <c r="C71" s="16" t="s">
        <v>427</v>
      </c>
      <c r="D71" s="16" t="s">
        <v>428</v>
      </c>
      <c r="E71" s="16" t="s">
        <v>194</v>
      </c>
      <c r="F71" s="16" t="s">
        <v>20</v>
      </c>
      <c r="G71" s="16" t="s">
        <v>274</v>
      </c>
      <c r="H71" s="17"/>
      <c r="I71" s="17">
        <v>140</v>
      </c>
      <c r="J71" s="17">
        <v>284725.11</v>
      </c>
    </row>
    <row r="72" spans="1:10" x14ac:dyDescent="0.15">
      <c r="A72" s="14">
        <v>41696</v>
      </c>
      <c r="B72" s="15">
        <v>131</v>
      </c>
      <c r="C72" s="16" t="s">
        <v>429</v>
      </c>
      <c r="D72" s="16" t="s">
        <v>430</v>
      </c>
      <c r="E72" s="16" t="s">
        <v>389</v>
      </c>
      <c r="F72" s="16" t="s">
        <v>20</v>
      </c>
      <c r="G72" s="16" t="s">
        <v>301</v>
      </c>
      <c r="H72" s="17"/>
      <c r="I72" s="17">
        <v>498</v>
      </c>
      <c r="J72" s="17">
        <v>284227.11</v>
      </c>
    </row>
    <row r="73" spans="1:10" x14ac:dyDescent="0.15">
      <c r="A73" s="14">
        <v>41696</v>
      </c>
      <c r="B73" s="15">
        <v>131</v>
      </c>
      <c r="C73" s="16" t="s">
        <v>431</v>
      </c>
      <c r="D73" s="16" t="s">
        <v>432</v>
      </c>
      <c r="E73" s="16" t="s">
        <v>166</v>
      </c>
      <c r="F73" s="16" t="s">
        <v>312</v>
      </c>
      <c r="G73" s="16" t="s">
        <v>285</v>
      </c>
      <c r="H73" s="17"/>
      <c r="I73" s="37">
        <v>90</v>
      </c>
      <c r="J73" s="17">
        <v>284137.11</v>
      </c>
    </row>
    <row r="74" spans="1:10" x14ac:dyDescent="0.15">
      <c r="A74" s="14">
        <v>41696</v>
      </c>
      <c r="B74" s="15">
        <v>131</v>
      </c>
      <c r="C74" s="16" t="s">
        <v>433</v>
      </c>
      <c r="D74" s="16" t="s">
        <v>434</v>
      </c>
      <c r="E74" s="16" t="s">
        <v>435</v>
      </c>
      <c r="F74" s="16" t="s">
        <v>20</v>
      </c>
      <c r="G74" s="16" t="s">
        <v>285</v>
      </c>
      <c r="H74" s="17"/>
      <c r="I74" s="37">
        <v>52.5</v>
      </c>
      <c r="J74" s="17">
        <v>284084.61</v>
      </c>
    </row>
    <row r="75" spans="1:10" x14ac:dyDescent="0.15">
      <c r="A75" s="14">
        <v>41696</v>
      </c>
      <c r="B75" s="15">
        <v>131</v>
      </c>
      <c r="C75" s="16" t="s">
        <v>436</v>
      </c>
      <c r="D75" s="16" t="s">
        <v>437</v>
      </c>
      <c r="E75" s="16" t="s">
        <v>66</v>
      </c>
      <c r="F75" s="16" t="s">
        <v>20</v>
      </c>
      <c r="G75" s="16" t="s">
        <v>285</v>
      </c>
      <c r="H75" s="17"/>
      <c r="I75" s="37">
        <v>90</v>
      </c>
      <c r="J75" s="17">
        <v>283994.61</v>
      </c>
    </row>
    <row r="76" spans="1:10" x14ac:dyDescent="0.15">
      <c r="A76" s="14">
        <v>41696</v>
      </c>
      <c r="B76" s="15">
        <v>131</v>
      </c>
      <c r="C76" s="16" t="s">
        <v>438</v>
      </c>
      <c r="D76" s="16" t="s">
        <v>439</v>
      </c>
      <c r="E76" s="16" t="s">
        <v>360</v>
      </c>
      <c r="F76" s="16" t="s">
        <v>20</v>
      </c>
      <c r="G76" s="16" t="s">
        <v>274</v>
      </c>
      <c r="H76" s="17"/>
      <c r="I76" s="17">
        <v>3200</v>
      </c>
      <c r="J76" s="17">
        <v>280794.61</v>
      </c>
    </row>
    <row r="77" spans="1:10" x14ac:dyDescent="0.15">
      <c r="A77" s="14">
        <v>41696</v>
      </c>
      <c r="B77" s="15">
        <v>131</v>
      </c>
      <c r="C77" s="16" t="s">
        <v>440</v>
      </c>
      <c r="D77" s="16" t="s">
        <v>441</v>
      </c>
      <c r="E77" s="16" t="s">
        <v>442</v>
      </c>
      <c r="F77" s="16" t="s">
        <v>20</v>
      </c>
      <c r="G77" s="16" t="s">
        <v>285</v>
      </c>
      <c r="H77" s="17"/>
      <c r="I77" s="37">
        <v>15</v>
      </c>
      <c r="J77" s="17">
        <v>280779.61</v>
      </c>
    </row>
    <row r="78" spans="1:10" x14ac:dyDescent="0.15">
      <c r="A78" s="14">
        <v>41698</v>
      </c>
      <c r="B78" s="15">
        <v>135</v>
      </c>
      <c r="C78" s="16" t="s">
        <v>443</v>
      </c>
      <c r="D78" s="16" t="s">
        <v>67</v>
      </c>
      <c r="E78" s="16" t="s">
        <v>236</v>
      </c>
      <c r="F78" s="16"/>
      <c r="G78" s="16" t="s">
        <v>233</v>
      </c>
      <c r="H78" s="17"/>
      <c r="I78" s="17">
        <v>52874.23</v>
      </c>
      <c r="J78" s="17">
        <v>223611.47</v>
      </c>
    </row>
    <row r="79" spans="1:10" x14ac:dyDescent="0.15">
      <c r="A79" s="14"/>
      <c r="B79" s="15"/>
      <c r="C79" s="16"/>
      <c r="D79" s="16"/>
      <c r="E79" s="16" t="s">
        <v>237</v>
      </c>
      <c r="F79" s="16"/>
      <c r="G79" s="16" t="s">
        <v>673</v>
      </c>
      <c r="H79" s="17"/>
      <c r="I79" s="17">
        <v>200</v>
      </c>
      <c r="J79" s="17"/>
    </row>
    <row r="80" spans="1:10" x14ac:dyDescent="0.15">
      <c r="A80" s="14"/>
      <c r="B80" s="15"/>
      <c r="C80" s="16"/>
      <c r="D80" s="16"/>
      <c r="E80" s="16" t="s">
        <v>239</v>
      </c>
      <c r="F80" s="16"/>
      <c r="G80" s="16" t="s">
        <v>674</v>
      </c>
      <c r="H80" s="17"/>
      <c r="I80" s="17">
        <v>150</v>
      </c>
      <c r="J80" s="17"/>
    </row>
    <row r="81" spans="1:10" x14ac:dyDescent="0.15">
      <c r="A81" s="14"/>
      <c r="B81" s="15"/>
      <c r="C81" s="16"/>
      <c r="D81" s="16"/>
      <c r="E81" s="16" t="s">
        <v>19</v>
      </c>
      <c r="F81" s="16"/>
      <c r="G81" s="16" t="s">
        <v>270</v>
      </c>
      <c r="H81" s="17"/>
      <c r="I81" s="17">
        <v>903.55</v>
      </c>
      <c r="J81" s="17"/>
    </row>
    <row r="82" spans="1:10" x14ac:dyDescent="0.15">
      <c r="A82" s="14"/>
      <c r="B82" s="15"/>
      <c r="C82" s="16"/>
      <c r="D82" s="16"/>
      <c r="E82" s="16" t="s">
        <v>212</v>
      </c>
      <c r="F82" s="16"/>
      <c r="G82" s="16" t="s">
        <v>668</v>
      </c>
      <c r="H82" s="17"/>
      <c r="I82" s="17">
        <v>1414.3</v>
      </c>
      <c r="J82" s="17"/>
    </row>
    <row r="83" spans="1:10" s="12" customFormat="1" x14ac:dyDescent="0.15">
      <c r="A83" s="14"/>
      <c r="B83" s="15"/>
      <c r="C83" s="16"/>
      <c r="D83" s="16"/>
      <c r="E83" s="16" t="s">
        <v>160</v>
      </c>
      <c r="F83" s="16"/>
      <c r="G83" s="16" t="s">
        <v>663</v>
      </c>
      <c r="H83" s="17"/>
      <c r="I83" s="17">
        <v>247.63000000000002</v>
      </c>
      <c r="J83" s="17"/>
    </row>
    <row r="84" spans="1:10" s="12" customFormat="1" x14ac:dyDescent="0.15">
      <c r="A84" s="14"/>
      <c r="B84" s="15"/>
      <c r="C84" s="16"/>
      <c r="D84" s="16"/>
      <c r="E84" s="16" t="s">
        <v>207</v>
      </c>
      <c r="F84" s="16"/>
      <c r="G84" s="16" t="s">
        <v>258</v>
      </c>
      <c r="H84" s="17"/>
      <c r="I84" s="17">
        <v>7.8</v>
      </c>
      <c r="J84" s="17"/>
    </row>
    <row r="85" spans="1:10" s="12" customFormat="1" x14ac:dyDescent="0.15">
      <c r="A85" s="14"/>
      <c r="B85" s="15"/>
      <c r="C85" s="16"/>
      <c r="D85" s="16"/>
      <c r="E85" s="16" t="s">
        <v>446</v>
      </c>
      <c r="F85" s="16"/>
      <c r="G85" s="16" t="s">
        <v>675</v>
      </c>
      <c r="H85" s="17"/>
      <c r="I85" s="17">
        <v>61</v>
      </c>
      <c r="J85" s="17"/>
    </row>
    <row r="86" spans="1:10" s="12" customFormat="1" x14ac:dyDescent="0.15">
      <c r="A86" s="14"/>
      <c r="B86" s="15"/>
      <c r="C86" s="16"/>
      <c r="D86" s="16"/>
      <c r="E86" s="16" t="s">
        <v>447</v>
      </c>
      <c r="F86" s="16"/>
      <c r="G86" s="16" t="s">
        <v>676</v>
      </c>
      <c r="H86" s="17"/>
      <c r="I86" s="17">
        <v>374.53</v>
      </c>
      <c r="J86" s="17"/>
    </row>
    <row r="87" spans="1:10" s="12" customFormat="1" x14ac:dyDescent="0.15">
      <c r="A87" s="14"/>
      <c r="B87" s="15"/>
      <c r="C87" s="16"/>
      <c r="D87" s="16"/>
      <c r="E87" s="16" t="s">
        <v>274</v>
      </c>
      <c r="F87" s="16"/>
      <c r="G87" s="16" t="s">
        <v>274</v>
      </c>
      <c r="H87" s="17"/>
      <c r="I87" s="17">
        <v>911.1</v>
      </c>
      <c r="J87" s="17"/>
    </row>
    <row r="88" spans="1:10" s="12" customFormat="1" x14ac:dyDescent="0.15">
      <c r="A88" s="14"/>
      <c r="B88" s="15"/>
      <c r="C88" s="16"/>
      <c r="D88" s="16"/>
      <c r="E88" s="16" t="s">
        <v>448</v>
      </c>
      <c r="F88" s="16"/>
      <c r="G88" s="16" t="s">
        <v>677</v>
      </c>
      <c r="H88" s="17"/>
      <c r="I88" s="37">
        <v>24</v>
      </c>
      <c r="J88" s="17"/>
    </row>
    <row r="89" spans="1:10" x14ac:dyDescent="0.15">
      <c r="A89" s="18">
        <v>41698</v>
      </c>
      <c r="B89" s="20">
        <v>136</v>
      </c>
      <c r="C89" s="21" t="s">
        <v>444</v>
      </c>
      <c r="D89" s="21" t="s">
        <v>20</v>
      </c>
      <c r="E89" s="21" t="s">
        <v>445</v>
      </c>
      <c r="F89" s="21" t="s">
        <v>20</v>
      </c>
      <c r="G89" s="21" t="s">
        <v>678</v>
      </c>
      <c r="H89" s="23">
        <v>6000</v>
      </c>
      <c r="I89" s="23"/>
      <c r="J89" s="23">
        <v>229611.47</v>
      </c>
    </row>
    <row r="90" spans="1:10" ht="12" thickBot="1" x14ac:dyDescent="0.2">
      <c r="A90" s="19"/>
      <c r="B90" s="12"/>
      <c r="C90" s="12"/>
      <c r="D90" s="12"/>
      <c r="E90" s="12"/>
      <c r="F90" s="12"/>
      <c r="G90" s="12"/>
      <c r="H90" s="22">
        <v>6650</v>
      </c>
      <c r="I90" s="22">
        <v>166729.00999999998</v>
      </c>
      <c r="J90" s="12"/>
    </row>
    <row r="91" spans="1:10" ht="12" thickTop="1" x14ac:dyDescent="0.15">
      <c r="A91" s="12"/>
      <c r="B91" s="12"/>
      <c r="C91" s="12"/>
      <c r="D91" s="12"/>
      <c r="E91" s="12"/>
      <c r="F91" s="12"/>
      <c r="G91" s="12"/>
      <c r="H91" s="12"/>
      <c r="J91" s="12"/>
    </row>
    <row r="92" spans="1:10" x14ac:dyDescent="0.15">
      <c r="I92" s="37">
        <f>SUBTOTAL(9,I5:I89)</f>
        <v>166079.00999999995</v>
      </c>
    </row>
  </sheetData>
  <autoFilter ref="A4:J90"/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opLeftCell="A82" workbookViewId="0">
      <selection activeCell="E96" sqref="E96:I9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875" bestFit="1" customWidth="1"/>
    <col min="5" max="5" width="39.375" bestFit="1" customWidth="1"/>
    <col min="6" max="6" width="34.375" bestFit="1" customWidth="1"/>
    <col min="7" max="7" width="22.5" style="24" customWidth="1"/>
    <col min="8" max="8" width="11.375" bestFit="1" customWidth="1"/>
    <col min="9" max="9" width="11.125" style="37" bestFit="1" customWidth="1"/>
    <col min="10" max="10" width="10.5" bestFit="1" customWidth="1"/>
  </cols>
  <sheetData>
    <row r="1" spans="1:10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1"/>
      <c r="J1" s="110"/>
    </row>
    <row r="2" spans="1:10" ht="12.75" x14ac:dyDescent="0.15">
      <c r="A2" s="112" t="s">
        <v>264</v>
      </c>
      <c r="B2" s="112"/>
      <c r="C2" s="112"/>
      <c r="D2" s="112"/>
      <c r="E2" s="112"/>
      <c r="F2" s="112"/>
      <c r="G2" s="112"/>
      <c r="H2" s="112"/>
      <c r="I2" s="113"/>
      <c r="J2" s="112"/>
    </row>
    <row r="3" spans="1:10" ht="12.75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5"/>
      <c r="J3" s="114"/>
    </row>
    <row r="4" spans="1:10" ht="12" thickBot="1" x14ac:dyDescent="0.2">
      <c r="A4" s="25" t="s">
        <v>3</v>
      </c>
      <c r="B4" s="25" t="s">
        <v>4</v>
      </c>
      <c r="C4" s="25" t="s">
        <v>5</v>
      </c>
      <c r="D4" s="25" t="s">
        <v>6</v>
      </c>
      <c r="E4" s="25" t="s">
        <v>7</v>
      </c>
      <c r="F4" s="25" t="s">
        <v>8</v>
      </c>
      <c r="G4" s="25"/>
      <c r="H4" s="25" t="s">
        <v>9</v>
      </c>
      <c r="I4" s="36" t="s">
        <v>10</v>
      </c>
      <c r="J4" s="25" t="s">
        <v>11</v>
      </c>
    </row>
    <row r="5" spans="1:10" ht="12" thickTop="1" x14ac:dyDescent="0.15">
      <c r="A5" s="26"/>
      <c r="B5" s="27"/>
      <c r="C5" s="28"/>
      <c r="D5" s="28"/>
      <c r="E5" s="28" t="s">
        <v>12</v>
      </c>
      <c r="F5" s="28"/>
      <c r="G5" s="28"/>
      <c r="H5" s="29"/>
      <c r="I5" s="29"/>
      <c r="J5" s="29">
        <v>229611.47</v>
      </c>
    </row>
    <row r="6" spans="1:10" x14ac:dyDescent="0.15">
      <c r="A6" s="26">
        <v>41699</v>
      </c>
      <c r="B6" s="27">
        <v>141</v>
      </c>
      <c r="C6" s="28" t="s">
        <v>449</v>
      </c>
      <c r="D6" s="28" t="s">
        <v>450</v>
      </c>
      <c r="E6" s="28" t="s">
        <v>15</v>
      </c>
      <c r="F6" s="28" t="s">
        <v>16</v>
      </c>
      <c r="G6" s="28" t="s">
        <v>230</v>
      </c>
      <c r="H6" s="29"/>
      <c r="I6" s="29">
        <v>9532.7000000000007</v>
      </c>
      <c r="J6" s="29">
        <v>220078.77</v>
      </c>
    </row>
    <row r="7" spans="1:10" x14ac:dyDescent="0.15">
      <c r="A7" s="26">
        <v>41699</v>
      </c>
      <c r="B7" s="27">
        <v>141</v>
      </c>
      <c r="C7" s="28" t="s">
        <v>451</v>
      </c>
      <c r="D7" s="28" t="s">
        <v>452</v>
      </c>
      <c r="E7" s="28" t="s">
        <v>19</v>
      </c>
      <c r="F7" s="28" t="s">
        <v>20</v>
      </c>
      <c r="G7" s="28" t="s">
        <v>231</v>
      </c>
      <c r="H7" s="29"/>
      <c r="I7" s="29">
        <v>170</v>
      </c>
      <c r="J7" s="29">
        <v>219908.77</v>
      </c>
    </row>
    <row r="8" spans="1:10" x14ac:dyDescent="0.15">
      <c r="A8" s="26">
        <v>41702</v>
      </c>
      <c r="B8" s="27">
        <v>146</v>
      </c>
      <c r="C8" s="28" t="s">
        <v>453</v>
      </c>
      <c r="D8" s="28" t="s">
        <v>20</v>
      </c>
      <c r="E8" s="28" t="s">
        <v>135</v>
      </c>
      <c r="F8" s="28" t="s">
        <v>454</v>
      </c>
      <c r="G8" s="28" t="s">
        <v>678</v>
      </c>
      <c r="H8" s="29">
        <v>2000</v>
      </c>
      <c r="J8" s="29">
        <v>221908.77</v>
      </c>
    </row>
    <row r="9" spans="1:10" x14ac:dyDescent="0.15">
      <c r="A9" s="26">
        <v>41705</v>
      </c>
      <c r="B9" s="27">
        <v>141</v>
      </c>
      <c r="C9" s="28" t="s">
        <v>67</v>
      </c>
      <c r="D9" s="28" t="s">
        <v>20</v>
      </c>
      <c r="E9" s="28" t="s">
        <v>68</v>
      </c>
      <c r="F9" s="28" t="s">
        <v>20</v>
      </c>
      <c r="G9" s="28" t="s">
        <v>677</v>
      </c>
      <c r="H9" s="29"/>
      <c r="I9" s="37">
        <v>37.5</v>
      </c>
      <c r="J9" s="29">
        <v>221871.27</v>
      </c>
    </row>
    <row r="10" spans="1:10" x14ac:dyDescent="0.15">
      <c r="A10" s="26">
        <v>41709</v>
      </c>
      <c r="B10" s="27">
        <v>142</v>
      </c>
      <c r="C10" s="28" t="s">
        <v>455</v>
      </c>
      <c r="D10" s="28" t="s">
        <v>456</v>
      </c>
      <c r="E10" s="28" t="s">
        <v>457</v>
      </c>
      <c r="F10" s="28" t="s">
        <v>20</v>
      </c>
      <c r="G10" s="28" t="s">
        <v>241</v>
      </c>
      <c r="H10" s="29">
        <v>750</v>
      </c>
      <c r="I10" s="29"/>
      <c r="J10" s="29">
        <v>222621.27</v>
      </c>
    </row>
    <row r="11" spans="1:10" x14ac:dyDescent="0.15">
      <c r="A11" s="26">
        <v>41709</v>
      </c>
      <c r="B11" s="27">
        <v>142</v>
      </c>
      <c r="C11" s="28" t="s">
        <v>458</v>
      </c>
      <c r="D11" s="28" t="s">
        <v>459</v>
      </c>
      <c r="E11" s="28" t="s">
        <v>460</v>
      </c>
      <c r="F11" s="28" t="s">
        <v>20</v>
      </c>
      <c r="G11" s="28" t="s">
        <v>241</v>
      </c>
      <c r="H11" s="29">
        <v>750</v>
      </c>
      <c r="I11" s="29"/>
      <c r="J11" s="29">
        <v>223371.27</v>
      </c>
    </row>
    <row r="12" spans="1:10" x14ac:dyDescent="0.15">
      <c r="A12" s="26">
        <v>41709</v>
      </c>
      <c r="B12" s="27">
        <v>142</v>
      </c>
      <c r="C12" s="28" t="s">
        <v>461</v>
      </c>
      <c r="D12" s="28" t="s">
        <v>462</v>
      </c>
      <c r="E12" s="28" t="s">
        <v>463</v>
      </c>
      <c r="F12" s="28" t="s">
        <v>20</v>
      </c>
      <c r="G12" s="28" t="s">
        <v>241</v>
      </c>
      <c r="H12" s="29">
        <v>750</v>
      </c>
      <c r="I12" s="29"/>
      <c r="J12" s="29">
        <v>224121.27</v>
      </c>
    </row>
    <row r="13" spans="1:10" x14ac:dyDescent="0.15">
      <c r="A13" s="26">
        <v>41710</v>
      </c>
      <c r="B13" s="27">
        <v>145</v>
      </c>
      <c r="C13" s="28" t="s">
        <v>464</v>
      </c>
      <c r="D13" s="28" t="s">
        <v>465</v>
      </c>
      <c r="E13" s="28" t="s">
        <v>679</v>
      </c>
      <c r="F13" s="28" t="s">
        <v>20</v>
      </c>
      <c r="G13" s="28" t="s">
        <v>233</v>
      </c>
      <c r="H13" s="29"/>
      <c r="I13" s="29">
        <v>128.15</v>
      </c>
      <c r="J13" s="29">
        <v>223943.12</v>
      </c>
    </row>
    <row r="14" spans="1:10" s="24" customFormat="1" x14ac:dyDescent="0.15">
      <c r="A14" s="26"/>
      <c r="B14" s="27"/>
      <c r="C14" s="28"/>
      <c r="D14" s="28"/>
      <c r="E14" s="28" t="s">
        <v>466</v>
      </c>
      <c r="F14" s="28"/>
      <c r="G14" s="28" t="s">
        <v>663</v>
      </c>
      <c r="H14" s="29"/>
      <c r="I14" s="29">
        <v>20</v>
      </c>
      <c r="J14" s="29"/>
    </row>
    <row r="15" spans="1:10" s="24" customFormat="1" x14ac:dyDescent="0.15">
      <c r="A15" s="26"/>
      <c r="B15" s="27"/>
      <c r="C15" s="28"/>
      <c r="D15" s="28"/>
      <c r="E15" s="28" t="s">
        <v>680</v>
      </c>
      <c r="F15" s="28"/>
      <c r="G15" s="28" t="s">
        <v>231</v>
      </c>
      <c r="H15" s="29"/>
      <c r="I15" s="29">
        <v>30</v>
      </c>
      <c r="J15" s="29"/>
    </row>
    <row r="16" spans="1:10" x14ac:dyDescent="0.15">
      <c r="A16" s="26">
        <v>41710</v>
      </c>
      <c r="B16" s="27">
        <v>141</v>
      </c>
      <c r="C16" s="28" t="s">
        <v>467</v>
      </c>
      <c r="D16" s="28" t="s">
        <v>468</v>
      </c>
      <c r="E16" s="28" t="s">
        <v>469</v>
      </c>
      <c r="F16" s="28" t="s">
        <v>470</v>
      </c>
      <c r="G16" s="28" t="s">
        <v>681</v>
      </c>
      <c r="H16" s="29"/>
      <c r="I16" s="29">
        <v>28420</v>
      </c>
      <c r="J16" s="29">
        <v>195523.12</v>
      </c>
    </row>
    <row r="17" spans="1:10" x14ac:dyDescent="0.15">
      <c r="A17" s="26">
        <v>41710</v>
      </c>
      <c r="B17" s="27">
        <v>141</v>
      </c>
      <c r="C17" s="28" t="s">
        <v>471</v>
      </c>
      <c r="D17" s="28" t="s">
        <v>472</v>
      </c>
      <c r="E17" s="28" t="s">
        <v>473</v>
      </c>
      <c r="F17" s="28" t="s">
        <v>474</v>
      </c>
      <c r="G17" s="28" t="s">
        <v>241</v>
      </c>
      <c r="H17" s="29"/>
      <c r="I17" s="29">
        <v>10410.799999999999</v>
      </c>
      <c r="J17" s="29">
        <v>185112.32000000001</v>
      </c>
    </row>
    <row r="18" spans="1:10" x14ac:dyDescent="0.15">
      <c r="A18" s="26">
        <v>41710</v>
      </c>
      <c r="B18" s="27">
        <v>141</v>
      </c>
      <c r="C18" s="28" t="s">
        <v>475</v>
      </c>
      <c r="D18" s="28" t="s">
        <v>476</v>
      </c>
      <c r="E18" s="28" t="s">
        <v>178</v>
      </c>
      <c r="F18" s="28" t="s">
        <v>20</v>
      </c>
      <c r="G18" s="28" t="s">
        <v>682</v>
      </c>
      <c r="H18" s="29"/>
      <c r="I18" s="29">
        <v>378</v>
      </c>
      <c r="J18" s="29">
        <v>184734.32</v>
      </c>
    </row>
    <row r="19" spans="1:10" x14ac:dyDescent="0.15">
      <c r="A19" s="26">
        <v>41710</v>
      </c>
      <c r="B19" s="27">
        <v>141</v>
      </c>
      <c r="C19" s="28" t="s">
        <v>477</v>
      </c>
      <c r="D19" s="28" t="s">
        <v>478</v>
      </c>
      <c r="E19" s="28" t="s">
        <v>479</v>
      </c>
      <c r="F19" s="28" t="s">
        <v>20</v>
      </c>
      <c r="G19" s="28" t="s">
        <v>683</v>
      </c>
      <c r="H19" s="29"/>
      <c r="I19" s="29">
        <v>450</v>
      </c>
      <c r="J19" s="29">
        <v>184284.32</v>
      </c>
    </row>
    <row r="20" spans="1:10" x14ac:dyDescent="0.15">
      <c r="A20" s="26">
        <v>41710</v>
      </c>
      <c r="B20" s="27">
        <v>141</v>
      </c>
      <c r="C20" s="28" t="s">
        <v>480</v>
      </c>
      <c r="D20" s="28" t="s">
        <v>481</v>
      </c>
      <c r="E20" s="28" t="s">
        <v>482</v>
      </c>
      <c r="F20" s="28" t="s">
        <v>20</v>
      </c>
      <c r="G20" s="28" t="s">
        <v>241</v>
      </c>
      <c r="H20" s="29"/>
      <c r="I20" s="29">
        <v>1365.2</v>
      </c>
      <c r="J20" s="29">
        <v>182919.12</v>
      </c>
    </row>
    <row r="21" spans="1:10" x14ac:dyDescent="0.15">
      <c r="A21" s="26">
        <v>41710</v>
      </c>
      <c r="B21" s="27">
        <v>141</v>
      </c>
      <c r="C21" s="28" t="s">
        <v>483</v>
      </c>
      <c r="D21" s="28" t="s">
        <v>484</v>
      </c>
      <c r="E21" s="28" t="s">
        <v>293</v>
      </c>
      <c r="F21" s="28" t="s">
        <v>20</v>
      </c>
      <c r="G21" s="28" t="s">
        <v>684</v>
      </c>
      <c r="H21" s="29"/>
      <c r="I21" s="29">
        <v>850</v>
      </c>
      <c r="J21" s="29">
        <v>182069.12</v>
      </c>
    </row>
    <row r="22" spans="1:10" x14ac:dyDescent="0.15">
      <c r="A22" s="26">
        <v>41710</v>
      </c>
      <c r="B22" s="27">
        <v>141</v>
      </c>
      <c r="C22" s="28" t="s">
        <v>485</v>
      </c>
      <c r="D22" s="28" t="s">
        <v>486</v>
      </c>
      <c r="E22" s="28" t="s">
        <v>284</v>
      </c>
      <c r="F22" s="28" t="s">
        <v>20</v>
      </c>
      <c r="G22" s="28" t="s">
        <v>285</v>
      </c>
      <c r="H22" s="29"/>
      <c r="I22" s="29">
        <v>136.5</v>
      </c>
      <c r="J22" s="29">
        <v>181932.62</v>
      </c>
    </row>
    <row r="23" spans="1:10" x14ac:dyDescent="0.15">
      <c r="A23" s="26">
        <v>41710</v>
      </c>
      <c r="B23" s="27">
        <v>141</v>
      </c>
      <c r="C23" s="28" t="s">
        <v>487</v>
      </c>
      <c r="D23" s="28" t="s">
        <v>488</v>
      </c>
      <c r="E23" s="28" t="s">
        <v>194</v>
      </c>
      <c r="F23" s="28" t="s">
        <v>20</v>
      </c>
      <c r="G23" s="28" t="s">
        <v>241</v>
      </c>
      <c r="H23" s="29"/>
      <c r="I23" s="29">
        <v>497.8</v>
      </c>
      <c r="J23" s="29">
        <v>181434.82</v>
      </c>
    </row>
    <row r="24" spans="1:10" x14ac:dyDescent="0.15">
      <c r="A24" s="26">
        <v>41710</v>
      </c>
      <c r="B24" s="27">
        <v>141</v>
      </c>
      <c r="C24" s="28" t="s">
        <v>489</v>
      </c>
      <c r="D24" s="28" t="s">
        <v>490</v>
      </c>
      <c r="E24" s="28" t="s">
        <v>491</v>
      </c>
      <c r="F24" s="28" t="s">
        <v>360</v>
      </c>
      <c r="G24" s="28" t="s">
        <v>241</v>
      </c>
      <c r="H24" s="29"/>
      <c r="I24" s="29">
        <v>386.81</v>
      </c>
      <c r="J24" s="29">
        <v>181048.01</v>
      </c>
    </row>
    <row r="25" spans="1:10" x14ac:dyDescent="0.15">
      <c r="A25" s="26">
        <v>41710</v>
      </c>
      <c r="B25" s="27">
        <v>141</v>
      </c>
      <c r="C25" s="28" t="s">
        <v>492</v>
      </c>
      <c r="D25" s="28" t="s">
        <v>493</v>
      </c>
      <c r="E25" s="28" t="s">
        <v>494</v>
      </c>
      <c r="F25" s="28" t="s">
        <v>20</v>
      </c>
      <c r="G25" s="28" t="s">
        <v>241</v>
      </c>
      <c r="H25" s="29"/>
      <c r="I25" s="29">
        <v>3500</v>
      </c>
      <c r="J25" s="29">
        <v>177548.01</v>
      </c>
    </row>
    <row r="26" spans="1:10" x14ac:dyDescent="0.15">
      <c r="A26" s="26">
        <v>41710</v>
      </c>
      <c r="B26" s="27">
        <v>141</v>
      </c>
      <c r="C26" s="28" t="s">
        <v>495</v>
      </c>
      <c r="D26" s="28" t="s">
        <v>496</v>
      </c>
      <c r="E26" s="28" t="s">
        <v>42</v>
      </c>
      <c r="G26" s="28" t="s">
        <v>685</v>
      </c>
      <c r="H26" s="29"/>
      <c r="I26" s="29">
        <v>5128.28</v>
      </c>
      <c r="J26" s="29">
        <v>148549.54</v>
      </c>
    </row>
    <row r="27" spans="1:10" s="24" customFormat="1" x14ac:dyDescent="0.15">
      <c r="A27" s="26"/>
      <c r="B27" s="27"/>
      <c r="C27" s="28"/>
      <c r="D27" s="28"/>
      <c r="E27" s="28" t="s">
        <v>355</v>
      </c>
      <c r="F27" s="28"/>
      <c r="G27" s="28" t="s">
        <v>664</v>
      </c>
      <c r="H27" s="29"/>
      <c r="I27" s="29">
        <f>2968+20902.19</f>
        <v>23870.19</v>
      </c>
      <c r="J27" s="29"/>
    </row>
    <row r="28" spans="1:10" x14ac:dyDescent="0.15">
      <c r="A28" s="26">
        <v>41710</v>
      </c>
      <c r="B28" s="27">
        <v>141</v>
      </c>
      <c r="C28" s="28" t="s">
        <v>497</v>
      </c>
      <c r="D28" s="28" t="s">
        <v>498</v>
      </c>
      <c r="E28" s="28" t="s">
        <v>473</v>
      </c>
      <c r="F28" s="28" t="s">
        <v>20</v>
      </c>
      <c r="G28" s="28" t="s">
        <v>241</v>
      </c>
      <c r="H28" s="29"/>
      <c r="I28" s="29">
        <v>8000</v>
      </c>
      <c r="J28" s="29">
        <v>140549.54</v>
      </c>
    </row>
    <row r="29" spans="1:10" x14ac:dyDescent="0.15">
      <c r="A29" s="26">
        <v>41710</v>
      </c>
      <c r="B29" s="27">
        <v>141</v>
      </c>
      <c r="C29" s="28" t="s">
        <v>499</v>
      </c>
      <c r="D29" s="28" t="s">
        <v>500</v>
      </c>
      <c r="E29" s="28" t="s">
        <v>501</v>
      </c>
      <c r="F29" s="28" t="s">
        <v>20</v>
      </c>
      <c r="G29" s="28" t="s">
        <v>285</v>
      </c>
      <c r="H29" s="29"/>
      <c r="I29" s="29">
        <v>2520</v>
      </c>
      <c r="J29" s="29">
        <v>138029.54</v>
      </c>
    </row>
    <row r="30" spans="1:10" x14ac:dyDescent="0.15">
      <c r="A30" s="26">
        <v>41710</v>
      </c>
      <c r="B30" s="27">
        <v>141</v>
      </c>
      <c r="C30" s="28" t="s">
        <v>502</v>
      </c>
      <c r="D30" s="28" t="s">
        <v>503</v>
      </c>
      <c r="E30" s="28" t="s">
        <v>504</v>
      </c>
      <c r="F30" s="28" t="s">
        <v>20</v>
      </c>
      <c r="G30" s="28" t="s">
        <v>686</v>
      </c>
      <c r="H30" s="29"/>
      <c r="I30" s="29">
        <v>760</v>
      </c>
      <c r="J30" s="29">
        <v>137269.54</v>
      </c>
    </row>
    <row r="31" spans="1:10" x14ac:dyDescent="0.15">
      <c r="A31" s="26">
        <v>41710</v>
      </c>
      <c r="B31" s="27">
        <v>141</v>
      </c>
      <c r="C31" s="28" t="s">
        <v>505</v>
      </c>
      <c r="D31" s="28" t="s">
        <v>506</v>
      </c>
      <c r="E31" s="28" t="s">
        <v>194</v>
      </c>
      <c r="F31" s="28" t="s">
        <v>20</v>
      </c>
      <c r="G31" s="28" t="s">
        <v>241</v>
      </c>
      <c r="H31" s="29"/>
      <c r="I31" s="29">
        <v>210</v>
      </c>
      <c r="J31" s="29">
        <v>137059.54</v>
      </c>
    </row>
    <row r="32" spans="1:10" x14ac:dyDescent="0.15">
      <c r="A32" s="26">
        <v>41710</v>
      </c>
      <c r="B32" s="27">
        <v>141</v>
      </c>
      <c r="C32" s="28" t="s">
        <v>507</v>
      </c>
      <c r="D32" s="28" t="s">
        <v>508</v>
      </c>
      <c r="E32" s="28" t="s">
        <v>157</v>
      </c>
      <c r="F32" s="28" t="s">
        <v>20</v>
      </c>
      <c r="G32" s="28" t="s">
        <v>663</v>
      </c>
      <c r="H32" s="29"/>
      <c r="I32" s="29">
        <v>380.1</v>
      </c>
      <c r="J32" s="29">
        <v>136679.44</v>
      </c>
    </row>
    <row r="33" spans="1:10" x14ac:dyDescent="0.15">
      <c r="A33" s="26">
        <v>41710</v>
      </c>
      <c r="B33" s="27">
        <v>141</v>
      </c>
      <c r="C33" s="28" t="s">
        <v>509</v>
      </c>
      <c r="D33" s="28" t="s">
        <v>510</v>
      </c>
      <c r="E33" s="28" t="s">
        <v>160</v>
      </c>
      <c r="F33" s="28" t="s">
        <v>20</v>
      </c>
      <c r="G33" s="28" t="s">
        <v>663</v>
      </c>
      <c r="H33" s="29"/>
      <c r="I33" s="29">
        <v>1516.35</v>
      </c>
      <c r="J33" s="29">
        <v>135163.09</v>
      </c>
    </row>
    <row r="34" spans="1:10" x14ac:dyDescent="0.15">
      <c r="A34" s="26">
        <v>41710</v>
      </c>
      <c r="B34" s="27">
        <v>141</v>
      </c>
      <c r="C34" s="28" t="s">
        <v>511</v>
      </c>
      <c r="D34" s="28" t="s">
        <v>512</v>
      </c>
      <c r="E34" s="28" t="s">
        <v>166</v>
      </c>
      <c r="F34" s="28" t="s">
        <v>20</v>
      </c>
      <c r="G34" s="28" t="s">
        <v>285</v>
      </c>
      <c r="H34" s="29"/>
      <c r="I34" s="29">
        <v>360</v>
      </c>
      <c r="J34" s="29">
        <v>134803.09</v>
      </c>
    </row>
    <row r="35" spans="1:10" x14ac:dyDescent="0.15">
      <c r="A35" s="26">
        <v>41710</v>
      </c>
      <c r="B35" s="27">
        <v>141</v>
      </c>
      <c r="C35" s="28" t="s">
        <v>513</v>
      </c>
      <c r="D35" s="28" t="s">
        <v>514</v>
      </c>
      <c r="E35" s="28" t="s">
        <v>515</v>
      </c>
      <c r="F35" s="28" t="s">
        <v>20</v>
      </c>
      <c r="G35" s="28" t="s">
        <v>686</v>
      </c>
      <c r="H35" s="29"/>
      <c r="I35" s="29">
        <v>6200</v>
      </c>
      <c r="J35" s="29">
        <v>128603.09</v>
      </c>
    </row>
    <row r="36" spans="1:10" x14ac:dyDescent="0.15">
      <c r="A36" s="26">
        <v>41710</v>
      </c>
      <c r="B36" s="27">
        <v>141</v>
      </c>
      <c r="C36" s="28" t="s">
        <v>516</v>
      </c>
      <c r="D36" s="28" t="s">
        <v>517</v>
      </c>
      <c r="E36" s="28" t="s">
        <v>318</v>
      </c>
      <c r="F36" s="28" t="s">
        <v>20</v>
      </c>
      <c r="G36" s="28" t="s">
        <v>687</v>
      </c>
      <c r="H36" s="29"/>
      <c r="I36" s="29">
        <v>493.3</v>
      </c>
      <c r="J36" s="29">
        <v>128109.79</v>
      </c>
    </row>
    <row r="37" spans="1:10" x14ac:dyDescent="0.15">
      <c r="A37" s="26">
        <v>41710</v>
      </c>
      <c r="B37" s="27">
        <v>141</v>
      </c>
      <c r="C37" s="28" t="s">
        <v>518</v>
      </c>
      <c r="D37" s="28" t="s">
        <v>519</v>
      </c>
      <c r="E37" s="28" t="s">
        <v>322</v>
      </c>
      <c r="F37" s="28" t="s">
        <v>20</v>
      </c>
      <c r="G37" s="28" t="s">
        <v>687</v>
      </c>
      <c r="H37" s="29"/>
      <c r="I37" s="29">
        <v>1177.5</v>
      </c>
      <c r="J37" s="29">
        <v>126932.29</v>
      </c>
    </row>
    <row r="38" spans="1:10" x14ac:dyDescent="0.15">
      <c r="A38" s="26">
        <v>41710</v>
      </c>
      <c r="B38" s="27">
        <v>141</v>
      </c>
      <c r="C38" s="28" t="s">
        <v>520</v>
      </c>
      <c r="D38" s="28" t="s">
        <v>521</v>
      </c>
      <c r="E38" s="28" t="s">
        <v>322</v>
      </c>
      <c r="F38" s="28" t="s">
        <v>20</v>
      </c>
      <c r="G38" s="28" t="s">
        <v>687</v>
      </c>
      <c r="H38" s="29"/>
      <c r="I38" s="29">
        <v>6.8</v>
      </c>
      <c r="J38" s="29">
        <v>126925.49</v>
      </c>
    </row>
    <row r="39" spans="1:10" x14ac:dyDescent="0.15">
      <c r="A39" s="26">
        <v>41710</v>
      </c>
      <c r="B39" s="27">
        <v>141</v>
      </c>
      <c r="C39" s="28" t="s">
        <v>522</v>
      </c>
      <c r="D39" s="28" t="s">
        <v>523</v>
      </c>
      <c r="E39" s="28" t="s">
        <v>375</v>
      </c>
      <c r="F39" s="28" t="s">
        <v>20</v>
      </c>
      <c r="G39" s="28" t="s">
        <v>285</v>
      </c>
      <c r="H39" s="29"/>
      <c r="I39" s="29">
        <v>230</v>
      </c>
      <c r="J39" s="29">
        <v>126695.49</v>
      </c>
    </row>
    <row r="40" spans="1:10" x14ac:dyDescent="0.15">
      <c r="A40" s="26">
        <v>41710</v>
      </c>
      <c r="B40" s="27">
        <v>141</v>
      </c>
      <c r="C40" s="28" t="s">
        <v>524</v>
      </c>
      <c r="D40" s="28" t="s">
        <v>525</v>
      </c>
      <c r="E40" s="28" t="s">
        <v>160</v>
      </c>
      <c r="F40" s="28" t="s">
        <v>20</v>
      </c>
      <c r="G40" s="28" t="s">
        <v>663</v>
      </c>
      <c r="H40" s="29"/>
      <c r="I40" s="29">
        <v>128.21</v>
      </c>
      <c r="J40" s="29">
        <v>126567.28</v>
      </c>
    </row>
    <row r="41" spans="1:10" x14ac:dyDescent="0.15">
      <c r="A41" s="26">
        <v>41710</v>
      </c>
      <c r="B41" s="27">
        <v>141</v>
      </c>
      <c r="C41" s="28" t="s">
        <v>526</v>
      </c>
      <c r="D41" s="28" t="s">
        <v>527</v>
      </c>
      <c r="E41" s="28" t="s">
        <v>528</v>
      </c>
      <c r="G41" s="28" t="s">
        <v>681</v>
      </c>
      <c r="H41" s="29"/>
      <c r="I41" s="29">
        <v>2874.28</v>
      </c>
      <c r="J41" s="29">
        <v>123074.72</v>
      </c>
    </row>
    <row r="42" spans="1:10" x14ac:dyDescent="0.15">
      <c r="A42" s="26"/>
      <c r="B42" s="27"/>
      <c r="C42" s="28"/>
      <c r="D42" s="28"/>
      <c r="E42" s="28" t="s">
        <v>212</v>
      </c>
      <c r="F42" s="28"/>
      <c r="G42" s="28" t="s">
        <v>668</v>
      </c>
      <c r="H42" s="29"/>
      <c r="I42" s="29">
        <v>618.28</v>
      </c>
      <c r="J42" s="29"/>
    </row>
    <row r="43" spans="1:10" x14ac:dyDescent="0.15">
      <c r="A43" s="26">
        <v>41710</v>
      </c>
      <c r="B43" s="27">
        <v>141</v>
      </c>
      <c r="C43" s="28" t="s">
        <v>529</v>
      </c>
      <c r="D43" s="28" t="s">
        <v>530</v>
      </c>
      <c r="E43" s="28" t="s">
        <v>23</v>
      </c>
      <c r="F43" s="28" t="s">
        <v>20</v>
      </c>
      <c r="G43" s="28" t="s">
        <v>685</v>
      </c>
      <c r="H43" s="29"/>
      <c r="I43" s="29">
        <v>390</v>
      </c>
      <c r="J43" s="29">
        <v>122684.72</v>
      </c>
    </row>
    <row r="44" spans="1:10" x14ac:dyDescent="0.15">
      <c r="A44" s="26">
        <v>41710</v>
      </c>
      <c r="B44" s="27">
        <v>141</v>
      </c>
      <c r="C44" s="28" t="s">
        <v>531</v>
      </c>
      <c r="D44" s="28" t="s">
        <v>532</v>
      </c>
      <c r="E44" s="28" t="s">
        <v>194</v>
      </c>
      <c r="F44" s="28" t="s">
        <v>20</v>
      </c>
      <c r="G44" s="28" t="s">
        <v>241</v>
      </c>
      <c r="H44" s="29"/>
      <c r="I44" s="29">
        <v>400</v>
      </c>
      <c r="J44" s="29">
        <v>122284.72</v>
      </c>
    </row>
    <row r="45" spans="1:10" x14ac:dyDescent="0.15">
      <c r="A45" s="26">
        <v>41710</v>
      </c>
      <c r="B45" s="27">
        <v>141</v>
      </c>
      <c r="C45" s="28" t="s">
        <v>533</v>
      </c>
      <c r="D45" s="28" t="s">
        <v>534</v>
      </c>
      <c r="E45" s="28" t="s">
        <v>194</v>
      </c>
      <c r="F45" s="28" t="s">
        <v>20</v>
      </c>
      <c r="G45" s="28" t="s">
        <v>241</v>
      </c>
      <c r="H45" s="29"/>
      <c r="I45" s="29">
        <v>420</v>
      </c>
      <c r="J45" s="29">
        <v>121864.72</v>
      </c>
    </row>
    <row r="46" spans="1:10" x14ac:dyDescent="0.15">
      <c r="A46" s="26">
        <v>41710</v>
      </c>
      <c r="B46" s="27">
        <v>141</v>
      </c>
      <c r="C46" s="28" t="s">
        <v>535</v>
      </c>
      <c r="D46" s="28" t="s">
        <v>536</v>
      </c>
      <c r="E46" s="28" t="s">
        <v>537</v>
      </c>
      <c r="F46" s="28" t="s">
        <v>20</v>
      </c>
      <c r="G46" s="28" t="s">
        <v>285</v>
      </c>
      <c r="H46" s="29"/>
      <c r="I46" s="29">
        <v>39.200000000000003</v>
      </c>
      <c r="J46" s="29">
        <v>121825.52</v>
      </c>
    </row>
    <row r="47" spans="1:10" x14ac:dyDescent="0.15">
      <c r="A47" s="26">
        <v>41710</v>
      </c>
      <c r="B47" s="27">
        <v>141</v>
      </c>
      <c r="C47" s="28" t="s">
        <v>538</v>
      </c>
      <c r="D47" s="28" t="s">
        <v>539</v>
      </c>
      <c r="E47" s="28" t="s">
        <v>42</v>
      </c>
      <c r="G47" s="28" t="s">
        <v>688</v>
      </c>
      <c r="H47" s="29"/>
      <c r="I47" s="29">
        <f>707.5+42.45</f>
        <v>749.95</v>
      </c>
      <c r="J47" s="29">
        <v>121025.52</v>
      </c>
    </row>
    <row r="48" spans="1:10" x14ac:dyDescent="0.15">
      <c r="A48" s="26"/>
      <c r="B48" s="27"/>
      <c r="C48" s="28"/>
      <c r="D48" s="28"/>
      <c r="E48" s="28" t="s">
        <v>350</v>
      </c>
      <c r="F48" s="28"/>
      <c r="G48" s="28" t="s">
        <v>242</v>
      </c>
      <c r="H48" s="29"/>
      <c r="I48" s="29">
        <v>50.05</v>
      </c>
      <c r="J48" s="29"/>
    </row>
    <row r="49" spans="1:10" x14ac:dyDescent="0.15">
      <c r="A49" s="26">
        <v>41711</v>
      </c>
      <c r="B49" s="27">
        <v>141</v>
      </c>
      <c r="C49" s="28" t="s">
        <v>540</v>
      </c>
      <c r="D49" s="28" t="s">
        <v>541</v>
      </c>
      <c r="E49" s="28" t="s">
        <v>542</v>
      </c>
      <c r="F49" s="28" t="s">
        <v>20</v>
      </c>
      <c r="G49" s="28" t="s">
        <v>681</v>
      </c>
      <c r="H49" s="29"/>
      <c r="I49" s="29"/>
      <c r="J49" s="29">
        <v>120518.52</v>
      </c>
    </row>
    <row r="50" spans="1:10" x14ac:dyDescent="0.15">
      <c r="A50" s="26">
        <v>41712</v>
      </c>
      <c r="B50" s="27">
        <v>141</v>
      </c>
      <c r="C50" s="28" t="s">
        <v>543</v>
      </c>
      <c r="D50" s="28" t="s">
        <v>544</v>
      </c>
      <c r="E50" s="28" t="s">
        <v>128</v>
      </c>
      <c r="F50" s="28" t="s">
        <v>20</v>
      </c>
      <c r="G50" s="28" t="s">
        <v>241</v>
      </c>
      <c r="H50" s="29"/>
      <c r="I50" s="29">
        <v>882.45</v>
      </c>
      <c r="J50" s="29">
        <v>119636.07</v>
      </c>
    </row>
    <row r="51" spans="1:10" x14ac:dyDescent="0.15">
      <c r="A51" s="26">
        <v>41712</v>
      </c>
      <c r="B51" s="27">
        <v>141</v>
      </c>
      <c r="C51" s="28" t="s">
        <v>545</v>
      </c>
      <c r="D51" s="28" t="s">
        <v>546</v>
      </c>
      <c r="E51" s="28" t="s">
        <v>118</v>
      </c>
      <c r="F51" s="28" t="s">
        <v>20</v>
      </c>
      <c r="G51" s="28" t="s">
        <v>689</v>
      </c>
      <c r="H51" s="29"/>
      <c r="I51" s="29">
        <v>318800</v>
      </c>
      <c r="J51" s="29">
        <v>-199163.93</v>
      </c>
    </row>
    <row r="52" spans="1:10" x14ac:dyDescent="0.15">
      <c r="A52" s="26">
        <v>41712</v>
      </c>
      <c r="B52" s="27">
        <v>141</v>
      </c>
      <c r="C52" s="28" t="s">
        <v>547</v>
      </c>
      <c r="D52" s="28" t="s">
        <v>548</v>
      </c>
      <c r="E52" s="28" t="s">
        <v>549</v>
      </c>
      <c r="F52" s="28" t="s">
        <v>20</v>
      </c>
      <c r="G52" s="28" t="s">
        <v>681</v>
      </c>
      <c r="H52" s="29"/>
      <c r="I52" s="29">
        <v>1481.54</v>
      </c>
      <c r="J52" s="29">
        <v>-200645.47</v>
      </c>
    </row>
    <row r="53" spans="1:10" x14ac:dyDescent="0.15">
      <c r="A53" s="26">
        <v>41712</v>
      </c>
      <c r="B53" s="27">
        <v>141</v>
      </c>
      <c r="C53" s="28" t="s">
        <v>550</v>
      </c>
      <c r="D53" s="28" t="s">
        <v>551</v>
      </c>
      <c r="E53" s="28" t="s">
        <v>552</v>
      </c>
      <c r="F53" s="28" t="s">
        <v>553</v>
      </c>
      <c r="G53" s="28" t="s">
        <v>681</v>
      </c>
      <c r="H53" s="29"/>
      <c r="I53" s="29">
        <v>1576.13</v>
      </c>
      <c r="J53" s="29">
        <v>-202221.6</v>
      </c>
    </row>
    <row r="54" spans="1:10" x14ac:dyDescent="0.15">
      <c r="A54" s="26">
        <v>41712</v>
      </c>
      <c r="B54" s="27">
        <v>141</v>
      </c>
      <c r="C54" s="28" t="s">
        <v>554</v>
      </c>
      <c r="D54" s="28" t="s">
        <v>555</v>
      </c>
      <c r="E54" s="28" t="s">
        <v>473</v>
      </c>
      <c r="F54" s="28" t="s">
        <v>20</v>
      </c>
      <c r="G54" s="28" t="s">
        <v>241</v>
      </c>
      <c r="H54" s="29"/>
      <c r="I54" s="29">
        <v>1300</v>
      </c>
      <c r="J54" s="29">
        <v>-203521.6</v>
      </c>
    </row>
    <row r="55" spans="1:10" x14ac:dyDescent="0.15">
      <c r="A55" s="26">
        <v>41712</v>
      </c>
      <c r="B55" s="27">
        <v>141</v>
      </c>
      <c r="C55" s="28" t="s">
        <v>556</v>
      </c>
      <c r="D55" s="28" t="s">
        <v>557</v>
      </c>
      <c r="E55" s="28" t="s">
        <v>558</v>
      </c>
      <c r="F55" s="28" t="s">
        <v>470</v>
      </c>
      <c r="G55" s="28" t="s">
        <v>681</v>
      </c>
      <c r="H55" s="29"/>
      <c r="I55" s="29">
        <v>9642.31</v>
      </c>
      <c r="J55" s="29">
        <v>-213163.91</v>
      </c>
    </row>
    <row r="56" spans="1:10" x14ac:dyDescent="0.15">
      <c r="A56" s="26">
        <v>41712</v>
      </c>
      <c r="B56" s="27">
        <v>142</v>
      </c>
      <c r="C56" s="28" t="s">
        <v>559</v>
      </c>
      <c r="D56" s="28" t="s">
        <v>560</v>
      </c>
      <c r="E56" s="28" t="s">
        <v>561</v>
      </c>
      <c r="F56" s="28" t="s">
        <v>20</v>
      </c>
      <c r="G56" s="28" t="s">
        <v>690</v>
      </c>
      <c r="I56" s="29"/>
      <c r="J56" s="29">
        <v>786836.09</v>
      </c>
    </row>
    <row r="57" spans="1:10" x14ac:dyDescent="0.15">
      <c r="A57" s="26">
        <v>41712</v>
      </c>
      <c r="B57" s="27">
        <v>142</v>
      </c>
      <c r="C57" s="28" t="s">
        <v>562</v>
      </c>
      <c r="D57" s="28" t="s">
        <v>563</v>
      </c>
      <c r="E57" s="28" t="s">
        <v>564</v>
      </c>
      <c r="F57" s="28" t="s">
        <v>565</v>
      </c>
      <c r="G57" s="28" t="s">
        <v>678</v>
      </c>
      <c r="H57" s="29">
        <v>300</v>
      </c>
      <c r="J57" s="29">
        <v>787136.09</v>
      </c>
    </row>
    <row r="58" spans="1:10" x14ac:dyDescent="0.15">
      <c r="A58" s="26">
        <v>41715</v>
      </c>
      <c r="B58" s="27">
        <v>141</v>
      </c>
      <c r="C58" s="28" t="s">
        <v>566</v>
      </c>
      <c r="D58" s="28" t="s">
        <v>567</v>
      </c>
      <c r="E58" s="28" t="s">
        <v>568</v>
      </c>
      <c r="F58" s="28" t="s">
        <v>20</v>
      </c>
      <c r="G58" s="28" t="s">
        <v>691</v>
      </c>
      <c r="H58" s="29"/>
      <c r="I58" s="29">
        <v>240</v>
      </c>
      <c r="J58" s="29">
        <v>786896.09</v>
      </c>
    </row>
    <row r="59" spans="1:10" x14ac:dyDescent="0.15">
      <c r="A59" s="26">
        <v>41723</v>
      </c>
      <c r="B59" s="27">
        <v>142</v>
      </c>
      <c r="C59" s="28" t="s">
        <v>569</v>
      </c>
      <c r="D59" s="28" t="s">
        <v>20</v>
      </c>
      <c r="E59" s="28" t="s">
        <v>570</v>
      </c>
      <c r="F59" s="28" t="s">
        <v>571</v>
      </c>
      <c r="G59" s="28" t="s">
        <v>241</v>
      </c>
      <c r="H59" s="29">
        <v>750</v>
      </c>
      <c r="I59" s="29"/>
      <c r="J59" s="29">
        <v>787646.09</v>
      </c>
    </row>
    <row r="60" spans="1:10" x14ac:dyDescent="0.15">
      <c r="A60" s="26">
        <v>41725</v>
      </c>
      <c r="B60" s="27">
        <v>141</v>
      </c>
      <c r="C60" s="28" t="s">
        <v>572</v>
      </c>
      <c r="D60" s="28" t="s">
        <v>573</v>
      </c>
      <c r="E60" s="28" t="s">
        <v>494</v>
      </c>
      <c r="F60" s="28" t="s">
        <v>20</v>
      </c>
      <c r="G60" s="28" t="s">
        <v>241</v>
      </c>
      <c r="H60" s="29"/>
      <c r="I60" s="29">
        <v>2860</v>
      </c>
      <c r="J60" s="29">
        <v>784786.09</v>
      </c>
    </row>
    <row r="61" spans="1:10" x14ac:dyDescent="0.15">
      <c r="A61" s="26">
        <v>41725</v>
      </c>
      <c r="B61" s="27">
        <v>141</v>
      </c>
      <c r="C61" s="28" t="s">
        <v>574</v>
      </c>
      <c r="D61" s="28" t="s">
        <v>575</v>
      </c>
      <c r="E61" s="28" t="s">
        <v>473</v>
      </c>
      <c r="F61" s="28" t="s">
        <v>20</v>
      </c>
      <c r="G61" s="28" t="s">
        <v>241</v>
      </c>
      <c r="H61" s="29"/>
      <c r="I61" s="29">
        <v>526.4</v>
      </c>
      <c r="J61" s="29">
        <v>784259.69</v>
      </c>
    </row>
    <row r="62" spans="1:10" x14ac:dyDescent="0.15">
      <c r="A62" s="26">
        <v>41725</v>
      </c>
      <c r="B62" s="27">
        <v>141</v>
      </c>
      <c r="C62" s="28" t="s">
        <v>576</v>
      </c>
      <c r="D62" s="28" t="s">
        <v>577</v>
      </c>
      <c r="E62" s="28" t="s">
        <v>350</v>
      </c>
      <c r="F62" s="28" t="s">
        <v>20</v>
      </c>
      <c r="G62" s="28" t="s">
        <v>242</v>
      </c>
      <c r="H62" s="29"/>
      <c r="I62" s="29">
        <v>2298.69</v>
      </c>
      <c r="J62" s="29">
        <v>781961</v>
      </c>
    </row>
    <row r="63" spans="1:10" x14ac:dyDescent="0.15">
      <c r="A63" s="26">
        <v>41725</v>
      </c>
      <c r="B63" s="27">
        <v>141</v>
      </c>
      <c r="C63" s="28" t="s">
        <v>578</v>
      </c>
      <c r="D63" s="28" t="s">
        <v>579</v>
      </c>
      <c r="E63" s="28" t="s">
        <v>494</v>
      </c>
      <c r="F63" s="28" t="s">
        <v>20</v>
      </c>
      <c r="G63" s="28" t="s">
        <v>241</v>
      </c>
      <c r="H63" s="29"/>
      <c r="I63" s="29">
        <v>4260</v>
      </c>
      <c r="J63" s="29">
        <v>777701</v>
      </c>
    </row>
    <row r="64" spans="1:10" x14ac:dyDescent="0.15">
      <c r="A64" s="26">
        <v>41725</v>
      </c>
      <c r="B64" s="27">
        <v>141</v>
      </c>
      <c r="C64" s="28" t="s">
        <v>580</v>
      </c>
      <c r="D64" s="28" t="s">
        <v>581</v>
      </c>
      <c r="E64" s="28" t="s">
        <v>582</v>
      </c>
      <c r="F64" s="28" t="s">
        <v>20</v>
      </c>
      <c r="G64" s="28" t="s">
        <v>681</v>
      </c>
      <c r="H64" s="29"/>
      <c r="I64" s="29">
        <v>10522.01</v>
      </c>
      <c r="J64" s="29">
        <v>767178.99</v>
      </c>
    </row>
    <row r="65" spans="1:10" x14ac:dyDescent="0.15">
      <c r="A65" s="26">
        <v>41725</v>
      </c>
      <c r="B65" s="27">
        <v>141</v>
      </c>
      <c r="C65" s="28" t="s">
        <v>583</v>
      </c>
      <c r="D65" s="28" t="s">
        <v>584</v>
      </c>
      <c r="E65" s="28" t="s">
        <v>171</v>
      </c>
      <c r="F65" s="28" t="s">
        <v>20</v>
      </c>
      <c r="G65" s="28" t="s">
        <v>670</v>
      </c>
      <c r="H65" s="29"/>
      <c r="I65" s="29">
        <v>350</v>
      </c>
      <c r="J65" s="29">
        <v>766810.99</v>
      </c>
    </row>
    <row r="66" spans="1:10" s="38" customFormat="1" x14ac:dyDescent="0.15">
      <c r="A66" s="39"/>
      <c r="B66" s="40"/>
      <c r="C66" s="41"/>
      <c r="D66" s="41"/>
      <c r="E66" s="41" t="s">
        <v>697</v>
      </c>
      <c r="F66" s="41"/>
      <c r="G66" s="41" t="s">
        <v>231</v>
      </c>
      <c r="H66" s="42"/>
      <c r="I66" s="42">
        <v>18</v>
      </c>
      <c r="J66" s="42"/>
    </row>
    <row r="67" spans="1:10" x14ac:dyDescent="0.15">
      <c r="A67" s="26">
        <v>41725</v>
      </c>
      <c r="B67" s="27">
        <v>141</v>
      </c>
      <c r="C67" s="28" t="s">
        <v>585</v>
      </c>
      <c r="D67" s="28" t="s">
        <v>586</v>
      </c>
      <c r="E67" s="28" t="s">
        <v>171</v>
      </c>
      <c r="F67" s="28" t="s">
        <v>20</v>
      </c>
      <c r="G67" s="28" t="s">
        <v>670</v>
      </c>
      <c r="H67" s="29"/>
      <c r="I67" s="29">
        <v>350</v>
      </c>
      <c r="J67" s="29">
        <v>766460.99</v>
      </c>
    </row>
    <row r="68" spans="1:10" x14ac:dyDescent="0.15">
      <c r="A68" s="26">
        <v>41725</v>
      </c>
      <c r="B68" s="27">
        <v>141</v>
      </c>
      <c r="C68" s="28" t="s">
        <v>587</v>
      </c>
      <c r="D68" s="28" t="s">
        <v>588</v>
      </c>
      <c r="E68" s="28" t="s">
        <v>424</v>
      </c>
      <c r="F68" s="28" t="s">
        <v>20</v>
      </c>
      <c r="G68" s="28" t="s">
        <v>285</v>
      </c>
      <c r="H68" s="29"/>
      <c r="I68" s="29">
        <v>970</v>
      </c>
      <c r="J68" s="29">
        <v>765490.99</v>
      </c>
    </row>
    <row r="69" spans="1:10" x14ac:dyDescent="0.15">
      <c r="A69" s="26">
        <v>41725</v>
      </c>
      <c r="B69" s="27">
        <v>141</v>
      </c>
      <c r="C69" s="28" t="s">
        <v>589</v>
      </c>
      <c r="D69" s="28" t="s">
        <v>590</v>
      </c>
      <c r="E69" s="28" t="s">
        <v>133</v>
      </c>
      <c r="F69" s="28" t="s">
        <v>20</v>
      </c>
      <c r="G69" s="28" t="s">
        <v>667</v>
      </c>
      <c r="H69" s="29"/>
      <c r="I69" s="29">
        <v>2300</v>
      </c>
      <c r="J69" s="29">
        <v>763190.99</v>
      </c>
    </row>
    <row r="70" spans="1:10" x14ac:dyDescent="0.15">
      <c r="A70" s="26">
        <v>41726</v>
      </c>
      <c r="B70" s="27">
        <v>142</v>
      </c>
      <c r="C70" s="28" t="s">
        <v>591</v>
      </c>
      <c r="D70" s="28" t="s">
        <v>20</v>
      </c>
      <c r="E70" s="28" t="s">
        <v>592</v>
      </c>
      <c r="F70" s="28" t="s">
        <v>20</v>
      </c>
      <c r="G70" s="28" t="s">
        <v>241</v>
      </c>
      <c r="H70" s="29">
        <v>750</v>
      </c>
      <c r="I70" s="29"/>
      <c r="J70" s="29">
        <v>763940.99</v>
      </c>
    </row>
    <row r="71" spans="1:10" x14ac:dyDescent="0.15">
      <c r="A71" s="26">
        <v>41727</v>
      </c>
      <c r="B71" s="27">
        <v>142</v>
      </c>
      <c r="C71" s="28" t="s">
        <v>593</v>
      </c>
      <c r="D71" s="28" t="s">
        <v>594</v>
      </c>
      <c r="E71" s="28" t="s">
        <v>595</v>
      </c>
      <c r="F71" s="28" t="s">
        <v>20</v>
      </c>
      <c r="G71" s="28" t="s">
        <v>241</v>
      </c>
      <c r="H71" s="29">
        <v>750</v>
      </c>
      <c r="I71" s="29"/>
      <c r="J71" s="29">
        <v>764690.99</v>
      </c>
    </row>
    <row r="72" spans="1:10" x14ac:dyDescent="0.15">
      <c r="A72" s="26">
        <v>41729</v>
      </c>
      <c r="B72" s="27">
        <v>141</v>
      </c>
      <c r="C72" s="28" t="s">
        <v>596</v>
      </c>
      <c r="D72" s="28" t="s">
        <v>597</v>
      </c>
      <c r="E72" s="28" t="s">
        <v>598</v>
      </c>
      <c r="F72" s="28" t="s">
        <v>20</v>
      </c>
      <c r="G72" s="28" t="s">
        <v>681</v>
      </c>
      <c r="H72" s="29"/>
      <c r="I72" s="29">
        <v>3466</v>
      </c>
      <c r="J72" s="29">
        <v>761224.99</v>
      </c>
    </row>
    <row r="73" spans="1:10" x14ac:dyDescent="0.15">
      <c r="A73" s="26">
        <v>41729</v>
      </c>
      <c r="B73" s="27">
        <v>141</v>
      </c>
      <c r="C73" s="28" t="s">
        <v>599</v>
      </c>
      <c r="D73" s="28" t="s">
        <v>600</v>
      </c>
      <c r="E73" s="28" t="s">
        <v>128</v>
      </c>
      <c r="F73" s="28" t="s">
        <v>20</v>
      </c>
      <c r="G73" s="28" t="s">
        <v>241</v>
      </c>
      <c r="H73" s="29"/>
      <c r="I73" s="29">
        <v>1160</v>
      </c>
      <c r="J73" s="29">
        <v>760064.99</v>
      </c>
    </row>
    <row r="74" spans="1:10" x14ac:dyDescent="0.15">
      <c r="A74" s="26">
        <v>41729</v>
      </c>
      <c r="B74" s="27">
        <v>141</v>
      </c>
      <c r="C74" s="28" t="s">
        <v>601</v>
      </c>
      <c r="D74" s="28" t="s">
        <v>602</v>
      </c>
      <c r="E74" s="28" t="s">
        <v>181</v>
      </c>
      <c r="G74" s="28" t="s">
        <v>285</v>
      </c>
      <c r="H74" s="29"/>
      <c r="I74" s="29">
        <v>140</v>
      </c>
      <c r="J74" s="29">
        <v>759864.99</v>
      </c>
    </row>
    <row r="75" spans="1:10" x14ac:dyDescent="0.15">
      <c r="A75" s="26"/>
      <c r="B75" s="27"/>
      <c r="C75" s="28"/>
      <c r="D75" s="28"/>
      <c r="E75" s="28" t="s">
        <v>308</v>
      </c>
      <c r="F75" s="28"/>
      <c r="G75" s="28" t="s">
        <v>309</v>
      </c>
      <c r="H75" s="29"/>
      <c r="I75" s="29">
        <v>60</v>
      </c>
      <c r="J75" s="29"/>
    </row>
    <row r="76" spans="1:10" x14ac:dyDescent="0.15">
      <c r="A76" s="26">
        <v>41729</v>
      </c>
      <c r="B76" s="27">
        <v>141</v>
      </c>
      <c r="C76" s="28" t="s">
        <v>603</v>
      </c>
      <c r="D76" s="28" t="s">
        <v>604</v>
      </c>
      <c r="E76" s="28" t="s">
        <v>128</v>
      </c>
      <c r="F76" s="28" t="s">
        <v>20</v>
      </c>
      <c r="G76" s="28" t="s">
        <v>241</v>
      </c>
      <c r="H76" s="29"/>
      <c r="I76" s="29">
        <v>180</v>
      </c>
      <c r="J76" s="29">
        <v>759684.99</v>
      </c>
    </row>
    <row r="77" spans="1:10" x14ac:dyDescent="0.15">
      <c r="A77" s="26">
        <v>41729</v>
      </c>
      <c r="B77" s="27">
        <v>141</v>
      </c>
      <c r="C77" s="28" t="s">
        <v>605</v>
      </c>
      <c r="D77" s="28" t="s">
        <v>606</v>
      </c>
      <c r="E77" s="28" t="s">
        <v>494</v>
      </c>
      <c r="F77" s="28" t="s">
        <v>20</v>
      </c>
      <c r="G77" s="28" t="s">
        <v>241</v>
      </c>
      <c r="H77" s="29"/>
      <c r="I77" s="29">
        <v>350</v>
      </c>
      <c r="J77" s="29">
        <v>759334.99</v>
      </c>
    </row>
    <row r="78" spans="1:10" x14ac:dyDescent="0.15">
      <c r="A78" s="26">
        <v>41729</v>
      </c>
      <c r="B78" s="27">
        <v>141</v>
      </c>
      <c r="C78" s="28" t="s">
        <v>607</v>
      </c>
      <c r="D78" s="28" t="s">
        <v>608</v>
      </c>
      <c r="E78" s="28" t="s">
        <v>473</v>
      </c>
      <c r="F78" s="28" t="s">
        <v>20</v>
      </c>
      <c r="G78" s="28" t="s">
        <v>241</v>
      </c>
      <c r="H78" s="29"/>
      <c r="I78" s="29">
        <v>9750</v>
      </c>
      <c r="J78" s="29">
        <v>749584.99</v>
      </c>
    </row>
    <row r="79" spans="1:10" x14ac:dyDescent="0.15">
      <c r="A79" s="26">
        <v>41729</v>
      </c>
      <c r="B79" s="27">
        <v>141</v>
      </c>
      <c r="C79" s="28" t="s">
        <v>609</v>
      </c>
      <c r="D79" s="28" t="s">
        <v>610</v>
      </c>
      <c r="E79" s="28" t="s">
        <v>494</v>
      </c>
      <c r="F79" s="28" t="s">
        <v>20</v>
      </c>
      <c r="G79" s="28" t="s">
        <v>241</v>
      </c>
      <c r="H79" s="29"/>
      <c r="I79" s="29">
        <v>452</v>
      </c>
      <c r="J79" s="29">
        <v>749132.99</v>
      </c>
    </row>
    <row r="80" spans="1:10" x14ac:dyDescent="0.15">
      <c r="A80" s="26">
        <v>41729</v>
      </c>
      <c r="B80" s="27">
        <v>141</v>
      </c>
      <c r="C80" s="28" t="s">
        <v>611</v>
      </c>
      <c r="D80" s="28" t="s">
        <v>612</v>
      </c>
      <c r="E80" s="28" t="s">
        <v>494</v>
      </c>
      <c r="F80" s="28" t="s">
        <v>20</v>
      </c>
      <c r="G80" s="28" t="s">
        <v>241</v>
      </c>
      <c r="H80" s="29"/>
      <c r="I80" s="29">
        <v>550</v>
      </c>
      <c r="J80" s="29">
        <v>748582.99</v>
      </c>
    </row>
    <row r="81" spans="1:10" x14ac:dyDescent="0.15">
      <c r="A81" s="26">
        <v>41729</v>
      </c>
      <c r="B81" s="27">
        <v>141</v>
      </c>
      <c r="C81" s="28" t="s">
        <v>613</v>
      </c>
      <c r="D81" s="28" t="s">
        <v>614</v>
      </c>
      <c r="E81" s="28" t="s">
        <v>128</v>
      </c>
      <c r="F81" s="28" t="s">
        <v>20</v>
      </c>
      <c r="G81" s="28" t="s">
        <v>241</v>
      </c>
      <c r="H81" s="29"/>
      <c r="I81" s="29">
        <v>4178.95</v>
      </c>
      <c r="J81" s="29">
        <v>744404.04</v>
      </c>
    </row>
    <row r="82" spans="1:10" x14ac:dyDescent="0.15">
      <c r="A82" s="26">
        <v>41729</v>
      </c>
      <c r="B82" s="27">
        <v>141</v>
      </c>
      <c r="C82" s="28" t="s">
        <v>615</v>
      </c>
      <c r="D82" s="28" t="s">
        <v>616</v>
      </c>
      <c r="E82" s="28" t="s">
        <v>284</v>
      </c>
      <c r="F82" s="28" t="s">
        <v>20</v>
      </c>
      <c r="G82" s="28" t="s">
        <v>285</v>
      </c>
      <c r="H82" s="29"/>
      <c r="I82" s="29">
        <v>42</v>
      </c>
      <c r="J82" s="29">
        <v>744362.04</v>
      </c>
    </row>
    <row r="83" spans="1:10" x14ac:dyDescent="0.15">
      <c r="A83" s="26">
        <v>41729</v>
      </c>
      <c r="B83" s="27">
        <v>141</v>
      </c>
      <c r="C83" s="28" t="s">
        <v>617</v>
      </c>
      <c r="D83" s="28" t="s">
        <v>618</v>
      </c>
      <c r="E83" s="28" t="s">
        <v>380</v>
      </c>
      <c r="F83" s="28" t="s">
        <v>20</v>
      </c>
      <c r="G83" s="28" t="s">
        <v>692</v>
      </c>
      <c r="H83" s="29"/>
      <c r="I83" s="29">
        <v>182</v>
      </c>
      <c r="J83" s="29">
        <v>744180.04</v>
      </c>
    </row>
    <row r="84" spans="1:10" x14ac:dyDescent="0.15">
      <c r="A84" s="26">
        <v>41729</v>
      </c>
      <c r="B84" s="27">
        <v>141</v>
      </c>
      <c r="C84" s="28" t="s">
        <v>619</v>
      </c>
      <c r="D84" s="28" t="s">
        <v>620</v>
      </c>
      <c r="E84" s="28" t="s">
        <v>194</v>
      </c>
      <c r="F84" s="28" t="s">
        <v>20</v>
      </c>
      <c r="G84" s="28" t="s">
        <v>241</v>
      </c>
      <c r="H84" s="29"/>
      <c r="I84" s="29">
        <v>758</v>
      </c>
      <c r="J84" s="29">
        <v>743422.04</v>
      </c>
    </row>
    <row r="85" spans="1:10" x14ac:dyDescent="0.15">
      <c r="A85" s="26">
        <v>41729</v>
      </c>
      <c r="B85" s="27">
        <v>141</v>
      </c>
      <c r="C85" s="28" t="s">
        <v>621</v>
      </c>
      <c r="D85" s="28" t="s">
        <v>622</v>
      </c>
      <c r="E85" s="28" t="s">
        <v>37</v>
      </c>
      <c r="F85" s="28" t="s">
        <v>20</v>
      </c>
      <c r="G85" s="28" t="s">
        <v>285</v>
      </c>
      <c r="H85" s="29"/>
      <c r="I85" s="29">
        <v>180</v>
      </c>
      <c r="J85" s="29">
        <v>743242.04</v>
      </c>
    </row>
    <row r="86" spans="1:10" x14ac:dyDescent="0.15">
      <c r="A86" s="26">
        <v>41729</v>
      </c>
      <c r="B86" s="27">
        <v>141</v>
      </c>
      <c r="C86" s="28" t="s">
        <v>623</v>
      </c>
      <c r="D86" s="28" t="s">
        <v>624</v>
      </c>
      <c r="E86" s="28" t="s">
        <v>43</v>
      </c>
      <c r="F86" s="28" t="s">
        <v>20</v>
      </c>
      <c r="G86" s="28" t="s">
        <v>241</v>
      </c>
      <c r="H86" s="29"/>
      <c r="I86" s="29">
        <v>5000</v>
      </c>
      <c r="J86" s="29">
        <v>738242.04</v>
      </c>
    </row>
    <row r="87" spans="1:10" x14ac:dyDescent="0.15">
      <c r="A87" s="26">
        <v>41729</v>
      </c>
      <c r="B87" s="27">
        <v>141</v>
      </c>
      <c r="C87" s="28" t="s">
        <v>625</v>
      </c>
      <c r="D87" s="28" t="s">
        <v>626</v>
      </c>
      <c r="E87" s="28" t="s">
        <v>549</v>
      </c>
      <c r="F87" s="28" t="s">
        <v>20</v>
      </c>
      <c r="G87" s="28" t="s">
        <v>681</v>
      </c>
      <c r="H87" s="29"/>
      <c r="I87" s="29">
        <v>1877.72</v>
      </c>
      <c r="J87" s="29">
        <v>736364.32</v>
      </c>
    </row>
    <row r="88" spans="1:10" x14ac:dyDescent="0.15">
      <c r="A88" s="26">
        <v>41729</v>
      </c>
      <c r="B88" s="27">
        <v>141</v>
      </c>
      <c r="C88" s="28" t="s">
        <v>627</v>
      </c>
      <c r="D88" s="28" t="s">
        <v>628</v>
      </c>
      <c r="E88" s="28" t="s">
        <v>501</v>
      </c>
      <c r="F88" s="28" t="s">
        <v>20</v>
      </c>
      <c r="G88" s="28" t="s">
        <v>285</v>
      </c>
      <c r="H88" s="29"/>
      <c r="I88" s="29">
        <v>56</v>
      </c>
      <c r="J88" s="29">
        <v>736308.32</v>
      </c>
    </row>
    <row r="89" spans="1:10" x14ac:dyDescent="0.15">
      <c r="A89" s="26">
        <v>41729</v>
      </c>
      <c r="B89" s="27">
        <v>141</v>
      </c>
      <c r="C89" s="28" t="s">
        <v>629</v>
      </c>
      <c r="D89" s="28" t="s">
        <v>630</v>
      </c>
      <c r="E89" s="28" t="s">
        <v>288</v>
      </c>
      <c r="F89" s="28" t="s">
        <v>20</v>
      </c>
      <c r="G89" s="28" t="s">
        <v>241</v>
      </c>
      <c r="H89" s="29"/>
      <c r="I89" s="29">
        <v>90</v>
      </c>
      <c r="J89" s="29">
        <v>736218.32</v>
      </c>
    </row>
    <row r="90" spans="1:10" x14ac:dyDescent="0.15">
      <c r="A90" s="26">
        <v>41729</v>
      </c>
      <c r="B90" s="27">
        <v>141</v>
      </c>
      <c r="C90" s="28" t="s">
        <v>631</v>
      </c>
      <c r="D90" s="28" t="s">
        <v>632</v>
      </c>
      <c r="E90" s="28" t="s">
        <v>166</v>
      </c>
      <c r="F90" s="28" t="s">
        <v>312</v>
      </c>
      <c r="G90" s="28" t="s">
        <v>285</v>
      </c>
      <c r="H90" s="29"/>
      <c r="I90" s="29">
        <v>630</v>
      </c>
      <c r="J90" s="29">
        <v>735588.32</v>
      </c>
    </row>
    <row r="91" spans="1:10" x14ac:dyDescent="0.15">
      <c r="A91" s="26">
        <v>41729</v>
      </c>
      <c r="B91" s="27">
        <v>141</v>
      </c>
      <c r="C91" s="28" t="s">
        <v>633</v>
      </c>
      <c r="D91" s="28" t="s">
        <v>634</v>
      </c>
      <c r="E91" s="28" t="s">
        <v>163</v>
      </c>
      <c r="F91" s="28" t="s">
        <v>20</v>
      </c>
      <c r="G91" s="28" t="s">
        <v>693</v>
      </c>
      <c r="H91" s="29"/>
      <c r="I91" s="29">
        <v>280</v>
      </c>
      <c r="J91" s="29">
        <v>735308.32</v>
      </c>
    </row>
    <row r="92" spans="1:10" x14ac:dyDescent="0.15">
      <c r="A92" s="26">
        <v>41729</v>
      </c>
      <c r="B92" s="27">
        <v>141</v>
      </c>
      <c r="C92" s="28" t="s">
        <v>635</v>
      </c>
      <c r="D92" s="28" t="s">
        <v>636</v>
      </c>
      <c r="E92" s="28" t="s">
        <v>470</v>
      </c>
      <c r="F92" s="28" t="s">
        <v>20</v>
      </c>
      <c r="G92" s="28" t="s">
        <v>681</v>
      </c>
      <c r="H92" s="29"/>
      <c r="I92" s="29">
        <v>4365.75</v>
      </c>
      <c r="J92" s="29">
        <v>730942.57</v>
      </c>
    </row>
    <row r="93" spans="1:10" x14ac:dyDescent="0.15">
      <c r="A93" s="26">
        <v>41729</v>
      </c>
      <c r="B93" s="27">
        <v>141</v>
      </c>
      <c r="C93" s="28" t="s">
        <v>637</v>
      </c>
      <c r="D93" s="28" t="s">
        <v>638</v>
      </c>
      <c r="E93" s="28" t="s">
        <v>212</v>
      </c>
      <c r="G93" s="28" t="s">
        <v>668</v>
      </c>
      <c r="H93" s="29"/>
      <c r="I93" s="29">
        <v>275.3</v>
      </c>
      <c r="J93" s="29">
        <v>728404.12</v>
      </c>
    </row>
    <row r="94" spans="1:10" x14ac:dyDescent="0.15">
      <c r="A94" s="26"/>
      <c r="B94" s="27"/>
      <c r="C94" s="28"/>
      <c r="D94" s="28"/>
      <c r="E94" s="28" t="s">
        <v>128</v>
      </c>
      <c r="F94" s="28"/>
      <c r="G94" s="28" t="s">
        <v>241</v>
      </c>
      <c r="H94" s="29"/>
      <c r="I94" s="29">
        <v>2263.15</v>
      </c>
      <c r="J94" s="29"/>
    </row>
    <row r="95" spans="1:10" x14ac:dyDescent="0.15">
      <c r="A95" s="26">
        <v>41729</v>
      </c>
      <c r="B95" s="27">
        <v>146</v>
      </c>
      <c r="C95" s="28" t="s">
        <v>639</v>
      </c>
      <c r="D95" s="28" t="s">
        <v>20</v>
      </c>
      <c r="E95" s="28" t="s">
        <v>640</v>
      </c>
      <c r="F95" s="28" t="s">
        <v>641</v>
      </c>
      <c r="G95" s="28" t="s">
        <v>677</v>
      </c>
      <c r="H95" s="29"/>
      <c r="I95" s="37">
        <v>50</v>
      </c>
      <c r="J95" s="29">
        <v>728354.12</v>
      </c>
    </row>
    <row r="96" spans="1:10" x14ac:dyDescent="0.15">
      <c r="A96" s="26">
        <v>41729</v>
      </c>
      <c r="B96" s="27">
        <v>145</v>
      </c>
      <c r="C96" s="28" t="s">
        <v>642</v>
      </c>
      <c r="D96" s="28" t="s">
        <v>67</v>
      </c>
      <c r="E96" s="28" t="s">
        <v>236</v>
      </c>
      <c r="F96" s="28"/>
      <c r="G96" s="28" t="s">
        <v>233</v>
      </c>
      <c r="H96" s="29"/>
      <c r="I96" s="29">
        <v>53221.77</v>
      </c>
      <c r="J96" s="29">
        <v>672311.33</v>
      </c>
    </row>
    <row r="97" spans="1:10" s="24" customFormat="1" x14ac:dyDescent="0.15">
      <c r="A97" s="26"/>
      <c r="B97" s="27"/>
      <c r="C97" s="28"/>
      <c r="D97" s="28"/>
      <c r="E97" s="28" t="s">
        <v>237</v>
      </c>
      <c r="F97" s="28"/>
      <c r="G97" s="28" t="s">
        <v>673</v>
      </c>
      <c r="H97" s="29"/>
      <c r="I97" s="37">
        <v>200</v>
      </c>
      <c r="J97" s="29"/>
    </row>
    <row r="98" spans="1:10" s="24" customFormat="1" x14ac:dyDescent="0.15">
      <c r="A98" s="26"/>
      <c r="B98" s="27"/>
      <c r="C98" s="28"/>
      <c r="D98" s="28"/>
      <c r="E98" s="28" t="s">
        <v>238</v>
      </c>
      <c r="F98" s="28"/>
      <c r="G98" s="28" t="s">
        <v>694</v>
      </c>
      <c r="H98" s="29"/>
      <c r="I98" s="29">
        <v>80</v>
      </c>
      <c r="J98" s="29"/>
    </row>
    <row r="99" spans="1:10" s="24" customFormat="1" x14ac:dyDescent="0.15">
      <c r="A99" s="26"/>
      <c r="B99" s="27"/>
      <c r="C99" s="28"/>
      <c r="D99" s="28"/>
      <c r="E99" s="28" t="s">
        <v>239</v>
      </c>
      <c r="F99" s="28"/>
      <c r="G99" s="28" t="s">
        <v>674</v>
      </c>
      <c r="H99" s="29"/>
      <c r="I99" s="24">
        <v>150</v>
      </c>
      <c r="J99" s="29"/>
    </row>
    <row r="100" spans="1:10" s="24" customFormat="1" x14ac:dyDescent="0.15">
      <c r="A100" s="26"/>
      <c r="B100" s="27"/>
      <c r="C100" s="28"/>
      <c r="D100" s="28"/>
      <c r="E100" s="28" t="s">
        <v>19</v>
      </c>
      <c r="F100" s="28"/>
      <c r="G100" s="28" t="s">
        <v>231</v>
      </c>
      <c r="H100" s="29"/>
      <c r="I100" s="29">
        <v>995.48</v>
      </c>
      <c r="J100" s="29"/>
    </row>
    <row r="101" spans="1:10" s="24" customFormat="1" x14ac:dyDescent="0.15">
      <c r="A101" s="26"/>
      <c r="B101" s="27"/>
      <c r="C101" s="28"/>
      <c r="D101" s="28"/>
      <c r="E101" s="28" t="s">
        <v>160</v>
      </c>
      <c r="F101" s="28"/>
      <c r="G101" s="28" t="s">
        <v>663</v>
      </c>
      <c r="H101" s="29"/>
      <c r="I101" s="29">
        <v>426.5</v>
      </c>
      <c r="J101" s="29"/>
    </row>
    <row r="102" spans="1:10" s="24" customFormat="1" x14ac:dyDescent="0.15">
      <c r="A102" s="26"/>
      <c r="B102" s="27"/>
      <c r="C102" s="28"/>
      <c r="D102" s="28"/>
      <c r="E102" s="28" t="s">
        <v>655</v>
      </c>
      <c r="F102" s="28"/>
      <c r="G102" s="28" t="s">
        <v>258</v>
      </c>
      <c r="H102" s="29"/>
      <c r="I102" s="29">
        <v>388.8</v>
      </c>
      <c r="J102" s="29"/>
    </row>
    <row r="103" spans="1:10" s="24" customFormat="1" x14ac:dyDescent="0.15">
      <c r="A103" s="26"/>
      <c r="B103" s="27"/>
      <c r="C103" s="28"/>
      <c r="D103" s="28"/>
      <c r="E103" s="28" t="s">
        <v>656</v>
      </c>
      <c r="F103" s="28"/>
      <c r="G103" s="28" t="s">
        <v>695</v>
      </c>
      <c r="H103" s="29"/>
      <c r="I103" s="29">
        <v>3.8</v>
      </c>
      <c r="J103" s="29"/>
    </row>
    <row r="104" spans="1:10" s="24" customFormat="1" x14ac:dyDescent="0.15">
      <c r="A104" s="26"/>
      <c r="B104" s="27"/>
      <c r="C104" s="28"/>
      <c r="D104" s="28"/>
      <c r="E104" s="28" t="s">
        <v>657</v>
      </c>
      <c r="F104" s="28"/>
      <c r="G104" s="28" t="s">
        <v>696</v>
      </c>
      <c r="H104" s="29"/>
      <c r="I104" s="29">
        <v>200.44</v>
      </c>
      <c r="J104" s="29"/>
    </row>
    <row r="105" spans="1:10" s="24" customFormat="1" x14ac:dyDescent="0.15">
      <c r="A105" s="26"/>
      <c r="B105" s="27"/>
      <c r="C105" s="28"/>
      <c r="D105" s="28"/>
      <c r="E105" s="28" t="s">
        <v>658</v>
      </c>
      <c r="F105" s="28"/>
      <c r="G105" s="28" t="s">
        <v>241</v>
      </c>
      <c r="H105" s="29"/>
      <c r="I105" s="29">
        <v>352</v>
      </c>
      <c r="J105" s="29"/>
    </row>
    <row r="106" spans="1:10" s="24" customFormat="1" x14ac:dyDescent="0.15">
      <c r="A106" s="26"/>
      <c r="B106" s="27"/>
      <c r="C106" s="28"/>
      <c r="D106" s="28"/>
      <c r="E106" s="28" t="s">
        <v>68</v>
      </c>
      <c r="F106" s="28"/>
      <c r="G106" s="28" t="s">
        <v>677</v>
      </c>
      <c r="H106" s="29"/>
      <c r="I106" s="37">
        <v>24</v>
      </c>
      <c r="J106" s="29"/>
    </row>
    <row r="107" spans="1:10" x14ac:dyDescent="0.15">
      <c r="A107" s="26">
        <v>41729</v>
      </c>
      <c r="B107" s="27">
        <v>145</v>
      </c>
      <c r="C107" s="28" t="s">
        <v>643</v>
      </c>
      <c r="D107" s="28" t="s">
        <v>644</v>
      </c>
      <c r="E107" s="28" t="s">
        <v>645</v>
      </c>
      <c r="F107" s="28" t="s">
        <v>20</v>
      </c>
      <c r="G107" s="28" t="s">
        <v>659</v>
      </c>
      <c r="H107" s="29"/>
      <c r="I107" s="29">
        <v>14314</v>
      </c>
      <c r="J107" s="29">
        <v>657997.32999999996</v>
      </c>
    </row>
    <row r="108" spans="1:10" x14ac:dyDescent="0.15">
      <c r="A108" s="26">
        <v>41729</v>
      </c>
      <c r="B108" s="27">
        <v>145</v>
      </c>
      <c r="C108" s="28" t="s">
        <v>646</v>
      </c>
      <c r="D108" s="28" t="s">
        <v>647</v>
      </c>
      <c r="E108" s="28" t="s">
        <v>648</v>
      </c>
      <c r="F108" s="28" t="s">
        <v>20</v>
      </c>
      <c r="G108" s="28" t="s">
        <v>261</v>
      </c>
      <c r="H108" s="29"/>
      <c r="I108" s="29">
        <v>885.6</v>
      </c>
      <c r="J108" s="29">
        <v>657111.73</v>
      </c>
    </row>
    <row r="109" spans="1:10" x14ac:dyDescent="0.15">
      <c r="A109" s="26">
        <v>41729</v>
      </c>
      <c r="B109" s="27">
        <v>145</v>
      </c>
      <c r="C109" s="28" t="s">
        <v>649</v>
      </c>
      <c r="D109" s="28" t="s">
        <v>650</v>
      </c>
      <c r="E109" s="28" t="s">
        <v>651</v>
      </c>
      <c r="F109" s="28" t="s">
        <v>20</v>
      </c>
      <c r="G109" s="28" t="s">
        <v>660</v>
      </c>
      <c r="H109" s="29"/>
      <c r="I109" s="29">
        <v>3438.75</v>
      </c>
      <c r="J109" s="29">
        <v>653672.98</v>
      </c>
    </row>
    <row r="110" spans="1:10" x14ac:dyDescent="0.15">
      <c r="A110" s="30">
        <v>41729</v>
      </c>
      <c r="B110" s="32">
        <v>145</v>
      </c>
      <c r="C110" s="33" t="s">
        <v>652</v>
      </c>
      <c r="D110" s="33" t="s">
        <v>653</v>
      </c>
      <c r="E110" s="33" t="s">
        <v>654</v>
      </c>
      <c r="F110" s="33" t="s">
        <v>20</v>
      </c>
      <c r="G110" s="33" t="s">
        <v>661</v>
      </c>
      <c r="H110" s="35"/>
      <c r="I110" s="35">
        <v>118.98</v>
      </c>
      <c r="J110" s="35">
        <v>653554</v>
      </c>
    </row>
    <row r="111" spans="1:10" ht="12" thickBot="1" x14ac:dyDescent="0.2">
      <c r="A111" s="31"/>
      <c r="B111" s="24"/>
      <c r="C111" s="24"/>
      <c r="D111" s="24"/>
      <c r="E111" s="24"/>
      <c r="F111" s="24"/>
      <c r="H111" s="34">
        <v>1006800</v>
      </c>
      <c r="I111" s="34">
        <v>582857.47</v>
      </c>
      <c r="J111" s="24"/>
    </row>
    <row r="112" spans="1:10" ht="12" thickTop="1" x14ac:dyDescent="0.15">
      <c r="A112" s="24"/>
      <c r="B112" s="24"/>
      <c r="C112" s="24"/>
      <c r="D112" s="24"/>
      <c r="E112" s="24"/>
      <c r="F112" s="24"/>
      <c r="H112" s="24"/>
      <c r="J112" s="24"/>
    </row>
    <row r="113" spans="8:9" x14ac:dyDescent="0.15">
      <c r="H113" s="37">
        <f>SUBTOTAL(9,H5:H110)</f>
        <v>6800</v>
      </c>
      <c r="I113" s="37">
        <f>SUBTOTAL(9,I5:I110)</f>
        <v>582350.47</v>
      </c>
    </row>
  </sheetData>
  <autoFilter ref="B4:J111"/>
  <mergeCells count="3">
    <mergeCell ref="A1:J1"/>
    <mergeCell ref="A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opLeftCell="A43" workbookViewId="0">
      <selection activeCell="I56" sqref="I5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1.375" bestFit="1" customWidth="1"/>
    <col min="5" max="5" width="37.75" bestFit="1" customWidth="1"/>
    <col min="6" max="6" width="23.875" bestFit="1" customWidth="1"/>
    <col min="7" max="7" width="16.875" style="43" customWidth="1"/>
    <col min="8" max="8" width="9.125" bestFit="1" customWidth="1"/>
    <col min="9" max="9" width="11.125" bestFit="1" customWidth="1"/>
    <col min="10" max="10" width="9.875" bestFit="1" customWidth="1"/>
  </cols>
  <sheetData>
    <row r="1" spans="1:10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12.75" x14ac:dyDescent="0.15">
      <c r="A2" s="112" t="s">
        <v>698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10" ht="12.75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0" ht="12" thickBot="1" x14ac:dyDescent="0.2">
      <c r="A4" s="44" t="s">
        <v>3</v>
      </c>
      <c r="B4" s="44" t="s">
        <v>4</v>
      </c>
      <c r="C4" s="44" t="s">
        <v>5</v>
      </c>
      <c r="D4" s="44" t="s">
        <v>6</v>
      </c>
      <c r="E4" s="44" t="s">
        <v>7</v>
      </c>
      <c r="F4" s="44" t="s">
        <v>8</v>
      </c>
      <c r="G4" s="44"/>
      <c r="H4" s="44" t="s">
        <v>9</v>
      </c>
      <c r="I4" s="44" t="s">
        <v>10</v>
      </c>
      <c r="J4" s="44" t="s">
        <v>11</v>
      </c>
    </row>
    <row r="5" spans="1:10" ht="12" thickTop="1" x14ac:dyDescent="0.15">
      <c r="A5" s="45"/>
      <c r="B5" s="46"/>
      <c r="C5" s="47"/>
      <c r="D5" s="47"/>
      <c r="E5" s="47" t="s">
        <v>12</v>
      </c>
      <c r="F5" s="47"/>
      <c r="G5" s="47"/>
      <c r="H5" s="48"/>
      <c r="I5" s="48"/>
      <c r="J5" s="48">
        <v>654061</v>
      </c>
    </row>
    <row r="6" spans="1:10" x14ac:dyDescent="0.15">
      <c r="A6" s="45">
        <v>41730</v>
      </c>
      <c r="B6" s="46">
        <v>151</v>
      </c>
      <c r="C6" s="47" t="s">
        <v>699</v>
      </c>
      <c r="D6" s="47" t="s">
        <v>700</v>
      </c>
      <c r="E6" s="47" t="s">
        <v>701</v>
      </c>
      <c r="F6" s="47" t="s">
        <v>16</v>
      </c>
      <c r="G6" s="47" t="s">
        <v>267</v>
      </c>
      <c r="H6" s="48"/>
      <c r="I6" s="48">
        <v>9532.7000000000007</v>
      </c>
      <c r="J6" s="48">
        <v>644528.30000000005</v>
      </c>
    </row>
    <row r="7" spans="1:10" x14ac:dyDescent="0.15">
      <c r="A7" s="45">
        <v>41730</v>
      </c>
      <c r="B7" s="46">
        <v>151</v>
      </c>
      <c r="C7" s="47" t="s">
        <v>702</v>
      </c>
      <c r="D7" s="47" t="s">
        <v>703</v>
      </c>
      <c r="E7" s="47" t="s">
        <v>19</v>
      </c>
      <c r="F7" s="47" t="s">
        <v>20</v>
      </c>
      <c r="G7" s="47" t="s">
        <v>270</v>
      </c>
      <c r="H7" s="48"/>
      <c r="I7" s="48">
        <v>170</v>
      </c>
      <c r="J7" s="48">
        <v>644358.30000000005</v>
      </c>
    </row>
    <row r="8" spans="1:10" x14ac:dyDescent="0.15">
      <c r="A8" s="45">
        <v>41730</v>
      </c>
      <c r="B8" s="46">
        <v>151</v>
      </c>
      <c r="C8" s="47" t="s">
        <v>704</v>
      </c>
      <c r="D8" s="47" t="s">
        <v>705</v>
      </c>
      <c r="E8" s="47" t="s">
        <v>293</v>
      </c>
      <c r="F8" s="47" t="s">
        <v>20</v>
      </c>
      <c r="G8" s="47" t="s">
        <v>684</v>
      </c>
      <c r="H8" s="48"/>
      <c r="I8" s="48">
        <v>850</v>
      </c>
      <c r="J8" s="48">
        <v>643508.30000000005</v>
      </c>
    </row>
    <row r="9" spans="1:10" x14ac:dyDescent="0.15">
      <c r="A9" s="45">
        <v>41739</v>
      </c>
      <c r="B9" s="46">
        <v>151</v>
      </c>
      <c r="C9" s="47" t="s">
        <v>706</v>
      </c>
      <c r="D9" s="47" t="s">
        <v>707</v>
      </c>
      <c r="E9" s="47" t="s">
        <v>178</v>
      </c>
      <c r="F9" s="47" t="s">
        <v>20</v>
      </c>
      <c r="G9" s="47" t="s">
        <v>662</v>
      </c>
      <c r="H9" s="48"/>
      <c r="I9" s="48">
        <v>1094</v>
      </c>
      <c r="J9" s="48">
        <v>642414.30000000005</v>
      </c>
    </row>
    <row r="10" spans="1:10" x14ac:dyDescent="0.15">
      <c r="A10" s="45">
        <v>41739</v>
      </c>
      <c r="B10" s="46">
        <v>151</v>
      </c>
      <c r="C10" s="47" t="s">
        <v>708</v>
      </c>
      <c r="D10" s="47" t="s">
        <v>709</v>
      </c>
      <c r="E10" s="47" t="s">
        <v>710</v>
      </c>
      <c r="F10" s="47" t="s">
        <v>20</v>
      </c>
      <c r="G10" s="47" t="s">
        <v>820</v>
      </c>
      <c r="H10" s="48"/>
      <c r="I10" s="48">
        <v>368</v>
      </c>
      <c r="J10" s="48">
        <v>642046.30000000005</v>
      </c>
    </row>
    <row r="11" spans="1:10" x14ac:dyDescent="0.15">
      <c r="A11" s="45">
        <v>41739</v>
      </c>
      <c r="B11" s="46">
        <v>151</v>
      </c>
      <c r="C11" s="47" t="s">
        <v>711</v>
      </c>
      <c r="D11" s="47" t="s">
        <v>712</v>
      </c>
      <c r="E11" s="47" t="s">
        <v>194</v>
      </c>
      <c r="F11" s="47" t="s">
        <v>20</v>
      </c>
      <c r="G11" s="47" t="s">
        <v>274</v>
      </c>
      <c r="H11" s="48"/>
      <c r="I11" s="48">
        <v>6000</v>
      </c>
      <c r="J11" s="48">
        <v>636046.30000000005</v>
      </c>
    </row>
    <row r="12" spans="1:10" x14ac:dyDescent="0.15">
      <c r="A12" s="45">
        <v>41739</v>
      </c>
      <c r="B12" s="46">
        <v>151</v>
      </c>
      <c r="C12" s="47" t="s">
        <v>713</v>
      </c>
      <c r="D12" s="47" t="s">
        <v>714</v>
      </c>
      <c r="E12" s="47" t="s">
        <v>194</v>
      </c>
      <c r="F12" s="47" t="s">
        <v>20</v>
      </c>
      <c r="G12" s="47" t="s">
        <v>274</v>
      </c>
      <c r="H12" s="48"/>
      <c r="I12" s="48">
        <v>200</v>
      </c>
      <c r="J12" s="48">
        <v>635846.30000000005</v>
      </c>
    </row>
    <row r="13" spans="1:10" x14ac:dyDescent="0.15">
      <c r="A13" s="45">
        <v>41739</v>
      </c>
      <c r="B13" s="46">
        <v>151</v>
      </c>
      <c r="C13" s="47" t="s">
        <v>715</v>
      </c>
      <c r="D13" s="47" t="s">
        <v>716</v>
      </c>
      <c r="E13" s="47" t="s">
        <v>288</v>
      </c>
      <c r="F13" s="47" t="s">
        <v>20</v>
      </c>
      <c r="G13" s="47" t="s">
        <v>274</v>
      </c>
      <c r="H13" s="48"/>
      <c r="I13" s="48">
        <v>340</v>
      </c>
      <c r="J13" s="48">
        <v>635506.30000000005</v>
      </c>
    </row>
    <row r="14" spans="1:10" x14ac:dyDescent="0.15">
      <c r="A14" s="45">
        <v>41739</v>
      </c>
      <c r="B14" s="46">
        <v>151</v>
      </c>
      <c r="C14" s="47" t="s">
        <v>717</v>
      </c>
      <c r="D14" s="47" t="s">
        <v>718</v>
      </c>
      <c r="E14" s="47" t="s">
        <v>194</v>
      </c>
      <c r="F14" s="47" t="s">
        <v>20</v>
      </c>
      <c r="G14" s="47" t="s">
        <v>274</v>
      </c>
      <c r="H14" s="48"/>
      <c r="I14" s="48">
        <v>131</v>
      </c>
      <c r="J14" s="48">
        <v>635375.30000000005</v>
      </c>
    </row>
    <row r="15" spans="1:10" x14ac:dyDescent="0.15">
      <c r="A15" s="45">
        <v>41739</v>
      </c>
      <c r="B15" s="46">
        <v>151</v>
      </c>
      <c r="C15" s="47" t="s">
        <v>719</v>
      </c>
      <c r="D15" s="47" t="s">
        <v>720</v>
      </c>
      <c r="E15" s="47" t="s">
        <v>194</v>
      </c>
      <c r="F15" s="47" t="s">
        <v>20</v>
      </c>
      <c r="G15" s="47" t="s">
        <v>274</v>
      </c>
      <c r="H15" s="48"/>
      <c r="I15" s="48">
        <v>352.33</v>
      </c>
      <c r="J15" s="48">
        <v>635022.97</v>
      </c>
    </row>
    <row r="16" spans="1:10" x14ac:dyDescent="0.15">
      <c r="A16" s="45">
        <v>41739</v>
      </c>
      <c r="B16" s="46">
        <v>151</v>
      </c>
      <c r="C16" s="47" t="s">
        <v>721</v>
      </c>
      <c r="D16" s="47" t="s">
        <v>722</v>
      </c>
      <c r="E16" s="47" t="s">
        <v>293</v>
      </c>
      <c r="F16" s="47" t="s">
        <v>20</v>
      </c>
      <c r="G16" s="47" t="s">
        <v>684</v>
      </c>
      <c r="H16" s="48"/>
      <c r="I16" s="48">
        <v>80</v>
      </c>
      <c r="J16" s="48">
        <v>634942.97</v>
      </c>
    </row>
    <row r="17" spans="1:10" x14ac:dyDescent="0.15">
      <c r="A17" s="45">
        <v>41739</v>
      </c>
      <c r="B17" s="46">
        <v>151</v>
      </c>
      <c r="C17" s="47" t="s">
        <v>723</v>
      </c>
      <c r="D17" s="47" t="s">
        <v>724</v>
      </c>
      <c r="E17" s="47" t="s">
        <v>725</v>
      </c>
      <c r="G17" s="47" t="s">
        <v>301</v>
      </c>
      <c r="H17" s="48"/>
      <c r="I17" s="48">
        <v>2547.91</v>
      </c>
      <c r="J17" s="48">
        <v>631940.86</v>
      </c>
    </row>
    <row r="18" spans="1:10" s="43" customFormat="1" x14ac:dyDescent="0.15">
      <c r="A18" s="45"/>
      <c r="B18" s="46"/>
      <c r="C18" s="47"/>
      <c r="D18" s="47"/>
      <c r="E18" s="47" t="s">
        <v>212</v>
      </c>
      <c r="F18" s="47"/>
      <c r="G18" s="47" t="s">
        <v>259</v>
      </c>
      <c r="H18" s="48"/>
      <c r="I18" s="48">
        <v>454.2</v>
      </c>
      <c r="J18" s="48"/>
    </row>
    <row r="19" spans="1:10" x14ac:dyDescent="0.15">
      <c r="A19" s="45">
        <v>41739</v>
      </c>
      <c r="B19" s="46">
        <v>151</v>
      </c>
      <c r="C19" s="47" t="s">
        <v>726</v>
      </c>
      <c r="D19" s="47" t="s">
        <v>727</v>
      </c>
      <c r="E19" s="47" t="s">
        <v>157</v>
      </c>
      <c r="F19" s="47" t="s">
        <v>20</v>
      </c>
      <c r="G19" s="47" t="s">
        <v>253</v>
      </c>
      <c r="H19" s="48"/>
      <c r="I19" s="48">
        <v>843.8</v>
      </c>
      <c r="J19" s="48">
        <v>631097.06000000006</v>
      </c>
    </row>
    <row r="20" spans="1:10" x14ac:dyDescent="0.15">
      <c r="A20" s="45">
        <v>41739</v>
      </c>
      <c r="B20" s="46">
        <v>151</v>
      </c>
      <c r="C20" s="47" t="s">
        <v>728</v>
      </c>
      <c r="D20" s="47" t="s">
        <v>729</v>
      </c>
      <c r="E20" s="47" t="s">
        <v>160</v>
      </c>
      <c r="F20" s="47" t="s">
        <v>20</v>
      </c>
      <c r="G20" s="47" t="s">
        <v>253</v>
      </c>
      <c r="H20" s="48"/>
      <c r="I20" s="48">
        <v>1458.1</v>
      </c>
      <c r="J20" s="48">
        <v>629638.96</v>
      </c>
    </row>
    <row r="21" spans="1:10" x14ac:dyDescent="0.15">
      <c r="A21" s="45">
        <v>41739</v>
      </c>
      <c r="B21" s="46">
        <v>151</v>
      </c>
      <c r="C21" s="47" t="s">
        <v>730</v>
      </c>
      <c r="D21" s="47" t="s">
        <v>731</v>
      </c>
      <c r="E21" s="47" t="s">
        <v>318</v>
      </c>
      <c r="F21" s="47" t="s">
        <v>20</v>
      </c>
      <c r="G21" s="47" t="s">
        <v>319</v>
      </c>
      <c r="H21" s="48"/>
      <c r="I21" s="48">
        <v>497.95</v>
      </c>
      <c r="J21" s="48">
        <v>629141.01</v>
      </c>
    </row>
    <row r="22" spans="1:10" x14ac:dyDescent="0.15">
      <c r="A22" s="45">
        <v>41739</v>
      </c>
      <c r="B22" s="46">
        <v>151</v>
      </c>
      <c r="C22" s="47" t="s">
        <v>732</v>
      </c>
      <c r="D22" s="47" t="s">
        <v>733</v>
      </c>
      <c r="E22" s="47" t="s">
        <v>322</v>
      </c>
      <c r="F22" s="47" t="s">
        <v>20</v>
      </c>
      <c r="G22" s="47" t="s">
        <v>319</v>
      </c>
      <c r="H22" s="48"/>
      <c r="I22" s="48">
        <v>1341.95</v>
      </c>
      <c r="J22" s="48">
        <v>627799.06000000006</v>
      </c>
    </row>
    <row r="23" spans="1:10" x14ac:dyDescent="0.15">
      <c r="A23" s="45">
        <v>41739</v>
      </c>
      <c r="B23" s="46">
        <v>151</v>
      </c>
      <c r="C23" s="47" t="s">
        <v>734</v>
      </c>
      <c r="D23" s="47" t="s">
        <v>735</v>
      </c>
      <c r="E23" s="47" t="s">
        <v>322</v>
      </c>
      <c r="F23" s="47" t="s">
        <v>20</v>
      </c>
      <c r="G23" s="47" t="s">
        <v>319</v>
      </c>
      <c r="H23" s="48"/>
      <c r="I23" s="48">
        <v>7.05</v>
      </c>
      <c r="J23" s="48">
        <v>627792.01</v>
      </c>
    </row>
    <row r="24" spans="1:10" x14ac:dyDescent="0.15">
      <c r="A24" s="45">
        <v>41739</v>
      </c>
      <c r="B24" s="46">
        <v>151</v>
      </c>
      <c r="C24" s="47" t="s">
        <v>736</v>
      </c>
      <c r="D24" s="47" t="s">
        <v>737</v>
      </c>
      <c r="E24" s="47" t="s">
        <v>738</v>
      </c>
      <c r="F24" s="47" t="s">
        <v>20</v>
      </c>
      <c r="G24" s="47" t="s">
        <v>828</v>
      </c>
      <c r="H24" s="48"/>
      <c r="I24" s="48">
        <v>2120</v>
      </c>
      <c r="J24" s="48">
        <v>625672.01</v>
      </c>
    </row>
    <row r="25" spans="1:10" x14ac:dyDescent="0.15">
      <c r="A25" s="45">
        <v>41739</v>
      </c>
      <c r="B25" s="46">
        <v>151</v>
      </c>
      <c r="C25" s="47" t="s">
        <v>739</v>
      </c>
      <c r="D25" s="47" t="s">
        <v>740</v>
      </c>
      <c r="E25" s="47" t="s">
        <v>166</v>
      </c>
      <c r="F25" s="47" t="s">
        <v>312</v>
      </c>
      <c r="G25" s="47" t="s">
        <v>821</v>
      </c>
      <c r="H25" s="48"/>
      <c r="I25" s="48">
        <v>180</v>
      </c>
      <c r="J25" s="48">
        <v>625492.01</v>
      </c>
    </row>
    <row r="26" spans="1:10" x14ac:dyDescent="0.15">
      <c r="A26" s="45">
        <v>41739</v>
      </c>
      <c r="B26" s="46">
        <v>151</v>
      </c>
      <c r="C26" s="47" t="s">
        <v>741</v>
      </c>
      <c r="D26" s="47" t="s">
        <v>742</v>
      </c>
      <c r="E26" s="47" t="s">
        <v>743</v>
      </c>
      <c r="F26" s="47" t="s">
        <v>20</v>
      </c>
      <c r="G26" s="47" t="s">
        <v>822</v>
      </c>
      <c r="H26" s="48"/>
      <c r="I26" s="48">
        <v>50</v>
      </c>
      <c r="J26" s="48">
        <v>625442.01</v>
      </c>
    </row>
    <row r="27" spans="1:10" x14ac:dyDescent="0.15">
      <c r="A27" s="45">
        <v>41739</v>
      </c>
      <c r="B27" s="46">
        <v>151</v>
      </c>
      <c r="C27" s="47" t="s">
        <v>744</v>
      </c>
      <c r="D27" s="47" t="s">
        <v>745</v>
      </c>
      <c r="E27" s="47" t="s">
        <v>160</v>
      </c>
      <c r="F27" s="47" t="s">
        <v>20</v>
      </c>
      <c r="G27" s="47" t="s">
        <v>253</v>
      </c>
      <c r="H27" s="48"/>
      <c r="I27" s="48">
        <v>118.08</v>
      </c>
      <c r="J27" s="48">
        <v>625323.93000000005</v>
      </c>
    </row>
    <row r="28" spans="1:10" x14ac:dyDescent="0.15">
      <c r="A28" s="45">
        <v>41739</v>
      </c>
      <c r="B28" s="46">
        <v>151</v>
      </c>
      <c r="C28" s="47" t="s">
        <v>746</v>
      </c>
      <c r="D28" s="47" t="s">
        <v>747</v>
      </c>
      <c r="E28" s="47" t="s">
        <v>160</v>
      </c>
      <c r="F28" s="47" t="s">
        <v>20</v>
      </c>
      <c r="G28" s="47" t="s">
        <v>253</v>
      </c>
      <c r="H28" s="48"/>
      <c r="I28" s="48">
        <v>163.5</v>
      </c>
      <c r="J28" s="48">
        <v>625160.43000000005</v>
      </c>
    </row>
    <row r="29" spans="1:10" x14ac:dyDescent="0.15">
      <c r="A29" s="45">
        <v>41739</v>
      </c>
      <c r="B29" s="46">
        <v>151</v>
      </c>
      <c r="C29" s="47" t="s">
        <v>748</v>
      </c>
      <c r="D29" s="47" t="s">
        <v>749</v>
      </c>
      <c r="E29" s="47" t="s">
        <v>157</v>
      </c>
      <c r="F29" s="47" t="s">
        <v>20</v>
      </c>
      <c r="G29" s="47" t="s">
        <v>253</v>
      </c>
      <c r="H29" s="48"/>
      <c r="I29" s="48">
        <v>88.5</v>
      </c>
      <c r="J29" s="48">
        <v>625071.93000000005</v>
      </c>
    </row>
    <row r="30" spans="1:10" x14ac:dyDescent="0.15">
      <c r="A30" s="45">
        <v>41740</v>
      </c>
      <c r="B30" s="46">
        <v>151</v>
      </c>
      <c r="C30" s="47" t="s">
        <v>750</v>
      </c>
      <c r="D30" s="47" t="s">
        <v>751</v>
      </c>
      <c r="E30" s="47" t="s">
        <v>171</v>
      </c>
      <c r="F30" s="47" t="s">
        <v>20</v>
      </c>
      <c r="G30" s="47" t="s">
        <v>255</v>
      </c>
      <c r="H30" s="48"/>
      <c r="I30" s="48">
        <v>210</v>
      </c>
      <c r="J30" s="48">
        <v>624861.93000000005</v>
      </c>
    </row>
    <row r="31" spans="1:10" x14ac:dyDescent="0.15">
      <c r="A31" s="45">
        <v>41740</v>
      </c>
      <c r="B31" s="46">
        <v>151</v>
      </c>
      <c r="C31" s="47" t="s">
        <v>752</v>
      </c>
      <c r="D31" s="47" t="s">
        <v>753</v>
      </c>
      <c r="E31" s="47" t="s">
        <v>171</v>
      </c>
      <c r="F31" s="47" t="s">
        <v>20</v>
      </c>
      <c r="G31" s="47" t="s">
        <v>255</v>
      </c>
      <c r="H31" s="48"/>
      <c r="I31" s="48">
        <v>210</v>
      </c>
      <c r="J31" s="48">
        <v>624651.93000000005</v>
      </c>
    </row>
    <row r="32" spans="1:10" x14ac:dyDescent="0.15">
      <c r="A32" s="45">
        <v>41740</v>
      </c>
      <c r="B32" s="46">
        <v>152</v>
      </c>
      <c r="C32" s="47" t="s">
        <v>754</v>
      </c>
      <c r="D32" s="47" t="s">
        <v>755</v>
      </c>
      <c r="E32" s="47" t="s">
        <v>756</v>
      </c>
      <c r="F32" s="47" t="s">
        <v>20</v>
      </c>
      <c r="G32" s="47" t="s">
        <v>274</v>
      </c>
      <c r="H32" s="48">
        <v>750</v>
      </c>
      <c r="I32" s="48">
        <v>-750</v>
      </c>
      <c r="J32" s="48">
        <v>625401.93000000005</v>
      </c>
    </row>
    <row r="33" spans="1:10" x14ac:dyDescent="0.15">
      <c r="A33" s="45">
        <v>41747</v>
      </c>
      <c r="B33" s="46">
        <v>151</v>
      </c>
      <c r="C33" s="47" t="s">
        <v>757</v>
      </c>
      <c r="D33" s="47" t="s">
        <v>758</v>
      </c>
      <c r="E33" s="47" t="s">
        <v>759</v>
      </c>
      <c r="F33" s="47" t="s">
        <v>20</v>
      </c>
      <c r="G33" s="47" t="s">
        <v>829</v>
      </c>
      <c r="H33" s="48"/>
      <c r="I33" s="48">
        <v>33738.300000000003</v>
      </c>
      <c r="J33" s="48">
        <v>591663.63</v>
      </c>
    </row>
    <row r="34" spans="1:10" x14ac:dyDescent="0.15">
      <c r="A34" s="45">
        <v>41747</v>
      </c>
      <c r="B34" s="46">
        <v>151</v>
      </c>
      <c r="C34" s="47" t="s">
        <v>760</v>
      </c>
      <c r="D34" s="47" t="s">
        <v>761</v>
      </c>
      <c r="E34" s="47" t="s">
        <v>762</v>
      </c>
      <c r="G34" s="47" t="s">
        <v>820</v>
      </c>
      <c r="H34" s="48"/>
      <c r="I34" s="48">
        <v>270</v>
      </c>
      <c r="J34" s="48">
        <v>591093.63</v>
      </c>
    </row>
    <row r="35" spans="1:10" s="43" customFormat="1" x14ac:dyDescent="0.15">
      <c r="A35" s="45"/>
      <c r="B35" s="46"/>
      <c r="C35" s="47"/>
      <c r="D35" s="47"/>
      <c r="E35" s="47" t="s">
        <v>293</v>
      </c>
      <c r="F35" s="47"/>
      <c r="G35" s="47" t="s">
        <v>684</v>
      </c>
      <c r="H35" s="48"/>
      <c r="I35" s="48">
        <v>300</v>
      </c>
      <c r="J35" s="48"/>
    </row>
    <row r="36" spans="1:10" x14ac:dyDescent="0.15">
      <c r="A36" s="45">
        <v>41747</v>
      </c>
      <c r="B36" s="46">
        <v>151</v>
      </c>
      <c r="C36" s="47" t="s">
        <v>763</v>
      </c>
      <c r="D36" s="47" t="s">
        <v>764</v>
      </c>
      <c r="E36" s="47" t="s">
        <v>43</v>
      </c>
      <c r="F36" s="47" t="s">
        <v>20</v>
      </c>
      <c r="G36" s="47" t="s">
        <v>274</v>
      </c>
      <c r="H36" s="48"/>
      <c r="I36" s="48">
        <v>5000</v>
      </c>
      <c r="J36" s="48">
        <v>586093.63</v>
      </c>
    </row>
    <row r="37" spans="1:10" x14ac:dyDescent="0.15">
      <c r="A37" s="45">
        <v>41747</v>
      </c>
      <c r="B37" s="46">
        <v>151</v>
      </c>
      <c r="C37" s="47" t="s">
        <v>765</v>
      </c>
      <c r="D37" s="47" t="s">
        <v>766</v>
      </c>
      <c r="E37" s="47" t="s">
        <v>128</v>
      </c>
      <c r="F37" s="47" t="s">
        <v>20</v>
      </c>
      <c r="G37" s="47" t="s">
        <v>274</v>
      </c>
      <c r="H37" s="48"/>
      <c r="I37" s="48">
        <v>1500</v>
      </c>
      <c r="J37" s="48">
        <v>584593.63</v>
      </c>
    </row>
    <row r="38" spans="1:10" x14ac:dyDescent="0.15">
      <c r="A38" s="45">
        <v>41747</v>
      </c>
      <c r="B38" s="46">
        <v>151</v>
      </c>
      <c r="C38" s="47" t="s">
        <v>767</v>
      </c>
      <c r="D38" s="47" t="s">
        <v>768</v>
      </c>
      <c r="E38" s="47" t="s">
        <v>194</v>
      </c>
      <c r="F38" s="47" t="s">
        <v>20</v>
      </c>
      <c r="G38" s="47" t="s">
        <v>274</v>
      </c>
      <c r="H38" s="48"/>
      <c r="I38" s="48">
        <v>270</v>
      </c>
      <c r="J38" s="48">
        <v>584323.63</v>
      </c>
    </row>
    <row r="39" spans="1:10" x14ac:dyDescent="0.15">
      <c r="A39" s="45">
        <v>41747</v>
      </c>
      <c r="B39" s="46">
        <v>151</v>
      </c>
      <c r="C39" s="47" t="s">
        <v>769</v>
      </c>
      <c r="D39" s="47" t="s">
        <v>770</v>
      </c>
      <c r="E39" s="47" t="s">
        <v>166</v>
      </c>
      <c r="F39" s="47" t="s">
        <v>20</v>
      </c>
      <c r="G39" s="47" t="s">
        <v>821</v>
      </c>
      <c r="H39" s="48"/>
      <c r="I39" s="48">
        <v>270</v>
      </c>
      <c r="J39" s="48">
        <v>584053.63</v>
      </c>
    </row>
    <row r="40" spans="1:10" x14ac:dyDescent="0.15">
      <c r="A40" s="45">
        <v>41747</v>
      </c>
      <c r="B40" s="46">
        <v>151</v>
      </c>
      <c r="C40" s="47" t="s">
        <v>771</v>
      </c>
      <c r="D40" s="47" t="s">
        <v>772</v>
      </c>
      <c r="E40" s="47" t="s">
        <v>128</v>
      </c>
      <c r="F40" s="47" t="s">
        <v>20</v>
      </c>
      <c r="G40" s="47" t="s">
        <v>274</v>
      </c>
      <c r="H40" s="48"/>
      <c r="I40" s="48">
        <v>550.4</v>
      </c>
      <c r="J40" s="48">
        <v>583503.23</v>
      </c>
    </row>
    <row r="41" spans="1:10" x14ac:dyDescent="0.15">
      <c r="A41" s="45">
        <v>41747</v>
      </c>
      <c r="B41" s="46">
        <v>151</v>
      </c>
      <c r="C41" s="47" t="s">
        <v>773</v>
      </c>
      <c r="D41" s="47" t="s">
        <v>774</v>
      </c>
      <c r="E41" s="47" t="s">
        <v>293</v>
      </c>
      <c r="F41" s="47" t="s">
        <v>20</v>
      </c>
      <c r="G41" s="47" t="s">
        <v>684</v>
      </c>
      <c r="H41" s="48"/>
      <c r="I41" s="48">
        <v>150</v>
      </c>
      <c r="J41" s="48">
        <v>583353.23</v>
      </c>
    </row>
    <row r="42" spans="1:10" x14ac:dyDescent="0.15">
      <c r="A42" s="45">
        <v>41747</v>
      </c>
      <c r="B42" s="46">
        <v>151</v>
      </c>
      <c r="C42" s="47" t="s">
        <v>775</v>
      </c>
      <c r="D42" s="47" t="s">
        <v>776</v>
      </c>
      <c r="E42" s="47" t="s">
        <v>181</v>
      </c>
      <c r="F42" s="47" t="s">
        <v>20</v>
      </c>
      <c r="G42" s="47" t="s">
        <v>821</v>
      </c>
      <c r="H42" s="48"/>
      <c r="I42" s="48">
        <v>648</v>
      </c>
      <c r="J42" s="48">
        <v>582705.23</v>
      </c>
    </row>
    <row r="43" spans="1:10" x14ac:dyDescent="0.15">
      <c r="A43" s="45">
        <v>41747</v>
      </c>
      <c r="B43" s="46">
        <v>151</v>
      </c>
      <c r="C43" s="47" t="s">
        <v>777</v>
      </c>
      <c r="D43" s="47" t="s">
        <v>778</v>
      </c>
      <c r="E43" s="47" t="s">
        <v>350</v>
      </c>
      <c r="F43" s="47" t="s">
        <v>20</v>
      </c>
      <c r="G43" s="47" t="s">
        <v>823</v>
      </c>
      <c r="H43" s="48"/>
      <c r="I43" s="48">
        <v>355</v>
      </c>
      <c r="J43" s="48">
        <v>582350.23</v>
      </c>
    </row>
    <row r="44" spans="1:10" x14ac:dyDescent="0.15">
      <c r="A44" s="45">
        <v>41747</v>
      </c>
      <c r="B44" s="46">
        <v>151</v>
      </c>
      <c r="C44" s="47" t="s">
        <v>779</v>
      </c>
      <c r="D44" s="47" t="s">
        <v>780</v>
      </c>
      <c r="E44" s="47" t="s">
        <v>23</v>
      </c>
      <c r="F44" s="47" t="s">
        <v>20</v>
      </c>
      <c r="G44" s="47" t="s">
        <v>824</v>
      </c>
      <c r="H44" s="48"/>
      <c r="I44" s="48">
        <v>5000</v>
      </c>
      <c r="J44" s="48">
        <v>577350.23</v>
      </c>
    </row>
    <row r="45" spans="1:10" x14ac:dyDescent="0.15">
      <c r="A45" s="45">
        <v>41747</v>
      </c>
      <c r="B45" s="46">
        <v>151</v>
      </c>
      <c r="C45" s="47" t="s">
        <v>781</v>
      </c>
      <c r="D45" s="47" t="s">
        <v>782</v>
      </c>
      <c r="E45" s="47" t="s">
        <v>783</v>
      </c>
      <c r="F45" s="47" t="s">
        <v>20</v>
      </c>
      <c r="G45" s="47" t="s">
        <v>301</v>
      </c>
      <c r="H45" s="48"/>
      <c r="I45" s="48">
        <v>8084</v>
      </c>
      <c r="J45" s="48">
        <v>569266.23</v>
      </c>
    </row>
    <row r="46" spans="1:10" x14ac:dyDescent="0.15">
      <c r="A46" s="45">
        <v>41747</v>
      </c>
      <c r="B46" s="46">
        <v>151</v>
      </c>
      <c r="C46" s="47" t="s">
        <v>784</v>
      </c>
      <c r="D46" s="47" t="s">
        <v>785</v>
      </c>
      <c r="E46" s="47" t="s">
        <v>407</v>
      </c>
      <c r="F46" s="47" t="s">
        <v>20</v>
      </c>
      <c r="G46" s="47" t="s">
        <v>825</v>
      </c>
      <c r="H46" s="48"/>
      <c r="I46" s="48">
        <v>1141.5</v>
      </c>
      <c r="J46" s="48">
        <v>568124.73</v>
      </c>
    </row>
    <row r="47" spans="1:10" x14ac:dyDescent="0.15">
      <c r="A47" s="45">
        <v>41747</v>
      </c>
      <c r="B47" s="46">
        <v>151</v>
      </c>
      <c r="C47" s="47" t="s">
        <v>786</v>
      </c>
      <c r="D47" s="47" t="s">
        <v>787</v>
      </c>
      <c r="E47" s="47" t="s">
        <v>43</v>
      </c>
      <c r="F47" s="47" t="s">
        <v>20</v>
      </c>
      <c r="G47" s="47" t="s">
        <v>274</v>
      </c>
      <c r="H47" s="48"/>
      <c r="I47" s="48">
        <v>2000</v>
      </c>
      <c r="J47" s="48">
        <v>566124.73</v>
      </c>
    </row>
    <row r="48" spans="1:10" x14ac:dyDescent="0.15">
      <c r="A48" s="45">
        <v>41747</v>
      </c>
      <c r="B48" s="46">
        <v>151</v>
      </c>
      <c r="C48" s="47" t="s">
        <v>788</v>
      </c>
      <c r="D48" s="47" t="s">
        <v>789</v>
      </c>
      <c r="E48" s="47" t="s">
        <v>790</v>
      </c>
      <c r="F48" s="47" t="s">
        <v>20</v>
      </c>
      <c r="G48" s="47" t="s">
        <v>274</v>
      </c>
      <c r="H48" s="48"/>
      <c r="I48" s="48">
        <v>2037.75</v>
      </c>
      <c r="J48" s="48">
        <v>564086.98</v>
      </c>
    </row>
    <row r="49" spans="1:10" x14ac:dyDescent="0.15">
      <c r="A49" s="45">
        <v>41747</v>
      </c>
      <c r="B49" s="46">
        <v>151</v>
      </c>
      <c r="C49" s="47" t="s">
        <v>791</v>
      </c>
      <c r="D49" s="47" t="s">
        <v>792</v>
      </c>
      <c r="E49" s="47" t="s">
        <v>424</v>
      </c>
      <c r="F49" s="47" t="s">
        <v>20</v>
      </c>
      <c r="G49" s="47" t="s">
        <v>821</v>
      </c>
      <c r="H49" s="48"/>
      <c r="I49" s="48">
        <v>660</v>
      </c>
      <c r="J49" s="48">
        <v>563426.98</v>
      </c>
    </row>
    <row r="50" spans="1:10" x14ac:dyDescent="0.15">
      <c r="A50" s="45">
        <v>41747</v>
      </c>
      <c r="B50" s="46">
        <v>151</v>
      </c>
      <c r="C50" s="47" t="s">
        <v>793</v>
      </c>
      <c r="D50" s="47" t="s">
        <v>794</v>
      </c>
      <c r="E50" s="47" t="s">
        <v>128</v>
      </c>
      <c r="F50" s="47" t="s">
        <v>20</v>
      </c>
      <c r="G50" s="47" t="s">
        <v>274</v>
      </c>
      <c r="H50" s="48"/>
      <c r="I50" s="48">
        <v>2054.5</v>
      </c>
      <c r="J50" s="48">
        <v>561372.48</v>
      </c>
    </row>
    <row r="51" spans="1:10" x14ac:dyDescent="0.15">
      <c r="A51" s="45">
        <v>41750</v>
      </c>
      <c r="B51" s="46">
        <v>152</v>
      </c>
      <c r="C51" s="47" t="s">
        <v>795</v>
      </c>
      <c r="D51" s="47" t="s">
        <v>796</v>
      </c>
      <c r="E51" s="47" t="s">
        <v>797</v>
      </c>
      <c r="F51" s="47" t="s">
        <v>20</v>
      </c>
      <c r="G51" s="47" t="s">
        <v>831</v>
      </c>
      <c r="H51" s="48">
        <v>560</v>
      </c>
      <c r="I51" s="48"/>
      <c r="J51" s="48">
        <v>561932.48</v>
      </c>
    </row>
    <row r="52" spans="1:10" x14ac:dyDescent="0.15">
      <c r="A52" s="45">
        <v>41750</v>
      </c>
      <c r="B52" s="46">
        <v>152</v>
      </c>
      <c r="C52" s="47" t="s">
        <v>798</v>
      </c>
      <c r="D52" s="47" t="s">
        <v>799</v>
      </c>
      <c r="E52" s="47" t="s">
        <v>800</v>
      </c>
      <c r="F52" s="47" t="s">
        <v>20</v>
      </c>
      <c r="G52" s="47" t="s">
        <v>831</v>
      </c>
      <c r="H52" s="48">
        <v>4000</v>
      </c>
      <c r="I52" s="48"/>
      <c r="J52" s="48">
        <v>565932.48</v>
      </c>
    </row>
    <row r="53" spans="1:10" x14ac:dyDescent="0.15">
      <c r="A53" s="45">
        <v>41752</v>
      </c>
      <c r="B53" s="46">
        <v>151</v>
      </c>
      <c r="C53" s="47" t="s">
        <v>801</v>
      </c>
      <c r="D53" s="47" t="s">
        <v>276</v>
      </c>
      <c r="E53" s="47" t="s">
        <v>802</v>
      </c>
      <c r="F53" s="47" t="s">
        <v>20</v>
      </c>
      <c r="G53" s="47" t="s">
        <v>827</v>
      </c>
      <c r="H53" s="48"/>
      <c r="I53" s="48">
        <v>8036.28</v>
      </c>
      <c r="J53" s="48">
        <v>557896.19999999995</v>
      </c>
    </row>
    <row r="54" spans="1:10" x14ac:dyDescent="0.15">
      <c r="A54" s="45">
        <v>41752</v>
      </c>
      <c r="B54" s="46">
        <v>151</v>
      </c>
      <c r="C54" s="47" t="s">
        <v>803</v>
      </c>
      <c r="D54" s="47" t="s">
        <v>276</v>
      </c>
      <c r="E54" s="47" t="s">
        <v>804</v>
      </c>
      <c r="F54" s="47" t="s">
        <v>20</v>
      </c>
      <c r="G54" s="47" t="s">
        <v>830</v>
      </c>
      <c r="H54" s="48"/>
      <c r="I54" s="48">
        <v>295950</v>
      </c>
      <c r="J54" s="48">
        <v>261946.2</v>
      </c>
    </row>
    <row r="55" spans="1:10" x14ac:dyDescent="0.15">
      <c r="A55" s="45">
        <v>41752</v>
      </c>
      <c r="B55" s="46">
        <v>156</v>
      </c>
      <c r="C55" s="47" t="s">
        <v>805</v>
      </c>
      <c r="D55" s="47" t="s">
        <v>20</v>
      </c>
      <c r="E55" s="47" t="s">
        <v>806</v>
      </c>
      <c r="F55" s="47" t="s">
        <v>20</v>
      </c>
      <c r="G55" s="47" t="s">
        <v>826</v>
      </c>
      <c r="H55" s="48">
        <v>4000</v>
      </c>
      <c r="I55" s="48"/>
      <c r="J55" s="48">
        <v>265946.2</v>
      </c>
    </row>
    <row r="56" spans="1:10" x14ac:dyDescent="0.15">
      <c r="A56" s="45">
        <v>41759</v>
      </c>
      <c r="B56" s="46">
        <v>155</v>
      </c>
      <c r="C56" s="47" t="s">
        <v>807</v>
      </c>
      <c r="D56" s="47" t="s">
        <v>67</v>
      </c>
      <c r="E56" s="47" t="s">
        <v>236</v>
      </c>
      <c r="F56" s="47" t="s">
        <v>20</v>
      </c>
      <c r="G56" s="47" t="s">
        <v>236</v>
      </c>
      <c r="H56" s="48"/>
      <c r="I56" s="48">
        <v>54208.24</v>
      </c>
      <c r="J56" s="48">
        <v>209514.91</v>
      </c>
    </row>
    <row r="57" spans="1:10" s="43" customFormat="1" x14ac:dyDescent="0.15">
      <c r="A57" s="45"/>
      <c r="B57" s="46"/>
      <c r="C57" s="47"/>
      <c r="D57" s="47"/>
      <c r="E57" s="47" t="s">
        <v>237</v>
      </c>
      <c r="F57" s="47"/>
      <c r="G57" s="47" t="s">
        <v>237</v>
      </c>
      <c r="H57" s="48"/>
      <c r="I57" s="48">
        <v>200</v>
      </c>
      <c r="J57" s="48"/>
    </row>
    <row r="58" spans="1:10" s="43" customFormat="1" x14ac:dyDescent="0.15">
      <c r="A58" s="45"/>
      <c r="B58" s="46"/>
      <c r="C58" s="47"/>
      <c r="D58" s="47"/>
      <c r="E58" s="47" t="s">
        <v>238</v>
      </c>
      <c r="F58" s="47"/>
      <c r="G58" s="47" t="s">
        <v>238</v>
      </c>
      <c r="H58" s="48"/>
      <c r="I58" s="48">
        <v>80</v>
      </c>
      <c r="J58" s="48"/>
    </row>
    <row r="59" spans="1:10" s="43" customFormat="1" x14ac:dyDescent="0.15">
      <c r="A59" s="45"/>
      <c r="B59" s="46"/>
      <c r="C59" s="47"/>
      <c r="D59" s="47"/>
      <c r="E59" s="47" t="s">
        <v>239</v>
      </c>
      <c r="F59" s="47"/>
      <c r="G59" s="47" t="s">
        <v>239</v>
      </c>
      <c r="H59" s="48"/>
      <c r="I59" s="48">
        <v>150</v>
      </c>
      <c r="J59" s="48"/>
    </row>
    <row r="60" spans="1:10" s="43" customFormat="1" x14ac:dyDescent="0.15">
      <c r="A60" s="45"/>
      <c r="B60" s="46"/>
      <c r="C60" s="47"/>
      <c r="D60" s="47"/>
      <c r="E60" s="47" t="s">
        <v>19</v>
      </c>
      <c r="F60" s="47"/>
      <c r="G60" s="47" t="s">
        <v>270</v>
      </c>
      <c r="H60" s="48"/>
      <c r="I60" s="48">
        <v>987.41000000000008</v>
      </c>
      <c r="J60" s="48"/>
    </row>
    <row r="61" spans="1:10" s="43" customFormat="1" x14ac:dyDescent="0.15">
      <c r="A61" s="45"/>
      <c r="B61" s="46"/>
      <c r="C61" s="47"/>
      <c r="D61" s="47"/>
      <c r="E61" s="47" t="s">
        <v>160</v>
      </c>
      <c r="F61" s="47"/>
      <c r="G61" s="47" t="s">
        <v>253</v>
      </c>
      <c r="H61" s="48"/>
      <c r="I61" s="48">
        <v>361.78999999999996</v>
      </c>
      <c r="J61" s="48"/>
    </row>
    <row r="62" spans="1:10" s="43" customFormat="1" x14ac:dyDescent="0.15">
      <c r="A62" s="45"/>
      <c r="B62" s="46"/>
      <c r="C62" s="47"/>
      <c r="D62" s="47"/>
      <c r="E62" s="47" t="s">
        <v>655</v>
      </c>
      <c r="F62" s="47"/>
      <c r="G62" s="47" t="s">
        <v>655</v>
      </c>
      <c r="H62" s="48"/>
      <c r="I62" s="48">
        <v>32.200000000000003</v>
      </c>
      <c r="J62" s="48"/>
    </row>
    <row r="63" spans="1:10" s="43" customFormat="1" x14ac:dyDescent="0.15">
      <c r="A63" s="45"/>
      <c r="B63" s="46"/>
      <c r="C63" s="47"/>
      <c r="D63" s="47"/>
      <c r="E63" s="47" t="s">
        <v>656</v>
      </c>
      <c r="F63" s="47"/>
      <c r="G63" s="47" t="s">
        <v>656</v>
      </c>
      <c r="H63" s="48"/>
      <c r="I63" s="48">
        <v>5.9</v>
      </c>
      <c r="J63" s="48"/>
    </row>
    <row r="64" spans="1:10" s="43" customFormat="1" x14ac:dyDescent="0.15">
      <c r="A64" s="45"/>
      <c r="B64" s="46"/>
      <c r="C64" s="47"/>
      <c r="D64" s="47"/>
      <c r="E64" s="47" t="s">
        <v>293</v>
      </c>
      <c r="F64" s="47"/>
      <c r="G64" s="47" t="s">
        <v>684</v>
      </c>
      <c r="H64" s="48"/>
      <c r="I64" s="48">
        <v>30.9</v>
      </c>
      <c r="J64" s="48"/>
    </row>
    <row r="65" spans="1:10" s="43" customFormat="1" x14ac:dyDescent="0.15">
      <c r="A65" s="45"/>
      <c r="B65" s="46"/>
      <c r="C65" s="47"/>
      <c r="D65" s="47"/>
      <c r="E65" s="47" t="s">
        <v>658</v>
      </c>
      <c r="F65" s="47"/>
      <c r="G65" s="47" t="s">
        <v>274</v>
      </c>
      <c r="H65" s="48"/>
      <c r="I65" s="48">
        <v>304.10000000000002</v>
      </c>
      <c r="J65" s="48"/>
    </row>
    <row r="66" spans="1:10" s="43" customFormat="1" x14ac:dyDescent="0.15">
      <c r="A66" s="45"/>
      <c r="B66" s="46"/>
      <c r="C66" s="47"/>
      <c r="D66" s="47"/>
      <c r="E66" s="47" t="s">
        <v>68</v>
      </c>
      <c r="F66" s="47"/>
      <c r="G66" s="47" t="s">
        <v>448</v>
      </c>
      <c r="H66" s="48"/>
      <c r="I66" s="48">
        <v>25.5</v>
      </c>
      <c r="J66" s="48"/>
    </row>
    <row r="67" spans="1:10" s="43" customFormat="1" x14ac:dyDescent="0.15">
      <c r="A67" s="45"/>
      <c r="B67" s="46"/>
      <c r="C67" s="47"/>
      <c r="D67" s="47"/>
      <c r="E67" s="47" t="s">
        <v>832</v>
      </c>
      <c r="F67" s="47"/>
      <c r="G67" s="47" t="s">
        <v>833</v>
      </c>
      <c r="H67" s="48"/>
      <c r="I67" s="48">
        <v>45.25</v>
      </c>
      <c r="J67" s="48"/>
    </row>
    <row r="68" spans="1:10" x14ac:dyDescent="0.15">
      <c r="A68" s="45">
        <v>41759</v>
      </c>
      <c r="B68" s="46">
        <v>155</v>
      </c>
      <c r="C68" s="47" t="s">
        <v>808</v>
      </c>
      <c r="D68" s="47" t="s">
        <v>809</v>
      </c>
      <c r="E68" s="47" t="s">
        <v>810</v>
      </c>
      <c r="F68" s="47" t="s">
        <v>20</v>
      </c>
      <c r="G68" s="47" t="s">
        <v>260</v>
      </c>
      <c r="H68" s="48"/>
      <c r="I68" s="48">
        <v>14549</v>
      </c>
      <c r="J68" s="48">
        <v>194965.91</v>
      </c>
    </row>
    <row r="69" spans="1:10" x14ac:dyDescent="0.15">
      <c r="A69" s="45">
        <v>41759</v>
      </c>
      <c r="B69" s="46">
        <v>155</v>
      </c>
      <c r="C69" s="47" t="s">
        <v>811</v>
      </c>
      <c r="D69" s="47" t="s">
        <v>812</v>
      </c>
      <c r="E69" s="47" t="s">
        <v>813</v>
      </c>
      <c r="F69" s="47" t="s">
        <v>20</v>
      </c>
      <c r="G69" s="47" t="s">
        <v>834</v>
      </c>
      <c r="H69" s="48"/>
      <c r="I69" s="48">
        <v>909.2</v>
      </c>
      <c r="J69" s="48">
        <v>194056.71</v>
      </c>
    </row>
    <row r="70" spans="1:10" x14ac:dyDescent="0.15">
      <c r="A70" s="45">
        <v>41759</v>
      </c>
      <c r="B70" s="46">
        <v>155</v>
      </c>
      <c r="C70" s="47" t="s">
        <v>814</v>
      </c>
      <c r="D70" s="47" t="s">
        <v>815</v>
      </c>
      <c r="E70" s="47" t="s">
        <v>816</v>
      </c>
      <c r="F70" s="47" t="s">
        <v>20</v>
      </c>
      <c r="G70" s="47" t="s">
        <v>263</v>
      </c>
      <c r="H70" s="48"/>
      <c r="I70" s="48">
        <v>3438.7</v>
      </c>
      <c r="J70" s="48">
        <v>190618.01</v>
      </c>
    </row>
    <row r="71" spans="1:10" x14ac:dyDescent="0.15">
      <c r="A71" s="49">
        <v>41759</v>
      </c>
      <c r="B71" s="51">
        <v>155</v>
      </c>
      <c r="C71" s="52" t="s">
        <v>817</v>
      </c>
      <c r="D71" s="52" t="s">
        <v>818</v>
      </c>
      <c r="E71" s="52" t="s">
        <v>819</v>
      </c>
      <c r="F71" s="52" t="s">
        <v>20</v>
      </c>
      <c r="G71" s="52" t="s">
        <v>262</v>
      </c>
      <c r="H71" s="54"/>
      <c r="I71" s="54">
        <v>118.98</v>
      </c>
      <c r="J71" s="54">
        <v>190499.03</v>
      </c>
    </row>
    <row r="72" spans="1:10" ht="12" thickBot="1" x14ac:dyDescent="0.2">
      <c r="A72" s="50"/>
      <c r="B72" s="43"/>
      <c r="C72" s="43"/>
      <c r="D72" s="43"/>
      <c r="E72" s="43"/>
      <c r="F72" s="43"/>
      <c r="H72" s="53">
        <v>9310</v>
      </c>
      <c r="I72" s="53">
        <v>472871.97</v>
      </c>
      <c r="J72" s="43"/>
    </row>
    <row r="73" spans="1:10" ht="12" thickTop="1" x14ac:dyDescent="0.15">
      <c r="A73" s="43"/>
      <c r="B73" s="43"/>
      <c r="C73" s="43"/>
      <c r="D73" s="43"/>
      <c r="E73" s="43"/>
      <c r="F73" s="43"/>
      <c r="H73" s="43"/>
      <c r="I73" s="43"/>
      <c r="J73" s="43"/>
    </row>
    <row r="74" spans="1:10" x14ac:dyDescent="0.15">
      <c r="H74" s="37">
        <f>SUBTOTAL(9,H6:H71)</f>
        <v>9310</v>
      </c>
      <c r="I74" s="37">
        <f>SUBTOTAL(9,I6:I71)</f>
        <v>472121.97</v>
      </c>
    </row>
  </sheetData>
  <autoFilter ref="A4:J72"/>
  <mergeCells count="3">
    <mergeCell ref="A1:J1"/>
    <mergeCell ref="A2:J2"/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opLeftCell="C85" workbookViewId="0">
      <selection activeCell="I109" sqref="I109:I122"/>
    </sheetView>
  </sheetViews>
  <sheetFormatPr defaultRowHeight="11.25" x14ac:dyDescent="0.15"/>
  <cols>
    <col min="1" max="1" width="10.125" style="43" bestFit="1" customWidth="1"/>
    <col min="2" max="2" width="5.25" style="43" bestFit="1" customWidth="1"/>
    <col min="3" max="3" width="9.75" style="43" bestFit="1" customWidth="1"/>
    <col min="4" max="4" width="11.125" style="43" bestFit="1" customWidth="1"/>
    <col min="5" max="5" width="41.125" style="43" bestFit="1" customWidth="1"/>
    <col min="6" max="6" width="36.625" style="43" bestFit="1" customWidth="1"/>
    <col min="7" max="7" width="11.375" style="43" customWidth="1"/>
    <col min="8" max="9" width="12.625" style="37" customWidth="1"/>
    <col min="10" max="10" width="12.625" style="43" customWidth="1"/>
    <col min="11" max="16384" width="9" style="43"/>
  </cols>
  <sheetData>
    <row r="1" spans="1:10" ht="23.1" customHeight="1" x14ac:dyDescent="0.15">
      <c r="A1" s="110" t="s">
        <v>0</v>
      </c>
      <c r="B1" s="110"/>
      <c r="C1" s="110"/>
      <c r="D1" s="110"/>
      <c r="E1" s="110"/>
      <c r="F1" s="110"/>
      <c r="G1" s="110"/>
      <c r="H1" s="111"/>
      <c r="I1" s="111"/>
      <c r="J1" s="110"/>
    </row>
    <row r="2" spans="1:10" ht="20.100000000000001" customHeight="1" x14ac:dyDescent="0.15">
      <c r="A2" s="112" t="s">
        <v>835</v>
      </c>
      <c r="B2" s="112"/>
      <c r="C2" s="112"/>
      <c r="D2" s="112"/>
      <c r="E2" s="112"/>
      <c r="F2" s="112"/>
      <c r="G2" s="112"/>
      <c r="H2" s="113"/>
      <c r="I2" s="113"/>
      <c r="J2" s="112"/>
    </row>
    <row r="3" spans="1:10" ht="20.100000000000001" customHeight="1" x14ac:dyDescent="0.15">
      <c r="A3" s="114" t="s">
        <v>2</v>
      </c>
      <c r="B3" s="114"/>
      <c r="C3" s="114"/>
      <c r="D3" s="114"/>
      <c r="E3" s="114"/>
      <c r="F3" s="114"/>
      <c r="G3" s="114"/>
      <c r="H3" s="115"/>
      <c r="I3" s="115"/>
      <c r="J3" s="114"/>
    </row>
    <row r="4" spans="1:10" ht="23.1" customHeight="1" thickBot="1" x14ac:dyDescent="0.2">
      <c r="A4" s="44" t="s">
        <v>3</v>
      </c>
      <c r="B4" s="44" t="s">
        <v>4</v>
      </c>
      <c r="C4" s="44" t="s">
        <v>5</v>
      </c>
      <c r="D4" s="44" t="s">
        <v>6</v>
      </c>
      <c r="E4" s="44" t="s">
        <v>7</v>
      </c>
      <c r="F4" s="44" t="s">
        <v>8</v>
      </c>
      <c r="G4" s="44"/>
      <c r="H4" s="36" t="s">
        <v>9</v>
      </c>
      <c r="I4" s="36" t="s">
        <v>10</v>
      </c>
      <c r="J4" s="44" t="s">
        <v>11</v>
      </c>
    </row>
    <row r="5" spans="1:10" ht="12" thickTop="1" x14ac:dyDescent="0.15">
      <c r="A5" s="45"/>
      <c r="B5" s="46"/>
      <c r="C5" s="47"/>
      <c r="D5" s="47"/>
      <c r="E5" s="47" t="s">
        <v>12</v>
      </c>
      <c r="F5" s="47"/>
      <c r="G5" s="47"/>
      <c r="H5" s="48"/>
      <c r="I5" s="48"/>
      <c r="J5" s="48">
        <v>193499.03</v>
      </c>
    </row>
    <row r="6" spans="1:10" x14ac:dyDescent="0.15">
      <c r="A6" s="45">
        <v>41761</v>
      </c>
      <c r="B6" s="46">
        <v>161</v>
      </c>
      <c r="C6" s="47" t="s">
        <v>836</v>
      </c>
      <c r="D6" s="47" t="s">
        <v>837</v>
      </c>
      <c r="E6" s="47" t="s">
        <v>15</v>
      </c>
      <c r="F6" s="47" t="s">
        <v>16</v>
      </c>
      <c r="G6" s="47" t="s">
        <v>267</v>
      </c>
      <c r="H6" s="48"/>
      <c r="I6" s="48">
        <v>9532.7000000000007</v>
      </c>
      <c r="J6" s="48">
        <v>183966.33</v>
      </c>
    </row>
    <row r="7" spans="1:10" x14ac:dyDescent="0.15">
      <c r="A7" s="45">
        <v>41761</v>
      </c>
      <c r="B7" s="46">
        <v>161</v>
      </c>
      <c r="C7" s="47" t="s">
        <v>838</v>
      </c>
      <c r="D7" s="47" t="s">
        <v>839</v>
      </c>
      <c r="E7" s="47" t="s">
        <v>19</v>
      </c>
      <c r="F7" s="47" t="s">
        <v>20</v>
      </c>
      <c r="G7" s="47" t="s">
        <v>270</v>
      </c>
      <c r="H7" s="48"/>
      <c r="I7" s="48">
        <v>170</v>
      </c>
      <c r="J7" s="48">
        <v>183796.33</v>
      </c>
    </row>
    <row r="8" spans="1:10" x14ac:dyDescent="0.15">
      <c r="A8" s="45">
        <v>41761</v>
      </c>
      <c r="B8" s="46">
        <v>161</v>
      </c>
      <c r="C8" s="47" t="s">
        <v>840</v>
      </c>
      <c r="D8" s="47" t="s">
        <v>841</v>
      </c>
      <c r="E8" s="47" t="s">
        <v>738</v>
      </c>
      <c r="F8" s="47" t="s">
        <v>20</v>
      </c>
      <c r="G8" s="47" t="s">
        <v>1091</v>
      </c>
      <c r="I8" s="37">
        <v>2120</v>
      </c>
      <c r="J8" s="48">
        <v>181676.33</v>
      </c>
    </row>
    <row r="9" spans="1:10" x14ac:dyDescent="0.15">
      <c r="A9" s="45">
        <v>41761</v>
      </c>
      <c r="B9" s="46">
        <v>161</v>
      </c>
      <c r="C9" s="47" t="s">
        <v>842</v>
      </c>
      <c r="D9" s="47" t="s">
        <v>843</v>
      </c>
      <c r="E9" s="47" t="s">
        <v>194</v>
      </c>
      <c r="F9" s="47" t="s">
        <v>20</v>
      </c>
      <c r="G9" s="47" t="s">
        <v>274</v>
      </c>
      <c r="H9" s="48"/>
      <c r="I9" s="48">
        <v>1200</v>
      </c>
      <c r="J9" s="48">
        <v>180476.33</v>
      </c>
    </row>
    <row r="10" spans="1:10" x14ac:dyDescent="0.15">
      <c r="A10" s="45">
        <v>41761</v>
      </c>
      <c r="B10" s="46">
        <v>161</v>
      </c>
      <c r="C10" s="47" t="s">
        <v>844</v>
      </c>
      <c r="D10" s="47" t="s">
        <v>845</v>
      </c>
      <c r="E10" s="47" t="s">
        <v>178</v>
      </c>
      <c r="F10" s="47" t="s">
        <v>20</v>
      </c>
      <c r="G10" s="47" t="s">
        <v>682</v>
      </c>
      <c r="I10" s="37">
        <v>378</v>
      </c>
      <c r="J10" s="48">
        <v>180098.33</v>
      </c>
    </row>
    <row r="11" spans="1:10" x14ac:dyDescent="0.15">
      <c r="A11" s="45">
        <v>41761</v>
      </c>
      <c r="B11" s="46">
        <v>161</v>
      </c>
      <c r="C11" s="47" t="s">
        <v>846</v>
      </c>
      <c r="D11" s="47" t="s">
        <v>847</v>
      </c>
      <c r="E11" s="47" t="s">
        <v>848</v>
      </c>
      <c r="F11" s="47" t="s">
        <v>20</v>
      </c>
      <c r="G11" s="47" t="s">
        <v>247</v>
      </c>
      <c r="H11" s="48"/>
      <c r="I11" s="48">
        <v>200</v>
      </c>
      <c r="J11" s="48">
        <v>179898.33</v>
      </c>
    </row>
    <row r="12" spans="1:10" x14ac:dyDescent="0.15">
      <c r="A12" s="45">
        <v>41761</v>
      </c>
      <c r="B12" s="46">
        <v>161</v>
      </c>
      <c r="C12" s="47" t="s">
        <v>849</v>
      </c>
      <c r="D12" s="47" t="s">
        <v>850</v>
      </c>
      <c r="E12" s="47" t="s">
        <v>194</v>
      </c>
      <c r="F12" s="47" t="s">
        <v>20</v>
      </c>
      <c r="G12" s="47" t="s">
        <v>274</v>
      </c>
      <c r="H12" s="48"/>
      <c r="I12" s="48">
        <v>200</v>
      </c>
      <c r="J12" s="48">
        <v>179698.33</v>
      </c>
    </row>
    <row r="13" spans="1:10" x14ac:dyDescent="0.15">
      <c r="A13" s="45">
        <v>41761</v>
      </c>
      <c r="B13" s="46">
        <v>161</v>
      </c>
      <c r="C13" s="47" t="s">
        <v>851</v>
      </c>
      <c r="D13" s="47" t="s">
        <v>852</v>
      </c>
      <c r="E13" s="47" t="s">
        <v>350</v>
      </c>
      <c r="F13" s="47" t="s">
        <v>20</v>
      </c>
      <c r="G13" s="47" t="s">
        <v>1073</v>
      </c>
      <c r="H13" s="48"/>
      <c r="I13" s="48">
        <v>333.96</v>
      </c>
      <c r="J13" s="48">
        <v>179364.37</v>
      </c>
    </row>
    <row r="14" spans="1:10" x14ac:dyDescent="0.15">
      <c r="A14" s="45">
        <v>41761</v>
      </c>
      <c r="B14" s="46">
        <v>161</v>
      </c>
      <c r="C14" s="47" t="s">
        <v>853</v>
      </c>
      <c r="D14" s="47" t="s">
        <v>854</v>
      </c>
      <c r="E14" s="47" t="s">
        <v>42</v>
      </c>
      <c r="G14" s="47" t="s">
        <v>1074</v>
      </c>
      <c r="H14" s="48"/>
      <c r="I14" s="48">
        <v>5000</v>
      </c>
      <c r="J14" s="48">
        <v>173473.37</v>
      </c>
    </row>
    <row r="15" spans="1:10" x14ac:dyDescent="0.15">
      <c r="A15" s="45"/>
      <c r="B15" s="46"/>
      <c r="C15" s="47"/>
      <c r="D15" s="47"/>
      <c r="E15" s="47" t="s">
        <v>350</v>
      </c>
      <c r="F15" s="47"/>
      <c r="G15" s="47" t="s">
        <v>1073</v>
      </c>
      <c r="H15" s="48"/>
      <c r="I15" s="48">
        <f>300+591</f>
        <v>891</v>
      </c>
      <c r="J15" s="48"/>
    </row>
    <row r="16" spans="1:10" x14ac:dyDescent="0.15">
      <c r="A16" s="45">
        <v>41761</v>
      </c>
      <c r="B16" s="46">
        <v>161</v>
      </c>
      <c r="C16" s="47" t="s">
        <v>855</v>
      </c>
      <c r="D16" s="47" t="s">
        <v>856</v>
      </c>
      <c r="E16" s="47" t="s">
        <v>293</v>
      </c>
      <c r="F16" s="47" t="s">
        <v>20</v>
      </c>
      <c r="G16" s="47" t="s">
        <v>1075</v>
      </c>
      <c r="H16" s="48"/>
      <c r="I16" s="48">
        <v>850</v>
      </c>
      <c r="J16" s="48">
        <v>172623.37</v>
      </c>
    </row>
    <row r="17" spans="1:10" x14ac:dyDescent="0.15">
      <c r="A17" s="45">
        <v>41761</v>
      </c>
      <c r="B17" s="46">
        <v>161</v>
      </c>
      <c r="C17" s="47" t="s">
        <v>857</v>
      </c>
      <c r="D17" s="47" t="s">
        <v>858</v>
      </c>
      <c r="E17" s="47" t="s">
        <v>859</v>
      </c>
      <c r="F17" s="47" t="s">
        <v>20</v>
      </c>
      <c r="G17" s="47" t="s">
        <v>1076</v>
      </c>
      <c r="H17" s="48"/>
      <c r="I17" s="48">
        <v>498.2</v>
      </c>
      <c r="J17" s="48">
        <v>172125.17</v>
      </c>
    </row>
    <row r="18" spans="1:10" x14ac:dyDescent="0.15">
      <c r="A18" s="45">
        <v>41761</v>
      </c>
      <c r="B18" s="46">
        <v>161</v>
      </c>
      <c r="C18" s="47" t="s">
        <v>860</v>
      </c>
      <c r="D18" s="47" t="s">
        <v>861</v>
      </c>
      <c r="E18" s="47" t="s">
        <v>194</v>
      </c>
      <c r="F18" s="47" t="s">
        <v>20</v>
      </c>
      <c r="G18" s="47" t="s">
        <v>274</v>
      </c>
      <c r="H18" s="48"/>
      <c r="I18" s="48">
        <v>1137</v>
      </c>
      <c r="J18" s="48">
        <v>170988.17</v>
      </c>
    </row>
    <row r="19" spans="1:10" x14ac:dyDescent="0.15">
      <c r="A19" s="45">
        <v>41761</v>
      </c>
      <c r="B19" s="46">
        <v>161</v>
      </c>
      <c r="C19" s="47" t="s">
        <v>862</v>
      </c>
      <c r="D19" s="47" t="s">
        <v>863</v>
      </c>
      <c r="E19" s="47" t="s">
        <v>194</v>
      </c>
      <c r="F19" s="47" t="s">
        <v>20</v>
      </c>
      <c r="G19" s="47" t="s">
        <v>274</v>
      </c>
      <c r="H19" s="48"/>
      <c r="I19" s="48">
        <v>97.8</v>
      </c>
      <c r="J19" s="48">
        <v>170890.37</v>
      </c>
    </row>
    <row r="20" spans="1:10" x14ac:dyDescent="0.15">
      <c r="A20" s="45">
        <v>41761</v>
      </c>
      <c r="B20" s="46">
        <v>161</v>
      </c>
      <c r="C20" s="47" t="s">
        <v>864</v>
      </c>
      <c r="D20" s="47" t="s">
        <v>865</v>
      </c>
      <c r="E20" s="47" t="s">
        <v>128</v>
      </c>
      <c r="F20" s="47" t="s">
        <v>20</v>
      </c>
      <c r="G20" s="47" t="s">
        <v>274</v>
      </c>
      <c r="H20" s="48"/>
      <c r="I20" s="48">
        <v>256.85000000000002</v>
      </c>
      <c r="J20" s="48">
        <v>170633.52</v>
      </c>
    </row>
    <row r="21" spans="1:10" x14ac:dyDescent="0.15">
      <c r="A21" s="45">
        <v>41761</v>
      </c>
      <c r="B21" s="46">
        <v>161</v>
      </c>
      <c r="C21" s="47" t="s">
        <v>866</v>
      </c>
      <c r="D21" s="47" t="s">
        <v>867</v>
      </c>
      <c r="E21" s="47" t="s">
        <v>133</v>
      </c>
      <c r="F21" s="47" t="s">
        <v>20</v>
      </c>
      <c r="G21" s="47" t="s">
        <v>1077</v>
      </c>
      <c r="H21" s="48"/>
      <c r="I21" s="48">
        <v>2300</v>
      </c>
      <c r="J21" s="48">
        <v>168333.52</v>
      </c>
    </row>
    <row r="22" spans="1:10" x14ac:dyDescent="0.15">
      <c r="A22" s="45">
        <v>41761</v>
      </c>
      <c r="B22" s="46">
        <v>161</v>
      </c>
      <c r="C22" s="47" t="s">
        <v>868</v>
      </c>
      <c r="D22" s="47" t="s">
        <v>869</v>
      </c>
      <c r="E22" s="47" t="s">
        <v>194</v>
      </c>
      <c r="F22" s="47" t="s">
        <v>20</v>
      </c>
      <c r="G22" s="47" t="s">
        <v>274</v>
      </c>
      <c r="H22" s="48"/>
      <c r="I22" s="48">
        <v>200</v>
      </c>
      <c r="J22" s="48">
        <v>168133.52</v>
      </c>
    </row>
    <row r="23" spans="1:10" x14ac:dyDescent="0.15">
      <c r="A23" s="45">
        <v>41761</v>
      </c>
      <c r="B23" s="46">
        <v>161</v>
      </c>
      <c r="C23" s="47" t="s">
        <v>870</v>
      </c>
      <c r="D23" s="47" t="s">
        <v>871</v>
      </c>
      <c r="E23" s="47" t="s">
        <v>87</v>
      </c>
      <c r="F23" s="47" t="s">
        <v>20</v>
      </c>
      <c r="G23" s="47" t="s">
        <v>665</v>
      </c>
      <c r="H23" s="48"/>
      <c r="I23" s="48">
        <v>652.64</v>
      </c>
      <c r="J23" s="48">
        <v>167480.88</v>
      </c>
    </row>
    <row r="24" spans="1:10" x14ac:dyDescent="0.15">
      <c r="A24" s="45">
        <v>41761</v>
      </c>
      <c r="B24" s="46">
        <v>161</v>
      </c>
      <c r="C24" s="47" t="s">
        <v>872</v>
      </c>
      <c r="D24" s="47" t="s">
        <v>873</v>
      </c>
      <c r="E24" s="47" t="s">
        <v>504</v>
      </c>
      <c r="F24" s="47" t="s">
        <v>20</v>
      </c>
      <c r="G24" s="47" t="s">
        <v>686</v>
      </c>
      <c r="H24" s="48"/>
      <c r="I24" s="48">
        <v>380</v>
      </c>
      <c r="J24" s="48">
        <v>167100.88</v>
      </c>
    </row>
    <row r="25" spans="1:10" x14ac:dyDescent="0.15">
      <c r="A25" s="45">
        <v>41761</v>
      </c>
      <c r="B25" s="46">
        <v>161</v>
      </c>
      <c r="C25" s="47" t="s">
        <v>874</v>
      </c>
      <c r="D25" s="47" t="s">
        <v>875</v>
      </c>
      <c r="E25" s="47" t="s">
        <v>163</v>
      </c>
      <c r="F25" s="47" t="s">
        <v>20</v>
      </c>
      <c r="G25" s="47" t="s">
        <v>693</v>
      </c>
      <c r="H25" s="48"/>
      <c r="I25" s="48">
        <v>150</v>
      </c>
      <c r="J25" s="48">
        <v>166950.88</v>
      </c>
    </row>
    <row r="26" spans="1:10" x14ac:dyDescent="0.15">
      <c r="A26" s="45">
        <v>41761</v>
      </c>
      <c r="B26" s="46">
        <v>161</v>
      </c>
      <c r="C26" s="47" t="s">
        <v>876</v>
      </c>
      <c r="D26" s="47" t="s">
        <v>877</v>
      </c>
      <c r="E26" s="47" t="s">
        <v>157</v>
      </c>
      <c r="F26" s="47" t="s">
        <v>20</v>
      </c>
      <c r="G26" s="47" t="s">
        <v>663</v>
      </c>
      <c r="H26" s="48"/>
      <c r="I26" s="48">
        <v>933.6</v>
      </c>
      <c r="J26" s="48">
        <v>166017.28</v>
      </c>
    </row>
    <row r="27" spans="1:10" x14ac:dyDescent="0.15">
      <c r="A27" s="45">
        <v>41761</v>
      </c>
      <c r="B27" s="46">
        <v>161</v>
      </c>
      <c r="C27" s="47" t="s">
        <v>878</v>
      </c>
      <c r="D27" s="47" t="s">
        <v>879</v>
      </c>
      <c r="E27" s="47" t="s">
        <v>160</v>
      </c>
      <c r="F27" s="47" t="s">
        <v>20</v>
      </c>
      <c r="G27" s="47" t="s">
        <v>663</v>
      </c>
      <c r="H27" s="48"/>
      <c r="I27" s="48">
        <v>1613.4</v>
      </c>
      <c r="J27" s="48">
        <v>164403.88</v>
      </c>
    </row>
    <row r="28" spans="1:10" x14ac:dyDescent="0.15">
      <c r="A28" s="45">
        <v>41761</v>
      </c>
      <c r="B28" s="46">
        <v>161</v>
      </c>
      <c r="C28" s="47" t="s">
        <v>880</v>
      </c>
      <c r="D28" s="47" t="s">
        <v>881</v>
      </c>
      <c r="E28" s="47" t="s">
        <v>207</v>
      </c>
      <c r="F28" s="47" t="s">
        <v>20</v>
      </c>
      <c r="G28" s="47" t="s">
        <v>258</v>
      </c>
      <c r="H28" s="48"/>
      <c r="I28" s="48">
        <v>188.85</v>
      </c>
      <c r="J28" s="48">
        <v>164215.03</v>
      </c>
    </row>
    <row r="29" spans="1:10" x14ac:dyDescent="0.15">
      <c r="A29" s="45">
        <v>41761</v>
      </c>
      <c r="B29" s="46">
        <v>161</v>
      </c>
      <c r="C29" s="47" t="s">
        <v>882</v>
      </c>
      <c r="D29" s="47" t="s">
        <v>883</v>
      </c>
      <c r="E29" s="47" t="s">
        <v>194</v>
      </c>
      <c r="F29" s="47" t="s">
        <v>20</v>
      </c>
      <c r="G29" s="47" t="s">
        <v>274</v>
      </c>
      <c r="H29" s="48"/>
      <c r="I29" s="48">
        <v>450</v>
      </c>
      <c r="J29" s="48">
        <v>163765.03</v>
      </c>
    </row>
    <row r="30" spans="1:10" x14ac:dyDescent="0.15">
      <c r="A30" s="45">
        <v>41766</v>
      </c>
      <c r="B30" s="46">
        <v>162</v>
      </c>
      <c r="C30" s="47" t="s">
        <v>884</v>
      </c>
      <c r="D30" s="47" t="s">
        <v>885</v>
      </c>
      <c r="E30" s="47" t="s">
        <v>886</v>
      </c>
      <c r="F30" s="47" t="s">
        <v>20</v>
      </c>
      <c r="G30" s="47" t="s">
        <v>1078</v>
      </c>
      <c r="H30" s="48">
        <v>3000</v>
      </c>
      <c r="I30" s="48">
        <v>-3000</v>
      </c>
      <c r="J30" s="48">
        <v>166765.03</v>
      </c>
    </row>
    <row r="31" spans="1:10" x14ac:dyDescent="0.15">
      <c r="A31" s="45">
        <v>41768</v>
      </c>
      <c r="B31" s="46">
        <v>161</v>
      </c>
      <c r="C31" s="47" t="s">
        <v>887</v>
      </c>
      <c r="D31" s="47" t="s">
        <v>888</v>
      </c>
      <c r="E31" s="47" t="s">
        <v>71</v>
      </c>
      <c r="F31" s="47" t="s">
        <v>20</v>
      </c>
      <c r="G31" s="47" t="s">
        <v>1079</v>
      </c>
      <c r="H31" s="48"/>
      <c r="I31" s="48">
        <v>21.62</v>
      </c>
      <c r="J31" s="48">
        <v>166743.41</v>
      </c>
    </row>
    <row r="32" spans="1:10" x14ac:dyDescent="0.15">
      <c r="A32" s="45">
        <v>41768</v>
      </c>
      <c r="B32" s="46">
        <v>161</v>
      </c>
      <c r="C32" s="47" t="s">
        <v>889</v>
      </c>
      <c r="D32" s="47" t="s">
        <v>890</v>
      </c>
      <c r="E32" s="47" t="s">
        <v>293</v>
      </c>
      <c r="F32" s="47" t="s">
        <v>20</v>
      </c>
      <c r="G32" s="47" t="s">
        <v>1075</v>
      </c>
      <c r="H32" s="48"/>
      <c r="I32" s="48">
        <v>200</v>
      </c>
      <c r="J32" s="48">
        <v>166543.41</v>
      </c>
    </row>
    <row r="33" spans="1:10" x14ac:dyDescent="0.15">
      <c r="A33" s="45">
        <v>41768</v>
      </c>
      <c r="B33" s="46">
        <v>161</v>
      </c>
      <c r="C33" s="47" t="s">
        <v>891</v>
      </c>
      <c r="D33" s="47" t="s">
        <v>892</v>
      </c>
      <c r="E33" s="47" t="s">
        <v>442</v>
      </c>
      <c r="F33" s="47" t="s">
        <v>20</v>
      </c>
      <c r="G33" s="47" t="s">
        <v>1079</v>
      </c>
      <c r="H33" s="48"/>
      <c r="I33" s="48">
        <v>15</v>
      </c>
      <c r="J33" s="48">
        <v>166528.41</v>
      </c>
    </row>
    <row r="34" spans="1:10" x14ac:dyDescent="0.15">
      <c r="A34" s="45">
        <v>41768</v>
      </c>
      <c r="B34" s="46">
        <v>161</v>
      </c>
      <c r="C34" s="47" t="s">
        <v>893</v>
      </c>
      <c r="D34" s="47" t="s">
        <v>894</v>
      </c>
      <c r="E34" s="47" t="s">
        <v>194</v>
      </c>
      <c r="F34" s="47" t="s">
        <v>20</v>
      </c>
      <c r="G34" s="47" t="s">
        <v>274</v>
      </c>
      <c r="H34" s="48"/>
      <c r="I34" s="48">
        <v>6000</v>
      </c>
      <c r="J34" s="48">
        <v>160528.41</v>
      </c>
    </row>
    <row r="35" spans="1:10" x14ac:dyDescent="0.15">
      <c r="A35" s="45">
        <v>41768</v>
      </c>
      <c r="B35" s="46">
        <v>161</v>
      </c>
      <c r="C35" s="47" t="s">
        <v>895</v>
      </c>
      <c r="D35" s="47" t="s">
        <v>896</v>
      </c>
      <c r="E35" s="47" t="s">
        <v>212</v>
      </c>
      <c r="F35" s="47" t="s">
        <v>20</v>
      </c>
      <c r="G35" s="47" t="s">
        <v>1080</v>
      </c>
      <c r="H35" s="48"/>
      <c r="I35" s="48">
        <v>516.52</v>
      </c>
      <c r="J35" s="48">
        <v>160011.89000000001</v>
      </c>
    </row>
    <row r="36" spans="1:10" x14ac:dyDescent="0.15">
      <c r="A36" s="45">
        <v>41768</v>
      </c>
      <c r="B36" s="46">
        <v>161</v>
      </c>
      <c r="C36" s="47" t="s">
        <v>897</v>
      </c>
      <c r="D36" s="47" t="s">
        <v>898</v>
      </c>
      <c r="E36" s="47" t="s">
        <v>194</v>
      </c>
      <c r="F36" s="47" t="s">
        <v>20</v>
      </c>
      <c r="G36" s="47" t="s">
        <v>274</v>
      </c>
      <c r="H36" s="48"/>
      <c r="I36" s="48">
        <v>1500</v>
      </c>
      <c r="J36" s="48">
        <v>158511.89000000001</v>
      </c>
    </row>
    <row r="37" spans="1:10" x14ac:dyDescent="0.15">
      <c r="A37" s="45">
        <v>41768</v>
      </c>
      <c r="B37" s="46">
        <v>161</v>
      </c>
      <c r="C37" s="47" t="s">
        <v>899</v>
      </c>
      <c r="D37" s="47" t="s">
        <v>900</v>
      </c>
      <c r="E37" s="47" t="s">
        <v>901</v>
      </c>
      <c r="F37" s="47" t="s">
        <v>20</v>
      </c>
      <c r="G37" s="47" t="s">
        <v>1081</v>
      </c>
      <c r="H37" s="48"/>
      <c r="I37" s="48">
        <v>375</v>
      </c>
      <c r="J37" s="48">
        <v>158136.89000000001</v>
      </c>
    </row>
    <row r="38" spans="1:10" x14ac:dyDescent="0.15">
      <c r="A38" s="45">
        <v>41768</v>
      </c>
      <c r="B38" s="46">
        <v>161</v>
      </c>
      <c r="C38" s="47" t="s">
        <v>902</v>
      </c>
      <c r="D38" s="47" t="s">
        <v>903</v>
      </c>
      <c r="E38" s="47" t="s">
        <v>904</v>
      </c>
      <c r="F38" s="47" t="s">
        <v>20</v>
      </c>
      <c r="G38" s="47" t="s">
        <v>1079</v>
      </c>
      <c r="H38" s="48"/>
      <c r="I38" s="48">
        <v>180</v>
      </c>
      <c r="J38" s="48">
        <v>157956.89000000001</v>
      </c>
    </row>
    <row r="39" spans="1:10" x14ac:dyDescent="0.15">
      <c r="A39" s="45">
        <v>41768</v>
      </c>
      <c r="B39" s="46">
        <v>161</v>
      </c>
      <c r="C39" s="47" t="s">
        <v>905</v>
      </c>
      <c r="D39" s="47" t="s">
        <v>906</v>
      </c>
      <c r="E39" s="47" t="s">
        <v>37</v>
      </c>
      <c r="F39" s="47" t="s">
        <v>20</v>
      </c>
      <c r="G39" s="47" t="s">
        <v>1079</v>
      </c>
      <c r="H39" s="48"/>
      <c r="I39" s="48">
        <v>720</v>
      </c>
      <c r="J39" s="48">
        <v>157236.89000000001</v>
      </c>
    </row>
    <row r="40" spans="1:10" x14ac:dyDescent="0.15">
      <c r="A40" s="45">
        <v>41768</v>
      </c>
      <c r="B40" s="46">
        <v>161</v>
      </c>
      <c r="C40" s="47" t="s">
        <v>907</v>
      </c>
      <c r="D40" s="47" t="s">
        <v>908</v>
      </c>
      <c r="E40" s="47" t="s">
        <v>909</v>
      </c>
      <c r="F40" s="47" t="s">
        <v>20</v>
      </c>
      <c r="G40" s="47" t="s">
        <v>1079</v>
      </c>
      <c r="H40" s="48"/>
      <c r="I40" s="48">
        <v>1002.4</v>
      </c>
      <c r="J40" s="48">
        <v>156234.49</v>
      </c>
    </row>
    <row r="41" spans="1:10" x14ac:dyDescent="0.15">
      <c r="A41" s="45">
        <v>41768</v>
      </c>
      <c r="B41" s="46">
        <v>161</v>
      </c>
      <c r="C41" s="47" t="s">
        <v>910</v>
      </c>
      <c r="D41" s="47" t="s">
        <v>911</v>
      </c>
      <c r="E41" s="47" t="s">
        <v>912</v>
      </c>
      <c r="F41" s="47" t="s">
        <v>20</v>
      </c>
      <c r="G41" s="47" t="s">
        <v>695</v>
      </c>
      <c r="H41" s="48"/>
      <c r="I41" s="48">
        <v>411.2</v>
      </c>
      <c r="J41" s="48">
        <v>155823.29</v>
      </c>
    </row>
    <row r="42" spans="1:10" x14ac:dyDescent="0.15">
      <c r="A42" s="45">
        <v>41768</v>
      </c>
      <c r="B42" s="46">
        <v>161</v>
      </c>
      <c r="C42" s="47" t="s">
        <v>913</v>
      </c>
      <c r="D42" s="47" t="s">
        <v>914</v>
      </c>
      <c r="E42" s="47" t="s">
        <v>194</v>
      </c>
      <c r="F42" s="47" t="s">
        <v>20</v>
      </c>
      <c r="G42" s="47" t="s">
        <v>274</v>
      </c>
      <c r="H42" s="48"/>
      <c r="I42" s="48">
        <v>270</v>
      </c>
      <c r="J42" s="48">
        <v>155553.29</v>
      </c>
    </row>
    <row r="43" spans="1:10" x14ac:dyDescent="0.15">
      <c r="A43" s="45">
        <v>41768</v>
      </c>
      <c r="B43" s="46">
        <v>161</v>
      </c>
      <c r="C43" s="47" t="s">
        <v>915</v>
      </c>
      <c r="D43" s="47" t="s">
        <v>916</v>
      </c>
      <c r="E43" s="47" t="s">
        <v>202</v>
      </c>
      <c r="F43" s="47" t="s">
        <v>20</v>
      </c>
      <c r="G43" s="47" t="s">
        <v>1079</v>
      </c>
      <c r="H43" s="48"/>
      <c r="I43" s="48">
        <v>351.4</v>
      </c>
      <c r="J43" s="48">
        <v>155201.89000000001</v>
      </c>
    </row>
    <row r="44" spans="1:10" x14ac:dyDescent="0.15">
      <c r="A44" s="45">
        <v>41768</v>
      </c>
      <c r="B44" s="46">
        <v>161</v>
      </c>
      <c r="C44" s="47" t="s">
        <v>917</v>
      </c>
      <c r="D44" s="47" t="s">
        <v>918</v>
      </c>
      <c r="E44" s="47" t="s">
        <v>318</v>
      </c>
      <c r="F44" s="47" t="s">
        <v>20</v>
      </c>
      <c r="G44" s="47" t="s">
        <v>687</v>
      </c>
      <c r="H44" s="48"/>
      <c r="I44" s="48">
        <v>533.20000000000005</v>
      </c>
      <c r="J44" s="48">
        <v>154668.69</v>
      </c>
    </row>
    <row r="45" spans="1:10" x14ac:dyDescent="0.15">
      <c r="A45" s="45">
        <v>41768</v>
      </c>
      <c r="B45" s="46">
        <v>161</v>
      </c>
      <c r="C45" s="47" t="s">
        <v>919</v>
      </c>
      <c r="D45" s="47" t="s">
        <v>920</v>
      </c>
      <c r="E45" s="47" t="s">
        <v>322</v>
      </c>
      <c r="F45" s="47" t="s">
        <v>20</v>
      </c>
      <c r="G45" s="47" t="s">
        <v>687</v>
      </c>
      <c r="H45" s="48"/>
      <c r="I45" s="48">
        <v>1387.5</v>
      </c>
      <c r="J45" s="48">
        <v>153281.19</v>
      </c>
    </row>
    <row r="46" spans="1:10" x14ac:dyDescent="0.15">
      <c r="A46" s="45">
        <v>41768</v>
      </c>
      <c r="B46" s="46">
        <v>161</v>
      </c>
      <c r="C46" s="47" t="s">
        <v>921</v>
      </c>
      <c r="D46" s="47" t="s">
        <v>922</v>
      </c>
      <c r="E46" s="47" t="s">
        <v>322</v>
      </c>
      <c r="F46" s="47" t="s">
        <v>20</v>
      </c>
      <c r="G46" s="47" t="s">
        <v>687</v>
      </c>
      <c r="H46" s="48"/>
      <c r="I46" s="48">
        <v>7.55</v>
      </c>
      <c r="J46" s="48">
        <v>153273.64000000001</v>
      </c>
    </row>
    <row r="47" spans="1:10" x14ac:dyDescent="0.15">
      <c r="A47" s="45">
        <v>41768</v>
      </c>
      <c r="B47" s="46">
        <v>161</v>
      </c>
      <c r="C47" s="47" t="s">
        <v>923</v>
      </c>
      <c r="D47" s="47" t="s">
        <v>924</v>
      </c>
      <c r="E47" s="47" t="s">
        <v>925</v>
      </c>
      <c r="F47" s="47" t="s">
        <v>20</v>
      </c>
      <c r="G47" s="47" t="s">
        <v>1082</v>
      </c>
      <c r="H47" s="48"/>
      <c r="I47" s="48">
        <v>209.2</v>
      </c>
      <c r="J47" s="48">
        <v>153064.44</v>
      </c>
    </row>
    <row r="48" spans="1:10" x14ac:dyDescent="0.15">
      <c r="A48" s="45">
        <v>41768</v>
      </c>
      <c r="B48" s="46">
        <v>161</v>
      </c>
      <c r="C48" s="47" t="s">
        <v>926</v>
      </c>
      <c r="D48" s="47" t="s">
        <v>927</v>
      </c>
      <c r="E48" s="47" t="s">
        <v>163</v>
      </c>
      <c r="F48" s="47" t="s">
        <v>20</v>
      </c>
      <c r="G48" s="47" t="s">
        <v>693</v>
      </c>
      <c r="H48" s="48"/>
      <c r="I48" s="48">
        <v>300</v>
      </c>
      <c r="J48" s="48">
        <v>152764.44</v>
      </c>
    </row>
    <row r="49" spans="1:10" x14ac:dyDescent="0.15">
      <c r="A49" s="45">
        <v>41768</v>
      </c>
      <c r="B49" s="46">
        <v>161</v>
      </c>
      <c r="C49" s="47" t="s">
        <v>928</v>
      </c>
      <c r="D49" s="47" t="s">
        <v>929</v>
      </c>
      <c r="E49" s="47" t="s">
        <v>293</v>
      </c>
      <c r="F49" s="47" t="s">
        <v>20</v>
      </c>
      <c r="G49" s="47" t="s">
        <v>1075</v>
      </c>
      <c r="H49" s="48"/>
      <c r="I49" s="48">
        <v>630</v>
      </c>
      <c r="J49" s="48">
        <v>152134.44</v>
      </c>
    </row>
    <row r="50" spans="1:10" x14ac:dyDescent="0.15">
      <c r="A50" s="45">
        <v>41768</v>
      </c>
      <c r="B50" s="46">
        <v>161</v>
      </c>
      <c r="C50" s="47" t="s">
        <v>930</v>
      </c>
      <c r="D50" s="47" t="s">
        <v>931</v>
      </c>
      <c r="E50" s="47" t="s">
        <v>932</v>
      </c>
      <c r="F50" s="47" t="s">
        <v>20</v>
      </c>
      <c r="G50" s="47" t="s">
        <v>1078</v>
      </c>
      <c r="H50" s="48"/>
      <c r="I50" s="48">
        <v>7805.06</v>
      </c>
      <c r="J50" s="48">
        <v>144329.38</v>
      </c>
    </row>
    <row r="51" spans="1:10" x14ac:dyDescent="0.15">
      <c r="A51" s="45">
        <v>41768</v>
      </c>
      <c r="B51" s="46">
        <v>161</v>
      </c>
      <c r="C51" s="47" t="s">
        <v>933</v>
      </c>
      <c r="D51" s="47" t="s">
        <v>934</v>
      </c>
      <c r="E51" s="47" t="s">
        <v>199</v>
      </c>
      <c r="F51" s="47" t="s">
        <v>20</v>
      </c>
      <c r="G51" s="47" t="s">
        <v>1083</v>
      </c>
      <c r="H51" s="48"/>
      <c r="I51" s="48">
        <v>8868</v>
      </c>
      <c r="J51" s="48">
        <v>135461.38</v>
      </c>
    </row>
    <row r="52" spans="1:10" x14ac:dyDescent="0.15">
      <c r="A52" s="45">
        <v>41771</v>
      </c>
      <c r="B52" s="46">
        <v>161</v>
      </c>
      <c r="C52" s="47" t="s">
        <v>935</v>
      </c>
      <c r="D52" s="47" t="s">
        <v>936</v>
      </c>
      <c r="E52" s="47" t="s">
        <v>937</v>
      </c>
      <c r="F52" s="47" t="s">
        <v>20</v>
      </c>
      <c r="G52" s="47" t="s">
        <v>1078</v>
      </c>
      <c r="H52" s="48"/>
      <c r="I52" s="48">
        <v>1597</v>
      </c>
      <c r="J52" s="48">
        <v>133864.38</v>
      </c>
    </row>
    <row r="53" spans="1:10" x14ac:dyDescent="0.15">
      <c r="A53" s="45">
        <v>41771</v>
      </c>
      <c r="B53" s="46">
        <v>161</v>
      </c>
      <c r="C53" s="47" t="s">
        <v>938</v>
      </c>
      <c r="D53" s="47" t="s">
        <v>939</v>
      </c>
      <c r="E53" s="47" t="s">
        <v>115</v>
      </c>
      <c r="F53" s="47" t="s">
        <v>20</v>
      </c>
      <c r="G53" s="47" t="s">
        <v>247</v>
      </c>
      <c r="H53" s="48"/>
      <c r="I53" s="48">
        <v>1500</v>
      </c>
      <c r="J53" s="48">
        <v>132364.38</v>
      </c>
    </row>
    <row r="54" spans="1:10" x14ac:dyDescent="0.15">
      <c r="A54" s="45">
        <v>41771</v>
      </c>
      <c r="B54" s="46">
        <v>161</v>
      </c>
      <c r="C54" s="47" t="s">
        <v>940</v>
      </c>
      <c r="D54" s="47" t="s">
        <v>941</v>
      </c>
      <c r="E54" s="47" t="s">
        <v>380</v>
      </c>
      <c r="F54" s="47" t="s">
        <v>20</v>
      </c>
      <c r="G54" s="47" t="s">
        <v>1084</v>
      </c>
      <c r="H54" s="48"/>
      <c r="I54" s="48">
        <v>1713</v>
      </c>
      <c r="J54" s="48">
        <v>130651.38</v>
      </c>
    </row>
    <row r="55" spans="1:10" x14ac:dyDescent="0.15">
      <c r="A55" s="45">
        <v>41775</v>
      </c>
      <c r="B55" s="46">
        <v>162</v>
      </c>
      <c r="C55" s="47" t="s">
        <v>942</v>
      </c>
      <c r="D55" s="47" t="s">
        <v>943</v>
      </c>
      <c r="E55" s="47" t="s">
        <v>424</v>
      </c>
      <c r="F55" s="47" t="s">
        <v>20</v>
      </c>
      <c r="G55" s="47" t="s">
        <v>1078</v>
      </c>
      <c r="H55" s="48">
        <v>3000</v>
      </c>
      <c r="I55" s="48">
        <v>-3000</v>
      </c>
      <c r="J55" s="48">
        <v>133651.38</v>
      </c>
    </row>
    <row r="56" spans="1:10" x14ac:dyDescent="0.15">
      <c r="A56" s="45">
        <v>41781</v>
      </c>
      <c r="B56" s="46">
        <v>161</v>
      </c>
      <c r="C56" s="47" t="s">
        <v>944</v>
      </c>
      <c r="D56" s="47" t="s">
        <v>945</v>
      </c>
      <c r="E56" s="47" t="s">
        <v>515</v>
      </c>
      <c r="F56" s="47" t="s">
        <v>20</v>
      </c>
      <c r="G56" s="47" t="s">
        <v>686</v>
      </c>
      <c r="H56" s="48"/>
      <c r="I56" s="48">
        <v>1868.84</v>
      </c>
      <c r="J56" s="48">
        <v>131782.54</v>
      </c>
    </row>
    <row r="57" spans="1:10" x14ac:dyDescent="0.15">
      <c r="A57" s="45">
        <v>41781</v>
      </c>
      <c r="B57" s="46">
        <v>161</v>
      </c>
      <c r="C57" s="47" t="s">
        <v>946</v>
      </c>
      <c r="D57" s="47" t="s">
        <v>947</v>
      </c>
      <c r="E57" s="47" t="s">
        <v>293</v>
      </c>
      <c r="F57" s="47" t="s">
        <v>20</v>
      </c>
      <c r="G57" s="47" t="s">
        <v>1075</v>
      </c>
      <c r="H57" s="48"/>
      <c r="I57" s="48">
        <v>360</v>
      </c>
      <c r="J57" s="48">
        <v>131422.54</v>
      </c>
    </row>
    <row r="58" spans="1:10" x14ac:dyDescent="0.15">
      <c r="A58" s="45">
        <v>41781</v>
      </c>
      <c r="B58" s="46">
        <v>161</v>
      </c>
      <c r="C58" s="47" t="s">
        <v>948</v>
      </c>
      <c r="D58" s="47" t="s">
        <v>949</v>
      </c>
      <c r="E58" s="47" t="s">
        <v>293</v>
      </c>
      <c r="F58" s="47" t="s">
        <v>20</v>
      </c>
      <c r="G58" s="47" t="s">
        <v>1075</v>
      </c>
      <c r="H58" s="48"/>
      <c r="I58" s="48">
        <v>850</v>
      </c>
      <c r="J58" s="48">
        <v>130572.54</v>
      </c>
    </row>
    <row r="59" spans="1:10" x14ac:dyDescent="0.15">
      <c r="A59" s="45">
        <v>41781</v>
      </c>
      <c r="B59" s="46">
        <v>161</v>
      </c>
      <c r="C59" s="47" t="s">
        <v>950</v>
      </c>
      <c r="D59" s="47" t="s">
        <v>951</v>
      </c>
      <c r="E59" s="47" t="s">
        <v>952</v>
      </c>
      <c r="F59" s="47" t="s">
        <v>20</v>
      </c>
      <c r="G59" s="47" t="s">
        <v>1085</v>
      </c>
      <c r="H59" s="48"/>
      <c r="I59" s="48">
        <v>144</v>
      </c>
      <c r="J59" s="48">
        <v>130428.54</v>
      </c>
    </row>
    <row r="60" spans="1:10" x14ac:dyDescent="0.15">
      <c r="A60" s="45">
        <v>41781</v>
      </c>
      <c r="B60" s="46">
        <v>161</v>
      </c>
      <c r="C60" s="47" t="s">
        <v>953</v>
      </c>
      <c r="D60" s="47" t="s">
        <v>954</v>
      </c>
      <c r="E60" s="47" t="s">
        <v>133</v>
      </c>
      <c r="F60" s="47" t="s">
        <v>20</v>
      </c>
      <c r="G60" s="47" t="s">
        <v>1077</v>
      </c>
      <c r="H60" s="48"/>
      <c r="I60" s="48">
        <v>2300</v>
      </c>
      <c r="J60" s="48">
        <v>128128.54</v>
      </c>
    </row>
    <row r="61" spans="1:10" x14ac:dyDescent="0.15">
      <c r="A61" s="45">
        <v>41781</v>
      </c>
      <c r="B61" s="46">
        <v>161</v>
      </c>
      <c r="C61" s="47" t="s">
        <v>955</v>
      </c>
      <c r="D61" s="47" t="s">
        <v>956</v>
      </c>
      <c r="E61" s="47" t="s">
        <v>202</v>
      </c>
      <c r="F61" s="47" t="s">
        <v>20</v>
      </c>
      <c r="G61" s="47" t="s">
        <v>1079</v>
      </c>
      <c r="H61" s="48"/>
      <c r="I61" s="48">
        <v>189</v>
      </c>
      <c r="J61" s="48">
        <v>127939.54</v>
      </c>
    </row>
    <row r="62" spans="1:10" x14ac:dyDescent="0.15">
      <c r="A62" s="45">
        <v>41781</v>
      </c>
      <c r="B62" s="46">
        <v>161</v>
      </c>
      <c r="C62" s="47" t="s">
        <v>957</v>
      </c>
      <c r="D62" s="47" t="s">
        <v>958</v>
      </c>
      <c r="E62" s="47" t="s">
        <v>160</v>
      </c>
      <c r="F62" s="47" t="s">
        <v>20</v>
      </c>
      <c r="G62" s="47" t="s">
        <v>663</v>
      </c>
      <c r="H62" s="48"/>
      <c r="I62" s="48">
        <v>98</v>
      </c>
      <c r="J62" s="48">
        <v>127841.54</v>
      </c>
    </row>
    <row r="63" spans="1:10" x14ac:dyDescent="0.15">
      <c r="A63" s="45">
        <v>41781</v>
      </c>
      <c r="B63" s="46">
        <v>161</v>
      </c>
      <c r="C63" s="47" t="s">
        <v>959</v>
      </c>
      <c r="D63" s="47" t="s">
        <v>960</v>
      </c>
      <c r="E63" s="47" t="s">
        <v>160</v>
      </c>
      <c r="F63" s="47" t="s">
        <v>20</v>
      </c>
      <c r="G63" s="47" t="s">
        <v>663</v>
      </c>
      <c r="H63" s="48"/>
      <c r="I63" s="48">
        <v>98</v>
      </c>
      <c r="J63" s="48">
        <v>127743.54</v>
      </c>
    </row>
    <row r="64" spans="1:10" x14ac:dyDescent="0.15">
      <c r="A64" s="45">
        <v>41782</v>
      </c>
      <c r="B64" s="46">
        <v>161</v>
      </c>
      <c r="C64" s="47" t="s">
        <v>961</v>
      </c>
      <c r="D64" s="47" t="s">
        <v>962</v>
      </c>
      <c r="E64" s="47" t="s">
        <v>160</v>
      </c>
      <c r="F64" s="47" t="s">
        <v>20</v>
      </c>
      <c r="G64" s="47" t="s">
        <v>663</v>
      </c>
      <c r="H64" s="48"/>
      <c r="I64" s="48">
        <v>280.72000000000003</v>
      </c>
      <c r="J64" s="48">
        <v>127462.82</v>
      </c>
    </row>
    <row r="65" spans="1:10" x14ac:dyDescent="0.15">
      <c r="A65" s="45">
        <v>41787</v>
      </c>
      <c r="B65" s="46">
        <v>162</v>
      </c>
      <c r="C65" s="47" t="s">
        <v>963</v>
      </c>
      <c r="D65" s="47" t="s">
        <v>964</v>
      </c>
      <c r="E65" s="47" t="s">
        <v>965</v>
      </c>
      <c r="F65" s="47" t="s">
        <v>20</v>
      </c>
      <c r="G65" s="47" t="s">
        <v>690</v>
      </c>
      <c r="H65" s="48">
        <v>1500000</v>
      </c>
      <c r="I65" s="48"/>
      <c r="J65" s="48">
        <v>1627462.82</v>
      </c>
    </row>
    <row r="66" spans="1:10" x14ac:dyDescent="0.15">
      <c r="A66" s="45">
        <v>41787</v>
      </c>
      <c r="B66" s="46">
        <v>166</v>
      </c>
      <c r="C66" s="47" t="s">
        <v>966</v>
      </c>
      <c r="D66" s="47" t="s">
        <v>20</v>
      </c>
      <c r="E66" s="47" t="s">
        <v>135</v>
      </c>
      <c r="F66" s="47" t="s">
        <v>967</v>
      </c>
      <c r="G66" s="47" t="s">
        <v>1086</v>
      </c>
      <c r="H66" s="48">
        <v>4000</v>
      </c>
      <c r="I66" s="48"/>
      <c r="J66" s="48">
        <v>1631462.82</v>
      </c>
    </row>
    <row r="67" spans="1:10" x14ac:dyDescent="0.15">
      <c r="A67" s="45">
        <v>41788</v>
      </c>
      <c r="B67" s="46">
        <v>161</v>
      </c>
      <c r="C67" s="47" t="s">
        <v>968</v>
      </c>
      <c r="D67" s="47" t="s">
        <v>969</v>
      </c>
      <c r="E67" s="47" t="s">
        <v>970</v>
      </c>
      <c r="F67" s="47" t="s">
        <v>20</v>
      </c>
      <c r="G67" s="47" t="s">
        <v>274</v>
      </c>
      <c r="H67" s="48"/>
      <c r="I67" s="48">
        <v>4000</v>
      </c>
      <c r="J67" s="48">
        <v>1627462.82</v>
      </c>
    </row>
    <row r="68" spans="1:10" x14ac:dyDescent="0.15">
      <c r="A68" s="45">
        <v>41788</v>
      </c>
      <c r="B68" s="46">
        <v>166</v>
      </c>
      <c r="C68" s="47" t="s">
        <v>971</v>
      </c>
      <c r="D68" s="47" t="s">
        <v>20</v>
      </c>
      <c r="E68" s="47" t="s">
        <v>972</v>
      </c>
      <c r="F68" s="47" t="s">
        <v>973</v>
      </c>
      <c r="G68" s="47" t="s">
        <v>677</v>
      </c>
      <c r="I68" s="37">
        <v>10</v>
      </c>
      <c r="J68" s="48">
        <v>1627452.82</v>
      </c>
    </row>
    <row r="69" spans="1:10" x14ac:dyDescent="0.15">
      <c r="A69" s="45">
        <v>41789</v>
      </c>
      <c r="B69" s="46">
        <v>161</v>
      </c>
      <c r="C69" s="47" t="s">
        <v>974</v>
      </c>
      <c r="D69" s="47" t="s">
        <v>975</v>
      </c>
      <c r="E69" s="47" t="s">
        <v>976</v>
      </c>
      <c r="F69" s="47" t="s">
        <v>20</v>
      </c>
      <c r="G69" s="47" t="s">
        <v>686</v>
      </c>
      <c r="H69" s="48"/>
      <c r="I69" s="48">
        <v>380</v>
      </c>
      <c r="J69" s="48">
        <v>1627072.82</v>
      </c>
    </row>
    <row r="70" spans="1:10" x14ac:dyDescent="0.15">
      <c r="A70" s="45">
        <v>41789</v>
      </c>
      <c r="B70" s="46">
        <v>161</v>
      </c>
      <c r="C70" s="47" t="s">
        <v>977</v>
      </c>
      <c r="D70" s="47" t="s">
        <v>978</v>
      </c>
      <c r="E70" s="47" t="s">
        <v>181</v>
      </c>
      <c r="F70" s="47" t="s">
        <v>20</v>
      </c>
      <c r="G70" s="47" t="s">
        <v>1079</v>
      </c>
      <c r="H70" s="48"/>
      <c r="I70" s="48">
        <v>396</v>
      </c>
      <c r="J70" s="48">
        <v>1626676.82</v>
      </c>
    </row>
    <row r="71" spans="1:10" x14ac:dyDescent="0.15">
      <c r="A71" s="45">
        <v>41789</v>
      </c>
      <c r="B71" s="46">
        <v>161</v>
      </c>
      <c r="C71" s="47" t="s">
        <v>979</v>
      </c>
      <c r="D71" s="47" t="s">
        <v>980</v>
      </c>
      <c r="E71" s="47" t="s">
        <v>178</v>
      </c>
      <c r="F71" s="47" t="s">
        <v>20</v>
      </c>
      <c r="G71" s="47" t="s">
        <v>682</v>
      </c>
      <c r="I71" s="37">
        <v>358</v>
      </c>
      <c r="J71" s="48">
        <v>1626318.82</v>
      </c>
    </row>
    <row r="72" spans="1:10" x14ac:dyDescent="0.15">
      <c r="A72" s="45">
        <v>41789</v>
      </c>
      <c r="B72" s="46">
        <v>161</v>
      </c>
      <c r="C72" s="47" t="s">
        <v>981</v>
      </c>
      <c r="D72" s="47" t="s">
        <v>982</v>
      </c>
      <c r="E72" s="47" t="s">
        <v>848</v>
      </c>
      <c r="F72" s="47" t="s">
        <v>20</v>
      </c>
      <c r="G72" s="47" t="s">
        <v>686</v>
      </c>
      <c r="H72" s="48"/>
      <c r="I72" s="48">
        <v>17000</v>
      </c>
      <c r="J72" s="48">
        <v>1609318.82</v>
      </c>
    </row>
    <row r="73" spans="1:10" x14ac:dyDescent="0.15">
      <c r="A73" s="45">
        <v>41789</v>
      </c>
      <c r="B73" s="46">
        <v>161</v>
      </c>
      <c r="C73" s="47" t="s">
        <v>983</v>
      </c>
      <c r="D73" s="47" t="s">
        <v>984</v>
      </c>
      <c r="E73" s="47" t="s">
        <v>985</v>
      </c>
      <c r="F73" s="47" t="s">
        <v>20</v>
      </c>
      <c r="G73" s="47" t="s">
        <v>1075</v>
      </c>
      <c r="H73" s="48"/>
      <c r="I73" s="48">
        <v>1200</v>
      </c>
      <c r="J73" s="48">
        <v>1608118.82</v>
      </c>
    </row>
    <row r="74" spans="1:10" x14ac:dyDescent="0.15">
      <c r="A74" s="45">
        <v>41789</v>
      </c>
      <c r="B74" s="46">
        <v>161</v>
      </c>
      <c r="C74" s="47" t="s">
        <v>986</v>
      </c>
      <c r="D74" s="47" t="s">
        <v>987</v>
      </c>
      <c r="E74" s="47" t="s">
        <v>783</v>
      </c>
      <c r="F74" s="47" t="s">
        <v>20</v>
      </c>
      <c r="G74" s="47" t="s">
        <v>1078</v>
      </c>
      <c r="H74" s="48"/>
      <c r="I74" s="48">
        <v>2921.02</v>
      </c>
      <c r="J74" s="48">
        <v>1605197.8</v>
      </c>
    </row>
    <row r="75" spans="1:10" x14ac:dyDescent="0.15">
      <c r="A75" s="45">
        <v>41789</v>
      </c>
      <c r="B75" s="46">
        <v>161</v>
      </c>
      <c r="C75" s="47" t="s">
        <v>988</v>
      </c>
      <c r="D75" s="47" t="s">
        <v>989</v>
      </c>
      <c r="E75" s="47" t="s">
        <v>990</v>
      </c>
      <c r="F75" s="47" t="s">
        <v>20</v>
      </c>
      <c r="G75" s="47" t="s">
        <v>1073</v>
      </c>
      <c r="H75" s="48"/>
      <c r="I75" s="48">
        <v>1444.01</v>
      </c>
      <c r="J75" s="48">
        <v>1603753.79</v>
      </c>
    </row>
    <row r="76" spans="1:10" x14ac:dyDescent="0.15">
      <c r="A76" s="45">
        <v>41789</v>
      </c>
      <c r="B76" s="46">
        <v>161</v>
      </c>
      <c r="C76" s="47" t="s">
        <v>991</v>
      </c>
      <c r="D76" s="47" t="s">
        <v>992</v>
      </c>
      <c r="E76" s="47" t="s">
        <v>993</v>
      </c>
      <c r="F76" s="47" t="s">
        <v>20</v>
      </c>
      <c r="G76" s="47" t="s">
        <v>1079</v>
      </c>
      <c r="H76" s="48"/>
      <c r="I76" s="48">
        <v>78</v>
      </c>
      <c r="J76" s="48">
        <v>1603675.79</v>
      </c>
    </row>
    <row r="77" spans="1:10" x14ac:dyDescent="0.15">
      <c r="A77" s="45">
        <v>41789</v>
      </c>
      <c r="B77" s="46">
        <v>161</v>
      </c>
      <c r="C77" s="47" t="s">
        <v>994</v>
      </c>
      <c r="D77" s="47" t="s">
        <v>995</v>
      </c>
      <c r="E77" s="47" t="s">
        <v>118</v>
      </c>
      <c r="F77" s="47" t="s">
        <v>20</v>
      </c>
      <c r="G77" s="47" t="s">
        <v>1087</v>
      </c>
      <c r="H77" s="48"/>
      <c r="I77" s="48">
        <v>2500</v>
      </c>
      <c r="J77" s="48">
        <v>1601175.79</v>
      </c>
    </row>
    <row r="78" spans="1:10" x14ac:dyDescent="0.15">
      <c r="A78" s="45">
        <v>41789</v>
      </c>
      <c r="B78" s="46">
        <v>161</v>
      </c>
      <c r="C78" s="47" t="s">
        <v>996</v>
      </c>
      <c r="D78" s="47" t="s">
        <v>997</v>
      </c>
      <c r="E78" s="47" t="s">
        <v>1068</v>
      </c>
      <c r="G78" s="47" t="s">
        <v>1088</v>
      </c>
      <c r="H78" s="48"/>
      <c r="I78" s="48">
        <f>3500+1500+500</f>
        <v>5500</v>
      </c>
      <c r="J78" s="48">
        <v>1569220.79</v>
      </c>
    </row>
    <row r="79" spans="1:10" x14ac:dyDescent="0.15">
      <c r="A79" s="45"/>
      <c r="B79" s="46"/>
      <c r="C79" s="47"/>
      <c r="D79" s="47"/>
      <c r="E79" s="47" t="s">
        <v>1069</v>
      </c>
      <c r="F79" s="47"/>
      <c r="G79" s="47" t="s">
        <v>1089</v>
      </c>
      <c r="H79" s="48"/>
      <c r="I79" s="48">
        <f>455</f>
        <v>455</v>
      </c>
      <c r="J79" s="48"/>
    </row>
    <row r="80" spans="1:10" x14ac:dyDescent="0.15">
      <c r="A80" s="45"/>
      <c r="B80" s="46"/>
      <c r="C80" s="47"/>
      <c r="D80" s="47"/>
      <c r="E80" s="47" t="s">
        <v>998</v>
      </c>
      <c r="F80" s="47"/>
      <c r="G80" s="47" t="s">
        <v>1090</v>
      </c>
      <c r="H80" s="48"/>
      <c r="I80" s="48">
        <f>26000</f>
        <v>26000</v>
      </c>
      <c r="J80" s="48"/>
    </row>
    <row r="81" spans="1:10" x14ac:dyDescent="0.15">
      <c r="A81" s="45">
        <v>41789</v>
      </c>
      <c r="B81" s="46">
        <v>161</v>
      </c>
      <c r="C81" s="47" t="s">
        <v>999</v>
      </c>
      <c r="D81" s="47" t="s">
        <v>1000</v>
      </c>
      <c r="E81" s="47" t="s">
        <v>284</v>
      </c>
      <c r="F81" s="47" t="s">
        <v>20</v>
      </c>
      <c r="G81" s="47" t="s">
        <v>1079</v>
      </c>
      <c r="H81" s="48"/>
      <c r="I81" s="48">
        <v>280</v>
      </c>
      <c r="J81" s="48">
        <v>1568940.79</v>
      </c>
    </row>
    <row r="82" spans="1:10" x14ac:dyDescent="0.15">
      <c r="A82" s="45">
        <v>41789</v>
      </c>
      <c r="B82" s="46">
        <v>161</v>
      </c>
      <c r="C82" s="47" t="s">
        <v>1001</v>
      </c>
      <c r="D82" s="47" t="s">
        <v>1002</v>
      </c>
      <c r="E82" s="47" t="s">
        <v>37</v>
      </c>
      <c r="F82" s="47" t="s">
        <v>20</v>
      </c>
      <c r="G82" s="47" t="s">
        <v>1079</v>
      </c>
      <c r="H82" s="48"/>
      <c r="I82" s="48">
        <v>90</v>
      </c>
      <c r="J82" s="48">
        <v>1568850.79</v>
      </c>
    </row>
    <row r="83" spans="1:10" x14ac:dyDescent="0.15">
      <c r="A83" s="45">
        <v>41789</v>
      </c>
      <c r="B83" s="46">
        <v>161</v>
      </c>
      <c r="C83" s="47" t="s">
        <v>1003</v>
      </c>
      <c r="D83" s="47" t="s">
        <v>1004</v>
      </c>
      <c r="E83" s="47" t="s">
        <v>207</v>
      </c>
      <c r="F83" s="47" t="s">
        <v>20</v>
      </c>
      <c r="G83" s="47" t="s">
        <v>258</v>
      </c>
      <c r="H83" s="48"/>
      <c r="I83" s="48">
        <v>136</v>
      </c>
      <c r="J83" s="48">
        <v>1568714.79</v>
      </c>
    </row>
    <row r="84" spans="1:10" x14ac:dyDescent="0.15">
      <c r="A84" s="45">
        <v>41789</v>
      </c>
      <c r="B84" s="46">
        <v>161</v>
      </c>
      <c r="C84" s="47" t="s">
        <v>1005</v>
      </c>
      <c r="D84" s="47" t="s">
        <v>1006</v>
      </c>
      <c r="E84" s="47" t="s">
        <v>1007</v>
      </c>
      <c r="G84" s="47" t="s">
        <v>274</v>
      </c>
      <c r="H84" s="48"/>
      <c r="I84" s="48">
        <f>253.01+96</f>
        <v>349.01</v>
      </c>
      <c r="J84" s="48">
        <v>1568235.78</v>
      </c>
    </row>
    <row r="85" spans="1:10" x14ac:dyDescent="0.15">
      <c r="A85" s="45"/>
      <c r="B85" s="46"/>
      <c r="C85" s="47"/>
      <c r="D85" s="47"/>
      <c r="E85" s="47" t="s">
        <v>293</v>
      </c>
      <c r="F85" s="47"/>
      <c r="G85" s="47" t="s">
        <v>1075</v>
      </c>
      <c r="H85" s="48"/>
      <c r="I85" s="48">
        <f>130</f>
        <v>130</v>
      </c>
      <c r="J85" s="48"/>
    </row>
    <row r="86" spans="1:10" x14ac:dyDescent="0.15">
      <c r="A86" s="45">
        <v>41789</v>
      </c>
      <c r="B86" s="46">
        <v>161</v>
      </c>
      <c r="C86" s="47" t="s">
        <v>1008</v>
      </c>
      <c r="D86" s="47" t="s">
        <v>1009</v>
      </c>
      <c r="E86" s="47" t="s">
        <v>909</v>
      </c>
      <c r="F86" s="47" t="s">
        <v>20</v>
      </c>
      <c r="G86" s="47" t="s">
        <v>1079</v>
      </c>
      <c r="H86" s="48"/>
      <c r="I86" s="48">
        <v>71.599999999999994</v>
      </c>
      <c r="J86" s="48">
        <v>1568164.18</v>
      </c>
    </row>
    <row r="87" spans="1:10" x14ac:dyDescent="0.15">
      <c r="A87" s="45">
        <v>41789</v>
      </c>
      <c r="B87" s="46">
        <v>161</v>
      </c>
      <c r="C87" s="47" t="s">
        <v>1010</v>
      </c>
      <c r="D87" s="47" t="s">
        <v>1011</v>
      </c>
      <c r="E87" s="47" t="s">
        <v>380</v>
      </c>
      <c r="G87" s="47" t="s">
        <v>1084</v>
      </c>
      <c r="H87" s="48"/>
      <c r="I87" s="48">
        <v>365</v>
      </c>
      <c r="J87" s="48">
        <v>1567282.48</v>
      </c>
    </row>
    <row r="88" spans="1:10" x14ac:dyDescent="0.15">
      <c r="A88" s="45"/>
      <c r="B88" s="46"/>
      <c r="C88" s="47"/>
      <c r="D88" s="47"/>
      <c r="E88" s="47" t="s">
        <v>790</v>
      </c>
      <c r="F88" s="47"/>
      <c r="G88" s="47" t="s">
        <v>274</v>
      </c>
      <c r="H88" s="48"/>
      <c r="I88" s="48">
        <v>516.70000000000005</v>
      </c>
      <c r="J88" s="48"/>
    </row>
    <row r="89" spans="1:10" x14ac:dyDescent="0.15">
      <c r="A89" s="45">
        <v>41789</v>
      </c>
      <c r="B89" s="46">
        <v>161</v>
      </c>
      <c r="C89" s="47" t="s">
        <v>1012</v>
      </c>
      <c r="D89" s="47" t="s">
        <v>1013</v>
      </c>
      <c r="E89" s="47" t="s">
        <v>212</v>
      </c>
      <c r="G89" s="47" t="s">
        <v>1080</v>
      </c>
      <c r="H89" s="48"/>
      <c r="I89" s="48">
        <v>431.5</v>
      </c>
      <c r="J89" s="48">
        <v>1564807.98</v>
      </c>
    </row>
    <row r="90" spans="1:10" x14ac:dyDescent="0.15">
      <c r="A90" s="45"/>
      <c r="B90" s="46"/>
      <c r="C90" s="47"/>
      <c r="D90" s="47"/>
      <c r="E90" s="47" t="s">
        <v>300</v>
      </c>
      <c r="F90" s="47"/>
      <c r="G90" s="47" t="s">
        <v>1078</v>
      </c>
      <c r="H90" s="48"/>
      <c r="I90" s="48">
        <v>2043</v>
      </c>
      <c r="J90" s="48"/>
    </row>
    <row r="91" spans="1:10" x14ac:dyDescent="0.15">
      <c r="A91" s="45">
        <v>41789</v>
      </c>
      <c r="B91" s="46">
        <v>161</v>
      </c>
      <c r="C91" s="47" t="s">
        <v>1014</v>
      </c>
      <c r="D91" s="47" t="s">
        <v>1015</v>
      </c>
      <c r="E91" s="47" t="s">
        <v>128</v>
      </c>
      <c r="F91" s="47" t="s">
        <v>20</v>
      </c>
      <c r="G91" s="47" t="s">
        <v>274</v>
      </c>
      <c r="H91" s="48"/>
      <c r="I91" s="48">
        <v>3331.1</v>
      </c>
      <c r="J91" s="48">
        <v>1561476.88</v>
      </c>
    </row>
    <row r="92" spans="1:10" x14ac:dyDescent="0.15">
      <c r="A92" s="45">
        <v>41789</v>
      </c>
      <c r="B92" s="46">
        <v>161</v>
      </c>
      <c r="C92" s="47" t="s">
        <v>1016</v>
      </c>
      <c r="D92" s="47" t="s">
        <v>1017</v>
      </c>
      <c r="E92" s="47" t="s">
        <v>1018</v>
      </c>
      <c r="F92" s="47" t="s">
        <v>20</v>
      </c>
      <c r="G92" s="47" t="s">
        <v>1091</v>
      </c>
      <c r="H92" s="48"/>
      <c r="I92" s="48">
        <v>10000</v>
      </c>
      <c r="J92" s="48">
        <v>1551476.88</v>
      </c>
    </row>
    <row r="93" spans="1:10" x14ac:dyDescent="0.15">
      <c r="A93" s="45">
        <v>41789</v>
      </c>
      <c r="B93" s="46">
        <v>161</v>
      </c>
      <c r="C93" s="47" t="s">
        <v>1019</v>
      </c>
      <c r="D93" s="47" t="s">
        <v>1020</v>
      </c>
      <c r="E93" s="47" t="s">
        <v>985</v>
      </c>
      <c r="F93" s="47" t="s">
        <v>20</v>
      </c>
      <c r="G93" s="47" t="s">
        <v>1075</v>
      </c>
      <c r="H93" s="48"/>
      <c r="I93" s="48">
        <v>225</v>
      </c>
      <c r="J93" s="48">
        <v>1551251.88</v>
      </c>
    </row>
    <row r="94" spans="1:10" x14ac:dyDescent="0.15">
      <c r="A94" s="45">
        <v>41789</v>
      </c>
      <c r="B94" s="46">
        <v>161</v>
      </c>
      <c r="C94" s="47" t="s">
        <v>1021</v>
      </c>
      <c r="D94" s="47" t="s">
        <v>1022</v>
      </c>
      <c r="E94" s="47" t="s">
        <v>1023</v>
      </c>
      <c r="F94" s="47" t="s">
        <v>20</v>
      </c>
      <c r="G94" s="47" t="s">
        <v>1079</v>
      </c>
      <c r="H94" s="48"/>
      <c r="I94" s="48">
        <v>84</v>
      </c>
      <c r="J94" s="48">
        <v>1551167.88</v>
      </c>
    </row>
    <row r="95" spans="1:10" x14ac:dyDescent="0.15">
      <c r="A95" s="45">
        <v>41789</v>
      </c>
      <c r="B95" s="46">
        <v>161</v>
      </c>
      <c r="C95" s="47" t="s">
        <v>1024</v>
      </c>
      <c r="D95" s="47" t="s">
        <v>1025</v>
      </c>
      <c r="E95" s="47" t="s">
        <v>202</v>
      </c>
      <c r="F95" s="47" t="s">
        <v>20</v>
      </c>
      <c r="G95" s="47" t="s">
        <v>1079</v>
      </c>
      <c r="H95" s="48"/>
      <c r="I95" s="48">
        <v>240.1</v>
      </c>
      <c r="J95" s="48">
        <v>1550927.78</v>
      </c>
    </row>
    <row r="96" spans="1:10" x14ac:dyDescent="0.15">
      <c r="A96" s="45">
        <v>41789</v>
      </c>
      <c r="B96" s="46">
        <v>161</v>
      </c>
      <c r="C96" s="47" t="s">
        <v>1026</v>
      </c>
      <c r="D96" s="47" t="s">
        <v>1027</v>
      </c>
      <c r="E96" s="47" t="s">
        <v>479</v>
      </c>
      <c r="F96" s="47" t="s">
        <v>20</v>
      </c>
      <c r="G96" s="47" t="s">
        <v>683</v>
      </c>
      <c r="H96" s="48"/>
      <c r="I96" s="48">
        <v>6158</v>
      </c>
      <c r="J96" s="48">
        <v>1544769.78</v>
      </c>
    </row>
    <row r="97" spans="1:10" x14ac:dyDescent="0.15">
      <c r="A97" s="45">
        <v>41789</v>
      </c>
      <c r="B97" s="46">
        <v>161</v>
      </c>
      <c r="C97" s="47" t="s">
        <v>1028</v>
      </c>
      <c r="D97" s="47" t="s">
        <v>1029</v>
      </c>
      <c r="E97" s="47" t="s">
        <v>115</v>
      </c>
      <c r="F97" s="47" t="s">
        <v>20</v>
      </c>
      <c r="G97" s="47" t="s">
        <v>247</v>
      </c>
      <c r="H97" s="48"/>
      <c r="I97" s="48">
        <v>6400</v>
      </c>
      <c r="J97" s="48">
        <v>1538369.78</v>
      </c>
    </row>
    <row r="98" spans="1:10" x14ac:dyDescent="0.15">
      <c r="A98" s="45">
        <v>41789</v>
      </c>
      <c r="B98" s="46">
        <v>161</v>
      </c>
      <c r="C98" s="47" t="s">
        <v>1030</v>
      </c>
      <c r="D98" s="47" t="s">
        <v>1031</v>
      </c>
      <c r="E98" s="47" t="s">
        <v>937</v>
      </c>
      <c r="F98" s="47" t="s">
        <v>20</v>
      </c>
      <c r="G98" s="47" t="s">
        <v>1078</v>
      </c>
      <c r="H98" s="48"/>
      <c r="I98" s="48">
        <v>259.39</v>
      </c>
      <c r="J98" s="48">
        <v>1538110.39</v>
      </c>
    </row>
    <row r="99" spans="1:10" x14ac:dyDescent="0.15">
      <c r="A99" s="45">
        <v>41789</v>
      </c>
      <c r="B99" s="46">
        <v>161</v>
      </c>
      <c r="C99" s="47" t="s">
        <v>1032</v>
      </c>
      <c r="D99" s="47" t="s">
        <v>1033</v>
      </c>
      <c r="E99" s="47" t="s">
        <v>1034</v>
      </c>
      <c r="F99" s="47" t="s">
        <v>20</v>
      </c>
      <c r="G99" s="47" t="s">
        <v>1079</v>
      </c>
      <c r="H99" s="48"/>
      <c r="I99" s="48">
        <v>24</v>
      </c>
      <c r="J99" s="48">
        <v>1538086.39</v>
      </c>
    </row>
    <row r="100" spans="1:10" x14ac:dyDescent="0.15">
      <c r="A100" s="45">
        <v>41789</v>
      </c>
      <c r="B100" s="46">
        <v>161</v>
      </c>
      <c r="C100" s="47" t="s">
        <v>1035</v>
      </c>
      <c r="D100" s="47" t="s">
        <v>1036</v>
      </c>
      <c r="E100" s="47" t="s">
        <v>435</v>
      </c>
      <c r="F100" s="47" t="s">
        <v>20</v>
      </c>
      <c r="G100" s="47" t="s">
        <v>1079</v>
      </c>
      <c r="H100" s="48"/>
      <c r="I100" s="48">
        <v>52.5</v>
      </c>
      <c r="J100" s="48">
        <v>1538033.89</v>
      </c>
    </row>
    <row r="101" spans="1:10" x14ac:dyDescent="0.15">
      <c r="A101" s="45">
        <v>41789</v>
      </c>
      <c r="B101" s="46">
        <v>161</v>
      </c>
      <c r="C101" s="47" t="s">
        <v>1037</v>
      </c>
      <c r="D101" s="47" t="s">
        <v>1038</v>
      </c>
      <c r="E101" s="47" t="s">
        <v>163</v>
      </c>
      <c r="F101" s="47" t="s">
        <v>20</v>
      </c>
      <c r="G101" s="47" t="s">
        <v>693</v>
      </c>
      <c r="H101" s="48"/>
      <c r="I101" s="48">
        <v>450</v>
      </c>
      <c r="J101" s="48">
        <v>1537583.89</v>
      </c>
    </row>
    <row r="102" spans="1:10" x14ac:dyDescent="0.15">
      <c r="A102" s="45">
        <v>41789</v>
      </c>
      <c r="B102" s="46">
        <v>161</v>
      </c>
      <c r="C102" s="47" t="s">
        <v>1039</v>
      </c>
      <c r="D102" s="47" t="s">
        <v>1040</v>
      </c>
      <c r="E102" s="47" t="s">
        <v>424</v>
      </c>
      <c r="F102" s="47" t="s">
        <v>20</v>
      </c>
      <c r="G102" s="47" t="s">
        <v>1079</v>
      </c>
      <c r="H102" s="48"/>
      <c r="I102" s="48">
        <v>826</v>
      </c>
      <c r="J102" s="48">
        <v>1536757.89</v>
      </c>
    </row>
    <row r="103" spans="1:10" x14ac:dyDescent="0.15">
      <c r="A103" s="45">
        <v>41789</v>
      </c>
      <c r="B103" s="46">
        <v>161</v>
      </c>
      <c r="C103" s="47" t="s">
        <v>1041</v>
      </c>
      <c r="D103" s="47" t="s">
        <v>1042</v>
      </c>
      <c r="E103" s="47" t="s">
        <v>515</v>
      </c>
      <c r="F103" s="47" t="s">
        <v>20</v>
      </c>
      <c r="G103" s="47" t="s">
        <v>247</v>
      </c>
      <c r="H103" s="48"/>
      <c r="I103" s="48">
        <v>1400</v>
      </c>
      <c r="J103" s="48">
        <v>1535357.89</v>
      </c>
    </row>
    <row r="104" spans="1:10" x14ac:dyDescent="0.15">
      <c r="A104" s="45">
        <v>41789</v>
      </c>
      <c r="B104" s="46">
        <v>161</v>
      </c>
      <c r="C104" s="47" t="s">
        <v>1043</v>
      </c>
      <c r="D104" s="47" t="s">
        <v>1044</v>
      </c>
      <c r="E104" s="47" t="s">
        <v>537</v>
      </c>
      <c r="F104" s="47" t="s">
        <v>20</v>
      </c>
      <c r="G104" s="47" t="s">
        <v>1079</v>
      </c>
      <c r="H104" s="48"/>
      <c r="I104" s="48">
        <v>22.4</v>
      </c>
      <c r="J104" s="48">
        <v>1535335.49</v>
      </c>
    </row>
    <row r="105" spans="1:10" x14ac:dyDescent="0.15">
      <c r="A105" s="45">
        <v>41789</v>
      </c>
      <c r="B105" s="46">
        <v>161</v>
      </c>
      <c r="C105" s="47" t="s">
        <v>1045</v>
      </c>
      <c r="D105" s="47" t="s">
        <v>1046</v>
      </c>
      <c r="E105" s="47" t="s">
        <v>790</v>
      </c>
      <c r="F105" s="47" t="s">
        <v>128</v>
      </c>
      <c r="G105" s="47" t="s">
        <v>274</v>
      </c>
      <c r="H105" s="48"/>
      <c r="I105" s="48">
        <v>1144.3</v>
      </c>
      <c r="J105" s="48">
        <v>1534191.19</v>
      </c>
    </row>
    <row r="106" spans="1:10" x14ac:dyDescent="0.15">
      <c r="A106" s="45">
        <v>41789</v>
      </c>
      <c r="B106" s="46">
        <v>161</v>
      </c>
      <c r="C106" s="47" t="s">
        <v>1047</v>
      </c>
      <c r="D106" s="47" t="s">
        <v>1048</v>
      </c>
      <c r="E106" s="47" t="s">
        <v>171</v>
      </c>
      <c r="F106" s="47" t="s">
        <v>20</v>
      </c>
      <c r="G106" s="47" t="s">
        <v>670</v>
      </c>
      <c r="H106" s="48"/>
      <c r="I106" s="48">
        <v>67.75</v>
      </c>
      <c r="J106" s="48">
        <v>1534123.44</v>
      </c>
    </row>
    <row r="107" spans="1:10" x14ac:dyDescent="0.15">
      <c r="A107" s="45">
        <v>41789</v>
      </c>
      <c r="B107" s="46">
        <v>161</v>
      </c>
      <c r="C107" s="47" t="s">
        <v>1049</v>
      </c>
      <c r="D107" s="47" t="s">
        <v>1050</v>
      </c>
      <c r="E107" s="47" t="s">
        <v>171</v>
      </c>
      <c r="F107" s="47" t="s">
        <v>20</v>
      </c>
      <c r="G107" s="47" t="s">
        <v>670</v>
      </c>
      <c r="H107" s="48"/>
      <c r="I107" s="48">
        <v>67.75</v>
      </c>
      <c r="J107" s="48">
        <v>1534055.69</v>
      </c>
    </row>
    <row r="108" spans="1:10" x14ac:dyDescent="0.15">
      <c r="A108" s="45">
        <v>41789</v>
      </c>
      <c r="B108" s="46">
        <v>162</v>
      </c>
      <c r="C108" s="47" t="s">
        <v>1051</v>
      </c>
      <c r="D108" s="47" t="s">
        <v>1052</v>
      </c>
      <c r="E108" s="47" t="s">
        <v>1053</v>
      </c>
      <c r="F108" s="47" t="s">
        <v>20</v>
      </c>
      <c r="G108" s="47" t="s">
        <v>1078</v>
      </c>
      <c r="H108" s="48">
        <v>3000</v>
      </c>
      <c r="I108" s="48">
        <v>-3000</v>
      </c>
      <c r="J108" s="48">
        <v>1537055.69</v>
      </c>
    </row>
    <row r="109" spans="1:10" x14ac:dyDescent="0.15">
      <c r="A109" s="45">
        <v>41790</v>
      </c>
      <c r="B109" s="46">
        <v>165</v>
      </c>
      <c r="C109" s="47" t="s">
        <v>1054</v>
      </c>
      <c r="D109" s="47" t="s">
        <v>67</v>
      </c>
      <c r="E109" s="47" t="s">
        <v>1055</v>
      </c>
      <c r="F109" s="47" t="s">
        <v>20</v>
      </c>
      <c r="G109" s="47" t="s">
        <v>233</v>
      </c>
      <c r="H109" s="48"/>
      <c r="I109" s="48">
        <v>56337.03</v>
      </c>
      <c r="J109" s="48">
        <v>1478425.81</v>
      </c>
    </row>
    <row r="110" spans="1:10" x14ac:dyDescent="0.15">
      <c r="A110" s="45"/>
      <c r="B110" s="46"/>
      <c r="C110" s="47"/>
      <c r="D110" s="47"/>
      <c r="E110" s="47" t="s">
        <v>479</v>
      </c>
      <c r="F110" s="47"/>
      <c r="G110" s="47" t="s">
        <v>683</v>
      </c>
      <c r="H110" s="48"/>
      <c r="I110" s="48">
        <v>399</v>
      </c>
      <c r="J110" s="48"/>
    </row>
    <row r="111" spans="1:10" x14ac:dyDescent="0.15">
      <c r="A111" s="45"/>
      <c r="B111" s="46"/>
      <c r="C111" s="47"/>
      <c r="D111" s="47"/>
      <c r="E111" s="47" t="s">
        <v>237</v>
      </c>
      <c r="F111" s="47"/>
      <c r="G111" s="47" t="s">
        <v>673</v>
      </c>
      <c r="I111" s="37">
        <v>200</v>
      </c>
      <c r="J111" s="48"/>
    </row>
    <row r="112" spans="1:10" x14ac:dyDescent="0.15">
      <c r="A112" s="45"/>
      <c r="B112" s="46"/>
      <c r="C112" s="47"/>
      <c r="D112" s="47"/>
      <c r="E112" s="47" t="s">
        <v>239</v>
      </c>
      <c r="F112" s="47"/>
      <c r="G112" s="47" t="s">
        <v>674</v>
      </c>
      <c r="H112" s="48"/>
      <c r="I112" s="48">
        <v>150</v>
      </c>
      <c r="J112" s="48"/>
    </row>
    <row r="113" spans="1:10" x14ac:dyDescent="0.15">
      <c r="A113" s="45"/>
      <c r="B113" s="46"/>
      <c r="C113" s="47"/>
      <c r="D113" s="47"/>
      <c r="E113" s="47" t="s">
        <v>19</v>
      </c>
      <c r="F113" s="47"/>
      <c r="G113" s="47" t="s">
        <v>231</v>
      </c>
      <c r="H113" s="48"/>
      <c r="I113" s="48">
        <v>498.3</v>
      </c>
      <c r="J113" s="48"/>
    </row>
    <row r="114" spans="1:10" x14ac:dyDescent="0.15">
      <c r="A114" s="45"/>
      <c r="B114" s="46"/>
      <c r="C114" s="47"/>
      <c r="D114" s="47"/>
      <c r="E114" s="47" t="s">
        <v>160</v>
      </c>
      <c r="F114" s="47"/>
      <c r="G114" s="47" t="s">
        <v>663</v>
      </c>
      <c r="H114" s="48"/>
      <c r="I114" s="48">
        <v>397.79999999999995</v>
      </c>
      <c r="J114" s="48"/>
    </row>
    <row r="115" spans="1:10" x14ac:dyDescent="0.15">
      <c r="A115" s="45"/>
      <c r="B115" s="46"/>
      <c r="C115" s="47"/>
      <c r="D115" s="47"/>
      <c r="E115" s="47" t="s">
        <v>207</v>
      </c>
      <c r="F115" s="47"/>
      <c r="G115" s="47" t="s">
        <v>258</v>
      </c>
      <c r="H115" s="48"/>
      <c r="I115" s="48">
        <v>35.4</v>
      </c>
      <c r="J115" s="48"/>
    </row>
    <row r="116" spans="1:10" x14ac:dyDescent="0.15">
      <c r="A116" s="45"/>
      <c r="B116" s="46"/>
      <c r="C116" s="47"/>
      <c r="D116" s="47"/>
      <c r="E116" s="47" t="s">
        <v>912</v>
      </c>
      <c r="F116" s="47"/>
      <c r="G116" s="47" t="s">
        <v>695</v>
      </c>
      <c r="H116" s="48"/>
      <c r="I116" s="48">
        <v>18</v>
      </c>
      <c r="J116" s="48"/>
    </row>
    <row r="117" spans="1:10" x14ac:dyDescent="0.15">
      <c r="A117" s="45"/>
      <c r="B117" s="46"/>
      <c r="C117" s="47"/>
      <c r="D117" s="47"/>
      <c r="E117" s="47" t="s">
        <v>293</v>
      </c>
      <c r="F117" s="47"/>
      <c r="G117" s="47" t="s">
        <v>1075</v>
      </c>
      <c r="H117" s="48"/>
      <c r="I117" s="48">
        <v>50</v>
      </c>
      <c r="J117" s="48"/>
    </row>
    <row r="118" spans="1:10" x14ac:dyDescent="0.15">
      <c r="A118" s="45"/>
      <c r="B118" s="46"/>
      <c r="C118" s="47"/>
      <c r="D118" s="47"/>
      <c r="E118" s="47" t="s">
        <v>1070</v>
      </c>
      <c r="F118" s="47"/>
      <c r="G118" s="47" t="s">
        <v>1092</v>
      </c>
      <c r="H118" s="48"/>
      <c r="I118" s="48">
        <v>50</v>
      </c>
      <c r="J118" s="48"/>
    </row>
    <row r="119" spans="1:10" x14ac:dyDescent="0.15">
      <c r="A119" s="45"/>
      <c r="B119" s="46"/>
      <c r="C119" s="47"/>
      <c r="D119" s="47"/>
      <c r="E119" s="47" t="s">
        <v>1071</v>
      </c>
      <c r="F119" s="47"/>
      <c r="G119" s="47" t="s">
        <v>1093</v>
      </c>
      <c r="H119" s="48"/>
      <c r="I119" s="48">
        <v>81.75</v>
      </c>
      <c r="J119" s="48"/>
    </row>
    <row r="120" spans="1:10" x14ac:dyDescent="0.15">
      <c r="A120" s="45"/>
      <c r="B120" s="46"/>
      <c r="C120" s="47"/>
      <c r="D120" s="47"/>
      <c r="E120" s="47" t="s">
        <v>1072</v>
      </c>
      <c r="F120" s="47"/>
      <c r="G120" s="47" t="s">
        <v>274</v>
      </c>
      <c r="H120" s="48"/>
      <c r="I120" s="48">
        <v>313.60000000000002</v>
      </c>
      <c r="J120" s="48"/>
    </row>
    <row r="121" spans="1:10" x14ac:dyDescent="0.15">
      <c r="A121" s="45"/>
      <c r="B121" s="46"/>
      <c r="C121" s="47"/>
      <c r="D121" s="47"/>
      <c r="E121" s="47" t="s">
        <v>240</v>
      </c>
      <c r="F121" s="47"/>
      <c r="G121" s="47" t="s">
        <v>677</v>
      </c>
      <c r="I121" s="37">
        <v>27</v>
      </c>
      <c r="J121" s="48"/>
    </row>
    <row r="122" spans="1:10" x14ac:dyDescent="0.15">
      <c r="A122" s="45"/>
      <c r="B122" s="46"/>
      <c r="C122" s="47"/>
      <c r="D122" s="47"/>
      <c r="E122" s="47" t="s">
        <v>238</v>
      </c>
      <c r="F122" s="47"/>
      <c r="G122" s="47" t="s">
        <v>694</v>
      </c>
      <c r="H122" s="48"/>
      <c r="I122" s="48">
        <v>72</v>
      </c>
      <c r="J122" s="48"/>
    </row>
    <row r="123" spans="1:10" x14ac:dyDescent="0.15">
      <c r="A123" s="45">
        <v>41790</v>
      </c>
      <c r="B123" s="46">
        <v>165</v>
      </c>
      <c r="C123" s="47" t="s">
        <v>1056</v>
      </c>
      <c r="D123" s="47" t="s">
        <v>1057</v>
      </c>
      <c r="E123" s="47" t="s">
        <v>1058</v>
      </c>
      <c r="F123" s="47" t="s">
        <v>20</v>
      </c>
      <c r="G123" s="47" t="s">
        <v>1094</v>
      </c>
      <c r="H123" s="48"/>
      <c r="I123" s="48">
        <v>15131</v>
      </c>
      <c r="J123" s="48">
        <v>1463294.81</v>
      </c>
    </row>
    <row r="124" spans="1:10" x14ac:dyDescent="0.15">
      <c r="A124" s="45">
        <v>41790</v>
      </c>
      <c r="B124" s="46">
        <v>165</v>
      </c>
      <c r="C124" s="47" t="s">
        <v>1059</v>
      </c>
      <c r="D124" s="47" t="s">
        <v>1060</v>
      </c>
      <c r="E124" s="47" t="s">
        <v>1061</v>
      </c>
      <c r="F124" s="47" t="s">
        <v>20</v>
      </c>
      <c r="G124" s="47" t="s">
        <v>261</v>
      </c>
      <c r="H124" s="48"/>
      <c r="I124" s="48">
        <v>964.3</v>
      </c>
      <c r="J124" s="48">
        <v>1462330.51</v>
      </c>
    </row>
    <row r="125" spans="1:10" x14ac:dyDescent="0.15">
      <c r="A125" s="45">
        <v>41790</v>
      </c>
      <c r="B125" s="46">
        <v>165</v>
      </c>
      <c r="C125" s="47" t="s">
        <v>1062</v>
      </c>
      <c r="D125" s="47" t="s">
        <v>1063</v>
      </c>
      <c r="E125" s="47" t="s">
        <v>1064</v>
      </c>
      <c r="F125" s="47" t="s">
        <v>20</v>
      </c>
      <c r="G125" s="47" t="s">
        <v>1095</v>
      </c>
      <c r="H125" s="48"/>
      <c r="I125" s="48">
        <v>3443.02</v>
      </c>
      <c r="J125" s="48">
        <v>1458887.49</v>
      </c>
    </row>
    <row r="126" spans="1:10" x14ac:dyDescent="0.15">
      <c r="A126" s="49">
        <v>41790</v>
      </c>
      <c r="B126" s="51">
        <v>165</v>
      </c>
      <c r="C126" s="52" t="s">
        <v>1065</v>
      </c>
      <c r="D126" s="52" t="s">
        <v>1066</v>
      </c>
      <c r="E126" s="52" t="s">
        <v>1067</v>
      </c>
      <c r="F126" s="52" t="s">
        <v>20</v>
      </c>
      <c r="G126" s="52" t="s">
        <v>661</v>
      </c>
      <c r="H126" s="54"/>
      <c r="I126" s="54">
        <v>118.98</v>
      </c>
      <c r="J126" s="54">
        <v>1458768.51</v>
      </c>
    </row>
    <row r="127" spans="1:10" ht="12" thickBot="1" x14ac:dyDescent="0.2">
      <c r="A127" s="50"/>
      <c r="H127" s="53">
        <v>1513000</v>
      </c>
      <c r="I127" s="53">
        <v>247730.52000000002</v>
      </c>
    </row>
    <row r="128" spans="1:10" ht="12" thickTop="1" x14ac:dyDescent="0.15"/>
    <row r="129" spans="8:9" x14ac:dyDescent="0.15">
      <c r="H129" s="37">
        <f>SUBTOTAL(9,H6:H126)</f>
        <v>1513000</v>
      </c>
      <c r="I129" s="37">
        <f>SUBTOTAL(9,I6:I126)</f>
        <v>238730.51999999996</v>
      </c>
    </row>
  </sheetData>
  <autoFilter ref="C4:J127"/>
  <mergeCells count="3">
    <mergeCell ref="A1:J1"/>
    <mergeCell ref="A2:J2"/>
    <mergeCell ref="A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topLeftCell="B1" workbookViewId="0">
      <selection activeCell="E46" sqref="E4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875" bestFit="1" customWidth="1"/>
    <col min="5" max="5" width="41.125" bestFit="1" customWidth="1"/>
    <col min="6" max="6" width="12.125" customWidth="1"/>
    <col min="7" max="7" width="20.75" style="55" bestFit="1" customWidth="1"/>
    <col min="8" max="8" width="11.25" customWidth="1"/>
    <col min="9" max="9" width="11.75" customWidth="1"/>
    <col min="10" max="11" width="11.75" style="55" customWidth="1"/>
    <col min="12" max="12" width="11.375" bestFit="1" customWidth="1"/>
  </cols>
  <sheetData>
    <row r="1" spans="1:12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 ht="12.75" x14ac:dyDescent="0.15">
      <c r="A2" s="112" t="s">
        <v>1096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2.75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2" ht="12" thickBot="1" x14ac:dyDescent="0.2">
      <c r="A4" s="56" t="s">
        <v>3</v>
      </c>
      <c r="B4" s="56" t="s">
        <v>4</v>
      </c>
      <c r="C4" s="56" t="s">
        <v>5</v>
      </c>
      <c r="D4" s="56" t="s">
        <v>6</v>
      </c>
      <c r="E4" s="56" t="s">
        <v>7</v>
      </c>
      <c r="F4" s="56" t="s">
        <v>8</v>
      </c>
      <c r="G4" s="56"/>
      <c r="H4" s="56" t="s">
        <v>9</v>
      </c>
      <c r="I4" s="56" t="s">
        <v>10</v>
      </c>
      <c r="J4" s="56"/>
      <c r="K4" s="56"/>
      <c r="L4" s="56" t="s">
        <v>11</v>
      </c>
    </row>
    <row r="5" spans="1:12" ht="12" thickTop="1" x14ac:dyDescent="0.15">
      <c r="A5" s="57"/>
      <c r="B5" s="58"/>
      <c r="C5" s="59"/>
      <c r="D5" s="59"/>
      <c r="E5" s="59" t="s">
        <v>12</v>
      </c>
      <c r="F5" s="59"/>
      <c r="G5" s="59"/>
      <c r="H5" s="60"/>
      <c r="I5" s="60"/>
      <c r="J5" s="60"/>
      <c r="K5" s="60"/>
      <c r="L5" s="60">
        <v>1458768.51</v>
      </c>
    </row>
    <row r="6" spans="1:12" x14ac:dyDescent="0.15">
      <c r="A6" s="57">
        <v>41791</v>
      </c>
      <c r="B6" s="58">
        <v>51</v>
      </c>
      <c r="C6" s="59" t="s">
        <v>1097</v>
      </c>
      <c r="D6" s="59" t="s">
        <v>1098</v>
      </c>
      <c r="E6" s="59" t="s">
        <v>15</v>
      </c>
      <c r="F6" s="59" t="s">
        <v>16</v>
      </c>
      <c r="G6" s="59" t="s">
        <v>1318</v>
      </c>
      <c r="H6" s="60"/>
      <c r="I6" s="60">
        <v>9532.7000000000007</v>
      </c>
      <c r="J6" s="60">
        <v>9532.7000000000007</v>
      </c>
      <c r="K6" s="60" t="b">
        <f>I6=J6</f>
        <v>1</v>
      </c>
      <c r="L6" s="60">
        <v>1449235.81</v>
      </c>
    </row>
    <row r="7" spans="1:12" x14ac:dyDescent="0.15">
      <c r="A7" s="57">
        <v>41791</v>
      </c>
      <c r="B7" s="58">
        <v>51</v>
      </c>
      <c r="C7" s="59" t="s">
        <v>1099</v>
      </c>
      <c r="D7" s="59" t="s">
        <v>1100</v>
      </c>
      <c r="E7" s="59" t="s">
        <v>19</v>
      </c>
      <c r="F7" s="59" t="s">
        <v>20</v>
      </c>
      <c r="G7" s="59" t="s">
        <v>270</v>
      </c>
      <c r="H7" s="60"/>
      <c r="I7" s="60">
        <v>170</v>
      </c>
      <c r="J7" s="60">
        <v>170</v>
      </c>
      <c r="K7" s="60" t="b">
        <f t="shared" ref="K7:K69" si="0">I7=J7</f>
        <v>1</v>
      </c>
      <c r="L7" s="60">
        <v>1449065.81</v>
      </c>
    </row>
    <row r="8" spans="1:12" x14ac:dyDescent="0.15">
      <c r="A8" s="57">
        <v>41791</v>
      </c>
      <c r="B8" s="58">
        <v>51</v>
      </c>
      <c r="C8" s="59" t="s">
        <v>1101</v>
      </c>
      <c r="D8" s="59" t="s">
        <v>1102</v>
      </c>
      <c r="E8" s="59" t="s">
        <v>1103</v>
      </c>
      <c r="F8" s="59" t="s">
        <v>20</v>
      </c>
      <c r="G8" s="59" t="s">
        <v>1319</v>
      </c>
      <c r="H8" s="60"/>
      <c r="I8" s="60">
        <v>2291</v>
      </c>
      <c r="J8" s="60">
        <v>2291</v>
      </c>
      <c r="K8" s="60" t="b">
        <f t="shared" si="0"/>
        <v>1</v>
      </c>
      <c r="L8" s="60">
        <v>1446774.81</v>
      </c>
    </row>
    <row r="9" spans="1:12" x14ac:dyDescent="0.15">
      <c r="A9" s="57">
        <v>41791</v>
      </c>
      <c r="B9" s="58">
        <v>56</v>
      </c>
      <c r="C9" s="59" t="s">
        <v>1104</v>
      </c>
      <c r="D9" s="59" t="s">
        <v>20</v>
      </c>
      <c r="E9" s="59" t="s">
        <v>68</v>
      </c>
      <c r="F9" s="59" t="s">
        <v>20</v>
      </c>
      <c r="G9" s="59" t="s">
        <v>1320</v>
      </c>
      <c r="H9" s="60"/>
      <c r="I9" s="60">
        <v>140</v>
      </c>
      <c r="J9" s="60">
        <v>140</v>
      </c>
      <c r="K9" s="60" t="b">
        <f t="shared" si="0"/>
        <v>1</v>
      </c>
      <c r="L9" s="60">
        <v>1446753.79</v>
      </c>
    </row>
    <row r="10" spans="1:12" x14ac:dyDescent="0.15">
      <c r="A10" s="57">
        <v>41792</v>
      </c>
      <c r="B10" s="58">
        <v>51</v>
      </c>
      <c r="C10" s="59" t="s">
        <v>1105</v>
      </c>
      <c r="D10" s="59" t="s">
        <v>1106</v>
      </c>
      <c r="E10" s="59" t="s">
        <v>1107</v>
      </c>
      <c r="F10" s="59" t="s">
        <v>20</v>
      </c>
      <c r="G10" s="59" t="s">
        <v>1319</v>
      </c>
      <c r="H10" s="60"/>
      <c r="I10" s="60">
        <v>10280</v>
      </c>
      <c r="J10" s="60">
        <v>10280</v>
      </c>
      <c r="K10" s="60" t="b">
        <f t="shared" si="0"/>
        <v>1</v>
      </c>
      <c r="L10" s="60">
        <v>1436473.79</v>
      </c>
    </row>
    <row r="11" spans="1:12" x14ac:dyDescent="0.15">
      <c r="A11" s="57">
        <v>41792</v>
      </c>
      <c r="B11" s="58">
        <v>51</v>
      </c>
      <c r="C11" s="59" t="s">
        <v>1108</v>
      </c>
      <c r="D11" s="59" t="s">
        <v>1109</v>
      </c>
      <c r="E11" s="59" t="s">
        <v>157</v>
      </c>
      <c r="F11" s="59" t="s">
        <v>20</v>
      </c>
      <c r="G11" s="59" t="s">
        <v>253</v>
      </c>
      <c r="H11" s="60"/>
      <c r="I11" s="60">
        <v>843.8</v>
      </c>
      <c r="J11" s="60">
        <v>843.8</v>
      </c>
      <c r="K11" s="60" t="b">
        <f t="shared" si="0"/>
        <v>1</v>
      </c>
      <c r="L11" s="60">
        <v>1435629.99</v>
      </c>
    </row>
    <row r="12" spans="1:12" x14ac:dyDescent="0.15">
      <c r="A12" s="57">
        <v>41792</v>
      </c>
      <c r="B12" s="58">
        <v>51</v>
      </c>
      <c r="C12" s="59" t="s">
        <v>1110</v>
      </c>
      <c r="D12" s="59" t="s">
        <v>1111</v>
      </c>
      <c r="E12" s="59" t="s">
        <v>160</v>
      </c>
      <c r="F12" s="59" t="s">
        <v>20</v>
      </c>
      <c r="G12" s="59" t="s">
        <v>253</v>
      </c>
      <c r="H12" s="60"/>
      <c r="I12" s="60">
        <v>1455.9</v>
      </c>
      <c r="J12" s="60">
        <v>1455.9</v>
      </c>
      <c r="K12" s="60" t="b">
        <f t="shared" si="0"/>
        <v>1</v>
      </c>
      <c r="L12" s="60">
        <v>1434174.09</v>
      </c>
    </row>
    <row r="13" spans="1:12" x14ac:dyDescent="0.15">
      <c r="A13" s="57">
        <v>41792</v>
      </c>
      <c r="B13" s="58">
        <v>51</v>
      </c>
      <c r="C13" s="59" t="s">
        <v>1112</v>
      </c>
      <c r="D13" s="59" t="s">
        <v>276</v>
      </c>
      <c r="E13" s="59" t="s">
        <v>23</v>
      </c>
      <c r="F13" s="59" t="s">
        <v>20</v>
      </c>
      <c r="G13" s="59" t="s">
        <v>1074</v>
      </c>
      <c r="H13" s="60"/>
      <c r="I13" s="60">
        <v>1600</v>
      </c>
      <c r="J13" s="60">
        <v>1725.31</v>
      </c>
      <c r="K13" s="60" t="b">
        <f t="shared" si="0"/>
        <v>0</v>
      </c>
      <c r="L13" s="60">
        <v>1432448.78</v>
      </c>
    </row>
    <row r="14" spans="1:12" s="55" customFormat="1" x14ac:dyDescent="0.15">
      <c r="A14" s="57"/>
      <c r="B14" s="58"/>
      <c r="C14" s="59"/>
      <c r="D14" s="59"/>
      <c r="E14" s="59"/>
      <c r="F14" s="59"/>
      <c r="G14" s="59" t="s">
        <v>1321</v>
      </c>
      <c r="H14" s="60"/>
      <c r="I14" s="60">
        <v>125.31</v>
      </c>
      <c r="K14" s="60" t="b">
        <f t="shared" si="0"/>
        <v>0</v>
      </c>
      <c r="L14" s="60"/>
    </row>
    <row r="15" spans="1:12" x14ac:dyDescent="0.15">
      <c r="A15" s="57">
        <v>41804</v>
      </c>
      <c r="B15" s="58">
        <v>51</v>
      </c>
      <c r="C15" s="59" t="s">
        <v>1113</v>
      </c>
      <c r="D15" s="59" t="s">
        <v>1114</v>
      </c>
      <c r="E15" s="59" t="s">
        <v>442</v>
      </c>
      <c r="F15" s="59" t="s">
        <v>20</v>
      </c>
      <c r="G15" s="59" t="s">
        <v>821</v>
      </c>
      <c r="H15" s="60"/>
      <c r="I15" s="60">
        <v>15</v>
      </c>
      <c r="J15" s="60">
        <v>15</v>
      </c>
      <c r="K15" s="60" t="b">
        <f t="shared" si="0"/>
        <v>1</v>
      </c>
      <c r="L15" s="60">
        <v>1432433.78</v>
      </c>
    </row>
    <row r="16" spans="1:12" x14ac:dyDescent="0.15">
      <c r="A16" s="57">
        <v>41804</v>
      </c>
      <c r="B16" s="58">
        <v>52</v>
      </c>
      <c r="C16" s="59" t="s">
        <v>1115</v>
      </c>
      <c r="D16" s="59" t="s">
        <v>1116</v>
      </c>
      <c r="E16" s="59" t="s">
        <v>1117</v>
      </c>
      <c r="F16" s="59" t="s">
        <v>20</v>
      </c>
      <c r="G16" s="59" t="s">
        <v>1319</v>
      </c>
      <c r="H16" s="60">
        <v>3000</v>
      </c>
      <c r="I16" s="60">
        <v>-3000</v>
      </c>
      <c r="J16" s="60">
        <v>-3000</v>
      </c>
      <c r="K16" s="60" t="b">
        <f t="shared" si="0"/>
        <v>1</v>
      </c>
      <c r="L16" s="60">
        <v>1435433.78</v>
      </c>
    </row>
    <row r="17" spans="1:12" s="55" customFormat="1" x14ac:dyDescent="0.15">
      <c r="A17" s="57"/>
      <c r="B17" s="58">
        <v>51</v>
      </c>
      <c r="C17" s="59" t="s">
        <v>1118</v>
      </c>
      <c r="D17" s="59" t="s">
        <v>1119</v>
      </c>
      <c r="E17" s="59" t="s">
        <v>111</v>
      </c>
      <c r="F17" s="59" t="s">
        <v>20</v>
      </c>
      <c r="G17" s="59" t="s">
        <v>1322</v>
      </c>
      <c r="H17" s="60"/>
      <c r="I17" s="60">
        <v>1125</v>
      </c>
      <c r="J17" s="60">
        <v>1125</v>
      </c>
      <c r="K17" s="60" t="b">
        <f t="shared" si="0"/>
        <v>1</v>
      </c>
      <c r="L17" s="60"/>
    </row>
    <row r="18" spans="1:12" x14ac:dyDescent="0.15">
      <c r="A18" s="57">
        <v>41807</v>
      </c>
      <c r="B18" s="58">
        <v>51</v>
      </c>
      <c r="C18" s="59" t="s">
        <v>1120</v>
      </c>
      <c r="D18" s="59" t="s">
        <v>1121</v>
      </c>
      <c r="E18" s="59" t="s">
        <v>1122</v>
      </c>
      <c r="F18" s="59" t="s">
        <v>20</v>
      </c>
      <c r="G18" s="59" t="s">
        <v>1323</v>
      </c>
      <c r="H18" s="60"/>
      <c r="I18" s="60">
        <v>78.75</v>
      </c>
      <c r="J18" s="60">
        <v>78.75</v>
      </c>
      <c r="K18" s="60" t="b">
        <f t="shared" si="0"/>
        <v>1</v>
      </c>
      <c r="L18" s="60">
        <v>1434111.05</v>
      </c>
    </row>
    <row r="19" spans="1:12" x14ac:dyDescent="0.15">
      <c r="A19" s="57">
        <v>41807</v>
      </c>
      <c r="B19" s="58">
        <v>51</v>
      </c>
      <c r="C19" s="59" t="s">
        <v>1123</v>
      </c>
      <c r="D19" s="59" t="s">
        <v>1124</v>
      </c>
      <c r="E19" s="59" t="s">
        <v>308</v>
      </c>
      <c r="F19" s="59" t="s">
        <v>20</v>
      </c>
      <c r="G19" s="59" t="s">
        <v>1324</v>
      </c>
      <c r="H19" s="60"/>
      <c r="I19" s="60">
        <v>330</v>
      </c>
      <c r="J19" s="60">
        <v>330</v>
      </c>
      <c r="K19" s="60" t="b">
        <f t="shared" si="0"/>
        <v>1</v>
      </c>
      <c r="L19" s="60">
        <v>1433781.05</v>
      </c>
    </row>
    <row r="20" spans="1:12" x14ac:dyDescent="0.15">
      <c r="A20" s="57">
        <v>41807</v>
      </c>
      <c r="B20" s="58">
        <v>51</v>
      </c>
      <c r="C20" s="59" t="s">
        <v>1125</v>
      </c>
      <c r="D20" s="59" t="s">
        <v>1126</v>
      </c>
      <c r="E20" s="59" t="s">
        <v>178</v>
      </c>
      <c r="F20" s="59" t="s">
        <v>20</v>
      </c>
      <c r="G20" s="59" t="s">
        <v>682</v>
      </c>
      <c r="H20" s="60"/>
      <c r="I20" s="60">
        <v>736</v>
      </c>
      <c r="J20" s="60">
        <v>736</v>
      </c>
      <c r="K20" s="60" t="b">
        <f t="shared" si="0"/>
        <v>1</v>
      </c>
      <c r="L20" s="60">
        <v>1433045.05</v>
      </c>
    </row>
    <row r="21" spans="1:12" x14ac:dyDescent="0.15">
      <c r="A21" s="57">
        <v>41807</v>
      </c>
      <c r="B21" s="58">
        <v>51</v>
      </c>
      <c r="C21" s="59" t="s">
        <v>1127</v>
      </c>
      <c r="D21" s="59" t="s">
        <v>1128</v>
      </c>
      <c r="E21" s="59" t="s">
        <v>1007</v>
      </c>
      <c r="F21" s="55"/>
      <c r="G21" s="59" t="s">
        <v>274</v>
      </c>
      <c r="H21" s="60"/>
      <c r="I21" s="60">
        <v>4500</v>
      </c>
      <c r="K21" s="60" t="b">
        <f t="shared" si="0"/>
        <v>0</v>
      </c>
      <c r="L21" s="60">
        <v>1427157.05</v>
      </c>
    </row>
    <row r="22" spans="1:12" x14ac:dyDescent="0.15">
      <c r="A22" s="57"/>
      <c r="B22" s="58"/>
      <c r="C22" s="59"/>
      <c r="D22" s="59"/>
      <c r="E22" s="59" t="s">
        <v>1129</v>
      </c>
      <c r="F22" s="59"/>
      <c r="G22" s="59" t="s">
        <v>274</v>
      </c>
      <c r="H22" s="60"/>
      <c r="I22" s="60">
        <v>1388</v>
      </c>
      <c r="J22" s="60">
        <v>5888</v>
      </c>
      <c r="K22" s="60" t="b">
        <f t="shared" si="0"/>
        <v>0</v>
      </c>
      <c r="L22" s="60"/>
    </row>
    <row r="23" spans="1:12" x14ac:dyDescent="0.15">
      <c r="A23" s="57">
        <v>41807</v>
      </c>
      <c r="B23" s="58">
        <v>51</v>
      </c>
      <c r="C23" s="59" t="s">
        <v>1130</v>
      </c>
      <c r="D23" s="59" t="s">
        <v>1131</v>
      </c>
      <c r="E23" s="59" t="s">
        <v>194</v>
      </c>
      <c r="F23" s="59" t="s">
        <v>20</v>
      </c>
      <c r="G23" s="59" t="s">
        <v>274</v>
      </c>
      <c r="H23" s="60"/>
      <c r="I23" s="60">
        <v>1500</v>
      </c>
      <c r="J23" s="60">
        <v>1500</v>
      </c>
      <c r="K23" s="60" t="b">
        <f t="shared" si="0"/>
        <v>1</v>
      </c>
      <c r="L23" s="60">
        <v>1425657.05</v>
      </c>
    </row>
    <row r="24" spans="1:12" x14ac:dyDescent="0.15">
      <c r="A24" s="57">
        <v>41807</v>
      </c>
      <c r="B24" s="58">
        <v>51</v>
      </c>
      <c r="C24" s="59" t="s">
        <v>1132</v>
      </c>
      <c r="D24" s="59" t="s">
        <v>1133</v>
      </c>
      <c r="E24" s="59" t="s">
        <v>1134</v>
      </c>
      <c r="F24" s="59" t="s">
        <v>20</v>
      </c>
      <c r="G24" s="59" t="s">
        <v>1325</v>
      </c>
      <c r="H24" s="60"/>
      <c r="I24" s="60">
        <v>950</v>
      </c>
      <c r="J24" s="60">
        <v>950</v>
      </c>
      <c r="K24" s="60" t="b">
        <f t="shared" si="0"/>
        <v>1</v>
      </c>
      <c r="L24" s="60">
        <v>1424707.05</v>
      </c>
    </row>
    <row r="25" spans="1:12" x14ac:dyDescent="0.15">
      <c r="A25" s="57">
        <v>41807</v>
      </c>
      <c r="B25" s="58">
        <v>51</v>
      </c>
      <c r="C25" s="59" t="s">
        <v>1135</v>
      </c>
      <c r="D25" s="59" t="s">
        <v>1136</v>
      </c>
      <c r="E25" s="59" t="s">
        <v>293</v>
      </c>
      <c r="F25" s="59" t="s">
        <v>20</v>
      </c>
      <c r="G25" s="59" t="s">
        <v>1075</v>
      </c>
      <c r="H25" s="60"/>
      <c r="I25" s="60">
        <v>77</v>
      </c>
      <c r="J25" s="60">
        <v>77</v>
      </c>
      <c r="K25" s="60" t="b">
        <f t="shared" si="0"/>
        <v>1</v>
      </c>
      <c r="L25" s="60">
        <v>1424630.05</v>
      </c>
    </row>
    <row r="26" spans="1:12" x14ac:dyDescent="0.15">
      <c r="A26" s="57">
        <v>41807</v>
      </c>
      <c r="B26" s="58">
        <v>51</v>
      </c>
      <c r="C26" s="59" t="s">
        <v>1137</v>
      </c>
      <c r="D26" s="59" t="s">
        <v>1138</v>
      </c>
      <c r="E26" s="59" t="s">
        <v>128</v>
      </c>
      <c r="F26" s="59" t="s">
        <v>20</v>
      </c>
      <c r="G26" s="59" t="s">
        <v>274</v>
      </c>
      <c r="H26" s="60"/>
      <c r="I26" s="60">
        <v>1860</v>
      </c>
      <c r="J26" s="60">
        <v>1860</v>
      </c>
      <c r="K26" s="60" t="b">
        <f t="shared" si="0"/>
        <v>1</v>
      </c>
      <c r="L26" s="60">
        <v>1422770.05</v>
      </c>
    </row>
    <row r="27" spans="1:12" x14ac:dyDescent="0.15">
      <c r="A27" s="57">
        <v>41807</v>
      </c>
      <c r="B27" s="58">
        <v>51</v>
      </c>
      <c r="C27" s="59" t="s">
        <v>1139</v>
      </c>
      <c r="D27" s="59" t="s">
        <v>1140</v>
      </c>
      <c r="E27" s="59" t="s">
        <v>194</v>
      </c>
      <c r="F27" s="59" t="s">
        <v>20</v>
      </c>
      <c r="G27" s="59" t="s">
        <v>274</v>
      </c>
      <c r="H27" s="60"/>
      <c r="I27" s="60">
        <v>200</v>
      </c>
      <c r="J27" s="60">
        <v>200</v>
      </c>
      <c r="K27" s="60" t="b">
        <f t="shared" si="0"/>
        <v>1</v>
      </c>
      <c r="L27" s="60">
        <v>1422570.05</v>
      </c>
    </row>
    <row r="28" spans="1:12" x14ac:dyDescent="0.15">
      <c r="A28" s="57">
        <v>41807</v>
      </c>
      <c r="B28" s="58">
        <v>51</v>
      </c>
      <c r="C28" s="59" t="s">
        <v>1141</v>
      </c>
      <c r="D28" s="59" t="s">
        <v>1142</v>
      </c>
      <c r="E28" s="59" t="s">
        <v>1103</v>
      </c>
      <c r="F28" s="59" t="s">
        <v>20</v>
      </c>
      <c r="G28" s="59" t="s">
        <v>1319</v>
      </c>
      <c r="H28" s="60"/>
      <c r="I28" s="60">
        <v>1246.49</v>
      </c>
      <c r="J28" s="60">
        <v>1246.49</v>
      </c>
      <c r="K28" s="60" t="b">
        <f t="shared" si="0"/>
        <v>1</v>
      </c>
      <c r="L28" s="60">
        <v>1421323.56</v>
      </c>
    </row>
    <row r="29" spans="1:12" x14ac:dyDescent="0.15">
      <c r="A29" s="57">
        <v>41807</v>
      </c>
      <c r="B29" s="58">
        <v>51</v>
      </c>
      <c r="C29" s="59" t="s">
        <v>1143</v>
      </c>
      <c r="D29" s="59" t="s">
        <v>1144</v>
      </c>
      <c r="E29" s="59" t="s">
        <v>407</v>
      </c>
      <c r="F29" s="59" t="s">
        <v>20</v>
      </c>
      <c r="G29" s="59" t="s">
        <v>825</v>
      </c>
      <c r="H29" s="60"/>
      <c r="I29" s="60">
        <v>105</v>
      </c>
      <c r="J29" s="60">
        <v>105</v>
      </c>
      <c r="K29" s="60" t="b">
        <f t="shared" si="0"/>
        <v>1</v>
      </c>
      <c r="L29" s="60">
        <v>1421218.56</v>
      </c>
    </row>
    <row r="30" spans="1:12" x14ac:dyDescent="0.15">
      <c r="A30" s="57">
        <v>41807</v>
      </c>
      <c r="B30" s="58">
        <v>51</v>
      </c>
      <c r="C30" s="59" t="s">
        <v>1145</v>
      </c>
      <c r="D30" s="59" t="s">
        <v>1146</v>
      </c>
      <c r="E30" s="59" t="s">
        <v>128</v>
      </c>
      <c r="F30" s="59" t="s">
        <v>20</v>
      </c>
      <c r="G30" s="59" t="s">
        <v>274</v>
      </c>
      <c r="H30" s="60"/>
      <c r="I30" s="60">
        <v>700</v>
      </c>
      <c r="J30" s="60">
        <v>700</v>
      </c>
      <c r="K30" s="60" t="b">
        <f t="shared" si="0"/>
        <v>1</v>
      </c>
      <c r="L30" s="60">
        <v>1420518.56</v>
      </c>
    </row>
    <row r="31" spans="1:12" x14ac:dyDescent="0.15">
      <c r="A31" s="57">
        <v>41807</v>
      </c>
      <c r="B31" s="58">
        <v>51</v>
      </c>
      <c r="C31" s="59" t="s">
        <v>1147</v>
      </c>
      <c r="D31" s="59" t="s">
        <v>1148</v>
      </c>
      <c r="E31" s="59" t="s">
        <v>1149</v>
      </c>
      <c r="F31" s="55"/>
      <c r="G31" s="59" t="s">
        <v>1326</v>
      </c>
      <c r="H31" s="60"/>
      <c r="I31" s="60">
        <v>3498</v>
      </c>
      <c r="J31" s="60">
        <v>3509.15</v>
      </c>
      <c r="K31" s="60" t="b">
        <f t="shared" si="0"/>
        <v>0</v>
      </c>
      <c r="L31" s="60">
        <v>1417009.41</v>
      </c>
    </row>
    <row r="32" spans="1:12" x14ac:dyDescent="0.15">
      <c r="A32" s="57"/>
      <c r="B32" s="58"/>
      <c r="C32" s="59"/>
      <c r="D32" s="59"/>
      <c r="E32" s="59" t="s">
        <v>293</v>
      </c>
      <c r="F32" s="59"/>
      <c r="G32" s="59" t="s">
        <v>1075</v>
      </c>
      <c r="H32" s="60"/>
      <c r="I32" s="60">
        <v>11.15</v>
      </c>
      <c r="K32" s="60" t="b">
        <f t="shared" si="0"/>
        <v>0</v>
      </c>
      <c r="L32" s="60"/>
    </row>
    <row r="33" spans="1:12" x14ac:dyDescent="0.15">
      <c r="A33" s="57">
        <v>41807</v>
      </c>
      <c r="B33" s="58">
        <v>51</v>
      </c>
      <c r="C33" s="59" t="s">
        <v>1150</v>
      </c>
      <c r="D33" s="59" t="s">
        <v>1151</v>
      </c>
      <c r="E33" s="59" t="s">
        <v>37</v>
      </c>
      <c r="F33" s="59" t="s">
        <v>20</v>
      </c>
      <c r="G33" s="59" t="s">
        <v>821</v>
      </c>
      <c r="H33" s="60"/>
      <c r="I33" s="60">
        <v>180</v>
      </c>
      <c r="J33" s="60">
        <v>180</v>
      </c>
      <c r="K33" s="60" t="b">
        <f t="shared" si="0"/>
        <v>1</v>
      </c>
      <c r="L33" s="60">
        <v>1416829.41</v>
      </c>
    </row>
    <row r="34" spans="1:12" x14ac:dyDescent="0.15">
      <c r="A34" s="57">
        <v>41807</v>
      </c>
      <c r="B34" s="58">
        <v>51</v>
      </c>
      <c r="C34" s="59" t="s">
        <v>1152</v>
      </c>
      <c r="D34" s="59" t="s">
        <v>1153</v>
      </c>
      <c r="E34" s="59" t="s">
        <v>1154</v>
      </c>
      <c r="F34" s="55"/>
      <c r="G34" s="59" t="s">
        <v>247</v>
      </c>
      <c r="H34" s="60"/>
      <c r="I34" s="60">
        <v>515</v>
      </c>
      <c r="K34" s="60" t="b">
        <f t="shared" si="0"/>
        <v>0</v>
      </c>
      <c r="L34" s="60">
        <v>1415634.41</v>
      </c>
    </row>
    <row r="35" spans="1:12" x14ac:dyDescent="0.15">
      <c r="A35" s="57"/>
      <c r="B35" s="58"/>
      <c r="C35" s="59"/>
      <c r="D35" s="59"/>
      <c r="E35" s="59" t="s">
        <v>1155</v>
      </c>
      <c r="F35" s="59"/>
      <c r="G35" s="59" t="s">
        <v>1327</v>
      </c>
      <c r="H35" s="60"/>
      <c r="I35" s="60">
        <v>680</v>
      </c>
      <c r="J35" s="60">
        <v>1195</v>
      </c>
      <c r="K35" s="60" t="b">
        <f t="shared" si="0"/>
        <v>0</v>
      </c>
      <c r="L35" s="60"/>
    </row>
    <row r="36" spans="1:12" x14ac:dyDescent="0.15">
      <c r="A36" s="57">
        <v>41807</v>
      </c>
      <c r="B36" s="58">
        <v>51</v>
      </c>
      <c r="C36" s="59" t="s">
        <v>1156</v>
      </c>
      <c r="D36" s="59" t="s">
        <v>1157</v>
      </c>
      <c r="E36" s="59" t="s">
        <v>194</v>
      </c>
      <c r="F36" s="59" t="s">
        <v>20</v>
      </c>
      <c r="G36" s="59" t="s">
        <v>274</v>
      </c>
      <c r="H36" s="60"/>
      <c r="I36" s="60">
        <v>100</v>
      </c>
      <c r="J36" s="60">
        <v>100</v>
      </c>
      <c r="K36" s="60" t="b">
        <f t="shared" si="0"/>
        <v>1</v>
      </c>
      <c r="L36" s="60">
        <v>1415534.41</v>
      </c>
    </row>
    <row r="37" spans="1:12" x14ac:dyDescent="0.15">
      <c r="A37" s="57">
        <v>41807</v>
      </c>
      <c r="B37" s="58">
        <v>51</v>
      </c>
      <c r="C37" s="59" t="s">
        <v>1158</v>
      </c>
      <c r="D37" s="59" t="s">
        <v>1159</v>
      </c>
      <c r="E37" s="59" t="s">
        <v>1160</v>
      </c>
      <c r="F37" s="55"/>
      <c r="G37" s="59" t="s">
        <v>1075</v>
      </c>
      <c r="H37" s="60"/>
      <c r="I37" s="60">
        <v>120</v>
      </c>
      <c r="K37" s="60" t="b">
        <f t="shared" si="0"/>
        <v>0</v>
      </c>
      <c r="L37" s="60">
        <v>1410074.41</v>
      </c>
    </row>
    <row r="38" spans="1:12" x14ac:dyDescent="0.15">
      <c r="A38" s="57"/>
      <c r="B38" s="58"/>
      <c r="C38" s="59"/>
      <c r="D38" s="59"/>
      <c r="E38" s="59" t="s">
        <v>199</v>
      </c>
      <c r="F38" s="59"/>
      <c r="G38" s="59" t="s">
        <v>1328</v>
      </c>
      <c r="H38" s="60"/>
      <c r="I38" s="60">
        <v>5340</v>
      </c>
      <c r="J38" s="60">
        <v>5460</v>
      </c>
      <c r="K38" s="60" t="b">
        <f t="shared" si="0"/>
        <v>0</v>
      </c>
      <c r="L38" s="60"/>
    </row>
    <row r="39" spans="1:12" x14ac:dyDescent="0.15">
      <c r="A39" s="57">
        <v>41807</v>
      </c>
      <c r="B39" s="58">
        <v>51</v>
      </c>
      <c r="C39" s="59" t="s">
        <v>1161</v>
      </c>
      <c r="D39" s="59" t="s">
        <v>1162</v>
      </c>
      <c r="E39" s="59" t="s">
        <v>308</v>
      </c>
      <c r="F39" s="59" t="s">
        <v>20</v>
      </c>
      <c r="G39" s="59" t="s">
        <v>1324</v>
      </c>
      <c r="H39" s="60"/>
      <c r="I39" s="60">
        <v>2400</v>
      </c>
      <c r="J39" s="60">
        <v>2400</v>
      </c>
      <c r="K39" s="60" t="b">
        <f t="shared" si="0"/>
        <v>1</v>
      </c>
      <c r="L39" s="60">
        <v>1407674.41</v>
      </c>
    </row>
    <row r="40" spans="1:12" x14ac:dyDescent="0.15">
      <c r="A40" s="57">
        <v>41807</v>
      </c>
      <c r="B40" s="58">
        <v>51</v>
      </c>
      <c r="C40" s="59" t="s">
        <v>1163</v>
      </c>
      <c r="D40" s="59" t="s">
        <v>1164</v>
      </c>
      <c r="E40" s="59" t="s">
        <v>212</v>
      </c>
      <c r="F40" s="59" t="s">
        <v>20</v>
      </c>
      <c r="G40" s="59" t="s">
        <v>1329</v>
      </c>
      <c r="H40" s="60"/>
      <c r="I40" s="60">
        <v>352.08</v>
      </c>
      <c r="J40" s="60">
        <v>352.08</v>
      </c>
      <c r="K40" s="60" t="b">
        <f t="shared" si="0"/>
        <v>1</v>
      </c>
      <c r="L40" s="60">
        <v>1407322.33</v>
      </c>
    </row>
    <row r="41" spans="1:12" x14ac:dyDescent="0.15">
      <c r="A41" s="57">
        <v>41807</v>
      </c>
      <c r="B41" s="58">
        <v>51</v>
      </c>
      <c r="C41" s="59" t="s">
        <v>1165</v>
      </c>
      <c r="D41" s="59" t="s">
        <v>1166</v>
      </c>
      <c r="E41" s="59" t="s">
        <v>194</v>
      </c>
      <c r="F41" s="59" t="s">
        <v>20</v>
      </c>
      <c r="G41" s="59" t="s">
        <v>274</v>
      </c>
      <c r="H41" s="60"/>
      <c r="I41" s="60">
        <v>270</v>
      </c>
      <c r="J41" s="60">
        <v>270</v>
      </c>
      <c r="K41" s="60" t="b">
        <f t="shared" si="0"/>
        <v>1</v>
      </c>
      <c r="L41" s="60">
        <v>1407052.33</v>
      </c>
    </row>
    <row r="42" spans="1:12" x14ac:dyDescent="0.15">
      <c r="A42" s="57">
        <v>41807</v>
      </c>
      <c r="B42" s="58">
        <v>51</v>
      </c>
      <c r="C42" s="59" t="s">
        <v>1167</v>
      </c>
      <c r="D42" s="59" t="s">
        <v>1168</v>
      </c>
      <c r="E42" s="59" t="s">
        <v>1169</v>
      </c>
      <c r="F42" s="59" t="s">
        <v>20</v>
      </c>
      <c r="G42" s="59" t="s">
        <v>247</v>
      </c>
      <c r="H42" s="60"/>
      <c r="I42" s="60">
        <v>535</v>
      </c>
      <c r="J42" s="60">
        <v>535</v>
      </c>
      <c r="K42" s="60" t="b">
        <f t="shared" si="0"/>
        <v>1</v>
      </c>
      <c r="L42" s="60">
        <v>1406517.33</v>
      </c>
    </row>
    <row r="43" spans="1:12" x14ac:dyDescent="0.15">
      <c r="A43" s="57">
        <v>41807</v>
      </c>
      <c r="B43" s="58">
        <v>51</v>
      </c>
      <c r="C43" s="59" t="s">
        <v>1170</v>
      </c>
      <c r="D43" s="59" t="s">
        <v>1171</v>
      </c>
      <c r="E43" s="59" t="s">
        <v>318</v>
      </c>
      <c r="F43" s="59" t="s">
        <v>20</v>
      </c>
      <c r="G43" s="59" t="s">
        <v>1330</v>
      </c>
      <c r="H43" s="60"/>
      <c r="I43" s="60">
        <v>465.4</v>
      </c>
      <c r="J43" s="60">
        <v>465.4</v>
      </c>
      <c r="K43" s="60" t="b">
        <f t="shared" si="0"/>
        <v>1</v>
      </c>
      <c r="L43" s="60">
        <v>1406051.93</v>
      </c>
    </row>
    <row r="44" spans="1:12" x14ac:dyDescent="0.15">
      <c r="A44" s="57">
        <v>41807</v>
      </c>
      <c r="B44" s="58">
        <v>51</v>
      </c>
      <c r="C44" s="59" t="s">
        <v>1172</v>
      </c>
      <c r="D44" s="59" t="s">
        <v>1173</v>
      </c>
      <c r="E44" s="59" t="s">
        <v>322</v>
      </c>
      <c r="F44" s="59" t="s">
        <v>20</v>
      </c>
      <c r="G44" s="59" t="s">
        <v>1330</v>
      </c>
      <c r="H44" s="60"/>
      <c r="I44" s="60">
        <v>1231.8</v>
      </c>
      <c r="J44" s="60">
        <v>1231.8</v>
      </c>
      <c r="K44" s="60" t="b">
        <f t="shared" si="0"/>
        <v>1</v>
      </c>
      <c r="L44" s="60">
        <v>1404820.13</v>
      </c>
    </row>
    <row r="45" spans="1:12" x14ac:dyDescent="0.15">
      <c r="A45" s="57">
        <v>41807</v>
      </c>
      <c r="B45" s="58">
        <v>51</v>
      </c>
      <c r="C45" s="59" t="s">
        <v>1174</v>
      </c>
      <c r="D45" s="59" t="s">
        <v>1175</v>
      </c>
      <c r="E45" s="59" t="s">
        <v>322</v>
      </c>
      <c r="F45" s="59" t="s">
        <v>20</v>
      </c>
      <c r="G45" s="59" t="s">
        <v>1330</v>
      </c>
      <c r="H45" s="60"/>
      <c r="I45" s="60">
        <v>6.75</v>
      </c>
      <c r="J45" s="60">
        <v>6.75</v>
      </c>
      <c r="K45" s="60" t="b">
        <f t="shared" si="0"/>
        <v>1</v>
      </c>
      <c r="L45" s="60">
        <v>1404813.38</v>
      </c>
    </row>
    <row r="46" spans="1:12" x14ac:dyDescent="0.15">
      <c r="A46" s="57">
        <v>41807</v>
      </c>
      <c r="B46" s="58">
        <v>51</v>
      </c>
      <c r="C46" s="59" t="s">
        <v>1176</v>
      </c>
      <c r="D46" s="59" t="s">
        <v>1177</v>
      </c>
      <c r="E46" s="59" t="s">
        <v>166</v>
      </c>
      <c r="F46" s="59" t="s">
        <v>20</v>
      </c>
      <c r="G46" s="59" t="s">
        <v>821</v>
      </c>
      <c r="H46" s="60"/>
      <c r="I46" s="60">
        <v>270</v>
      </c>
      <c r="J46" s="60">
        <v>270</v>
      </c>
      <c r="K46" s="60" t="b">
        <f t="shared" si="0"/>
        <v>1</v>
      </c>
      <c r="L46" s="60">
        <v>1404543.38</v>
      </c>
    </row>
    <row r="47" spans="1:12" x14ac:dyDescent="0.15">
      <c r="A47" s="57">
        <v>41807</v>
      </c>
      <c r="B47" s="58">
        <v>51</v>
      </c>
      <c r="C47" s="59" t="s">
        <v>1178</v>
      </c>
      <c r="D47" s="59" t="s">
        <v>1179</v>
      </c>
      <c r="E47" s="59" t="s">
        <v>128</v>
      </c>
      <c r="F47" s="59" t="s">
        <v>20</v>
      </c>
      <c r="G47" s="59" t="s">
        <v>274</v>
      </c>
      <c r="H47" s="60"/>
      <c r="I47" s="60">
        <v>480</v>
      </c>
      <c r="J47" s="60">
        <v>480</v>
      </c>
      <c r="K47" s="60" t="b">
        <f t="shared" si="0"/>
        <v>1</v>
      </c>
      <c r="L47" s="60">
        <v>1404063.38</v>
      </c>
    </row>
    <row r="48" spans="1:12" x14ac:dyDescent="0.15">
      <c r="A48" s="57">
        <v>41807</v>
      </c>
      <c r="B48" s="58">
        <v>51</v>
      </c>
      <c r="C48" s="59" t="s">
        <v>1180</v>
      </c>
      <c r="D48" s="59" t="s">
        <v>1181</v>
      </c>
      <c r="E48" s="59" t="s">
        <v>1155</v>
      </c>
      <c r="F48" s="59" t="s">
        <v>20</v>
      </c>
      <c r="G48" s="59" t="s">
        <v>1327</v>
      </c>
      <c r="H48" s="60"/>
      <c r="I48" s="60">
        <v>720</v>
      </c>
      <c r="J48" s="60">
        <v>720</v>
      </c>
      <c r="K48" s="60" t="b">
        <f t="shared" si="0"/>
        <v>1</v>
      </c>
      <c r="L48" s="60">
        <v>1403343.38</v>
      </c>
    </row>
    <row r="49" spans="1:12" x14ac:dyDescent="0.15">
      <c r="A49" s="57">
        <v>41807</v>
      </c>
      <c r="B49" s="58">
        <v>51</v>
      </c>
      <c r="C49" s="59" t="s">
        <v>1182</v>
      </c>
      <c r="D49" s="59" t="s">
        <v>1183</v>
      </c>
      <c r="E49" s="59" t="s">
        <v>128</v>
      </c>
      <c r="F49" s="59" t="s">
        <v>20</v>
      </c>
      <c r="G49" s="59" t="s">
        <v>274</v>
      </c>
      <c r="H49" s="60"/>
      <c r="I49" s="60">
        <v>4217.2</v>
      </c>
      <c r="J49" s="60">
        <v>4217.2</v>
      </c>
      <c r="K49" s="60" t="b">
        <f t="shared" si="0"/>
        <v>1</v>
      </c>
      <c r="L49" s="60">
        <v>1399126.18</v>
      </c>
    </row>
    <row r="50" spans="1:12" x14ac:dyDescent="0.15">
      <c r="A50" s="57">
        <v>41807</v>
      </c>
      <c r="B50" s="58">
        <v>51</v>
      </c>
      <c r="C50" s="59" t="s">
        <v>1184</v>
      </c>
      <c r="D50" s="59" t="s">
        <v>1185</v>
      </c>
      <c r="E50" s="59" t="s">
        <v>1341</v>
      </c>
      <c r="F50" s="55"/>
      <c r="G50" s="59" t="s">
        <v>1329</v>
      </c>
      <c r="H50" s="60"/>
      <c r="I50" s="60">
        <v>429.65</v>
      </c>
      <c r="K50" s="60" t="b">
        <f t="shared" si="0"/>
        <v>0</v>
      </c>
      <c r="L50" s="60">
        <v>1397592.73</v>
      </c>
    </row>
    <row r="51" spans="1:12" x14ac:dyDescent="0.15">
      <c r="A51" s="57"/>
      <c r="B51" s="58"/>
      <c r="C51" s="59"/>
      <c r="D51" s="59"/>
      <c r="E51" s="59" t="s">
        <v>212</v>
      </c>
      <c r="F51" s="59"/>
      <c r="G51" s="59" t="s">
        <v>1329</v>
      </c>
      <c r="H51" s="60"/>
      <c r="I51" s="60">
        <v>1103.8</v>
      </c>
      <c r="J51" s="60">
        <v>1533.45</v>
      </c>
      <c r="K51" s="60" t="b">
        <f t="shared" si="0"/>
        <v>0</v>
      </c>
      <c r="L51" s="60"/>
    </row>
    <row r="52" spans="1:12" x14ac:dyDescent="0.15">
      <c r="A52" s="57">
        <v>41807</v>
      </c>
      <c r="B52" s="58">
        <v>51</v>
      </c>
      <c r="C52" s="59" t="s">
        <v>1186</v>
      </c>
      <c r="D52" s="59" t="s">
        <v>1187</v>
      </c>
      <c r="E52" s="59" t="s">
        <v>160</v>
      </c>
      <c r="F52" s="59" t="s">
        <v>20</v>
      </c>
      <c r="G52" s="59" t="s">
        <v>253</v>
      </c>
      <c r="H52" s="60"/>
      <c r="I52" s="60">
        <v>98</v>
      </c>
      <c r="J52" s="60">
        <v>98</v>
      </c>
      <c r="K52" s="60" t="b">
        <f t="shared" si="0"/>
        <v>1</v>
      </c>
      <c r="L52" s="60">
        <v>1397494.73</v>
      </c>
    </row>
    <row r="53" spans="1:12" x14ac:dyDescent="0.15">
      <c r="A53" s="57">
        <v>41807</v>
      </c>
      <c r="B53" s="58">
        <v>51</v>
      </c>
      <c r="C53" s="59" t="s">
        <v>1188</v>
      </c>
      <c r="D53" s="59" t="s">
        <v>1189</v>
      </c>
      <c r="E53" s="59" t="s">
        <v>160</v>
      </c>
      <c r="F53" s="59" t="s">
        <v>20</v>
      </c>
      <c r="G53" s="59" t="s">
        <v>253</v>
      </c>
      <c r="H53" s="60"/>
      <c r="I53" s="60">
        <v>98</v>
      </c>
      <c r="J53" s="60">
        <v>98</v>
      </c>
      <c r="K53" s="60" t="b">
        <f t="shared" si="0"/>
        <v>1</v>
      </c>
      <c r="L53" s="60">
        <v>1397396.73</v>
      </c>
    </row>
    <row r="54" spans="1:12" x14ac:dyDescent="0.15">
      <c r="A54" s="57">
        <v>41810</v>
      </c>
      <c r="B54" s="58">
        <v>51</v>
      </c>
      <c r="C54" s="59" t="s">
        <v>1190</v>
      </c>
      <c r="D54" s="59" t="s">
        <v>1191</v>
      </c>
      <c r="E54" s="59" t="s">
        <v>128</v>
      </c>
      <c r="F54" s="59" t="s">
        <v>20</v>
      </c>
      <c r="G54" s="59" t="s">
        <v>274</v>
      </c>
      <c r="H54" s="60"/>
      <c r="I54" s="60">
        <v>445.2</v>
      </c>
      <c r="J54" s="60">
        <v>445.2</v>
      </c>
      <c r="K54" s="60" t="b">
        <f t="shared" si="0"/>
        <v>1</v>
      </c>
      <c r="L54" s="60">
        <v>1396951.53</v>
      </c>
    </row>
    <row r="55" spans="1:12" x14ac:dyDescent="0.15">
      <c r="A55" s="57">
        <v>41810</v>
      </c>
      <c r="B55" s="58">
        <v>51</v>
      </c>
      <c r="C55" s="59" t="s">
        <v>1192</v>
      </c>
      <c r="D55" s="59" t="s">
        <v>1193</v>
      </c>
      <c r="E55" s="59" t="s">
        <v>128</v>
      </c>
      <c r="F55" s="59" t="s">
        <v>20</v>
      </c>
      <c r="G55" s="59" t="s">
        <v>274</v>
      </c>
      <c r="H55" s="60"/>
      <c r="I55" s="60">
        <v>80</v>
      </c>
      <c r="J55" s="60">
        <v>80</v>
      </c>
      <c r="K55" s="60" t="b">
        <f t="shared" si="0"/>
        <v>1</v>
      </c>
      <c r="L55" s="60">
        <v>1396871.53</v>
      </c>
    </row>
    <row r="56" spans="1:12" x14ac:dyDescent="0.15">
      <c r="A56" s="57">
        <v>41810</v>
      </c>
      <c r="B56" s="58">
        <v>51</v>
      </c>
      <c r="C56" s="59" t="s">
        <v>1194</v>
      </c>
      <c r="D56" s="59" t="s">
        <v>1195</v>
      </c>
      <c r="E56" s="59" t="s">
        <v>194</v>
      </c>
      <c r="F56" s="59" t="s">
        <v>20</v>
      </c>
      <c r="G56" s="59" t="s">
        <v>274</v>
      </c>
      <c r="H56" s="60"/>
      <c r="I56" s="60">
        <v>1500</v>
      </c>
      <c r="J56" s="60">
        <v>1500</v>
      </c>
      <c r="K56" s="60" t="b">
        <f t="shared" si="0"/>
        <v>1</v>
      </c>
      <c r="L56" s="60">
        <v>1395371.53</v>
      </c>
    </row>
    <row r="57" spans="1:12" x14ac:dyDescent="0.15">
      <c r="A57" s="57">
        <v>41810</v>
      </c>
      <c r="B57" s="58">
        <v>51</v>
      </c>
      <c r="C57" s="59" t="s">
        <v>1196</v>
      </c>
      <c r="D57" s="59" t="s">
        <v>1197</v>
      </c>
      <c r="E57" s="59" t="s">
        <v>194</v>
      </c>
      <c r="F57" s="59" t="s">
        <v>20</v>
      </c>
      <c r="G57" s="59" t="s">
        <v>274</v>
      </c>
      <c r="H57" s="60"/>
      <c r="I57" s="60">
        <v>2068.6</v>
      </c>
      <c r="J57" s="60">
        <v>2068.6</v>
      </c>
      <c r="K57" s="60" t="b">
        <f t="shared" si="0"/>
        <v>1</v>
      </c>
      <c r="L57" s="60">
        <v>1393302.93</v>
      </c>
    </row>
    <row r="58" spans="1:12" x14ac:dyDescent="0.15">
      <c r="A58" s="57">
        <v>41810</v>
      </c>
      <c r="B58" s="58">
        <v>51</v>
      </c>
      <c r="C58" s="59" t="s">
        <v>1198</v>
      </c>
      <c r="D58" s="59" t="s">
        <v>1199</v>
      </c>
      <c r="E58" s="59" t="s">
        <v>181</v>
      </c>
      <c r="F58" s="59" t="s">
        <v>20</v>
      </c>
      <c r="G58" s="59" t="s">
        <v>821</v>
      </c>
      <c r="H58" s="60"/>
      <c r="I58" s="60">
        <v>108</v>
      </c>
      <c r="J58" s="60">
        <v>108</v>
      </c>
      <c r="K58" s="60" t="b">
        <f t="shared" si="0"/>
        <v>1</v>
      </c>
      <c r="L58" s="60">
        <v>1393194.93</v>
      </c>
    </row>
    <row r="59" spans="1:12" x14ac:dyDescent="0.15">
      <c r="A59" s="57">
        <v>41810</v>
      </c>
      <c r="B59" s="58">
        <v>51</v>
      </c>
      <c r="C59" s="59" t="s">
        <v>1200</v>
      </c>
      <c r="D59" s="59" t="s">
        <v>1201</v>
      </c>
      <c r="E59" s="59" t="s">
        <v>568</v>
      </c>
      <c r="F59" s="55"/>
      <c r="G59" s="59" t="s">
        <v>1331</v>
      </c>
      <c r="H59" s="60"/>
      <c r="I59" s="60">
        <v>7500</v>
      </c>
      <c r="K59" s="60" t="b">
        <f t="shared" si="0"/>
        <v>0</v>
      </c>
      <c r="L59" s="60">
        <v>1385194.93</v>
      </c>
    </row>
    <row r="60" spans="1:12" x14ac:dyDescent="0.15">
      <c r="A60" s="57"/>
      <c r="B60" s="58"/>
      <c r="C60" s="59"/>
      <c r="D60" s="59"/>
      <c r="E60" s="59" t="s">
        <v>1134</v>
      </c>
      <c r="F60" s="59"/>
      <c r="G60" s="59" t="s">
        <v>1325</v>
      </c>
      <c r="H60" s="60"/>
      <c r="I60" s="60">
        <v>500</v>
      </c>
      <c r="J60" s="60">
        <v>8000</v>
      </c>
      <c r="K60" s="60" t="b">
        <f t="shared" si="0"/>
        <v>0</v>
      </c>
      <c r="L60" s="60"/>
    </row>
    <row r="61" spans="1:12" x14ac:dyDescent="0.15">
      <c r="A61" s="57">
        <v>41810</v>
      </c>
      <c r="B61" s="58">
        <v>51</v>
      </c>
      <c r="C61" s="59" t="s">
        <v>1202</v>
      </c>
      <c r="D61" s="59" t="s">
        <v>1203</v>
      </c>
      <c r="E61" s="59" t="s">
        <v>350</v>
      </c>
      <c r="F61" s="59" t="s">
        <v>20</v>
      </c>
      <c r="G61" s="59" t="s">
        <v>1332</v>
      </c>
      <c r="H61" s="60"/>
      <c r="I61" s="60">
        <v>644.12</v>
      </c>
      <c r="J61" s="60">
        <v>644.12</v>
      </c>
      <c r="K61" s="60" t="b">
        <f t="shared" si="0"/>
        <v>1</v>
      </c>
      <c r="L61" s="60">
        <v>1384550.81</v>
      </c>
    </row>
    <row r="62" spans="1:12" x14ac:dyDescent="0.15">
      <c r="A62" s="57">
        <v>41810</v>
      </c>
      <c r="B62" s="58">
        <v>51</v>
      </c>
      <c r="C62" s="59" t="s">
        <v>1204</v>
      </c>
      <c r="D62" s="59" t="s">
        <v>1205</v>
      </c>
      <c r="E62" s="59" t="s">
        <v>993</v>
      </c>
      <c r="F62" s="59" t="s">
        <v>20</v>
      </c>
      <c r="G62" s="59" t="s">
        <v>821</v>
      </c>
      <c r="H62" s="60"/>
      <c r="I62" s="60">
        <v>52</v>
      </c>
      <c r="J62" s="60">
        <v>52</v>
      </c>
      <c r="K62" s="60" t="b">
        <f t="shared" si="0"/>
        <v>1</v>
      </c>
      <c r="L62" s="60">
        <v>1384498.81</v>
      </c>
    </row>
    <row r="63" spans="1:12" x14ac:dyDescent="0.15">
      <c r="A63" s="57">
        <v>41810</v>
      </c>
      <c r="B63" s="58">
        <v>51</v>
      </c>
      <c r="C63" s="59" t="s">
        <v>1206</v>
      </c>
      <c r="D63" s="59" t="s">
        <v>1207</v>
      </c>
      <c r="E63" s="59" t="s">
        <v>1208</v>
      </c>
      <c r="F63" s="59" t="s">
        <v>20</v>
      </c>
      <c r="G63" s="59" t="s">
        <v>1333</v>
      </c>
      <c r="H63" s="60"/>
      <c r="I63" s="60">
        <v>5000</v>
      </c>
      <c r="J63" s="60">
        <v>5000</v>
      </c>
      <c r="K63" s="60" t="b">
        <f t="shared" si="0"/>
        <v>1</v>
      </c>
      <c r="L63" s="60">
        <v>1379498.81</v>
      </c>
    </row>
    <row r="64" spans="1:12" x14ac:dyDescent="0.15">
      <c r="A64" s="57">
        <v>41810</v>
      </c>
      <c r="B64" s="58">
        <v>51</v>
      </c>
      <c r="C64" s="59" t="s">
        <v>1209</v>
      </c>
      <c r="D64" s="59" t="s">
        <v>1210</v>
      </c>
      <c r="E64" s="59" t="s">
        <v>1211</v>
      </c>
      <c r="F64" s="59" t="s">
        <v>20</v>
      </c>
      <c r="G64" s="59" t="s">
        <v>1319</v>
      </c>
      <c r="H64" s="60"/>
      <c r="I64" s="60">
        <v>7506</v>
      </c>
      <c r="J64" s="60">
        <v>7506</v>
      </c>
      <c r="K64" s="60" t="b">
        <f t="shared" si="0"/>
        <v>1</v>
      </c>
      <c r="L64" s="60">
        <v>1371992.81</v>
      </c>
    </row>
    <row r="65" spans="1:12" x14ac:dyDescent="0.15">
      <c r="A65" s="57">
        <v>41810</v>
      </c>
      <c r="B65" s="58">
        <v>51</v>
      </c>
      <c r="C65" s="59" t="s">
        <v>1212</v>
      </c>
      <c r="D65" s="59" t="s">
        <v>1213</v>
      </c>
      <c r="E65" s="59" t="s">
        <v>284</v>
      </c>
      <c r="F65" s="59" t="s">
        <v>20</v>
      </c>
      <c r="G65" s="59" t="s">
        <v>821</v>
      </c>
      <c r="H65" s="60"/>
      <c r="I65" s="60">
        <v>101.5</v>
      </c>
      <c r="J65" s="60">
        <v>101.5</v>
      </c>
      <c r="K65" s="60" t="b">
        <f t="shared" si="0"/>
        <v>1</v>
      </c>
      <c r="L65" s="60">
        <v>1371891.31</v>
      </c>
    </row>
    <row r="66" spans="1:12" x14ac:dyDescent="0.15">
      <c r="A66" s="57">
        <v>41810</v>
      </c>
      <c r="B66" s="58">
        <v>51</v>
      </c>
      <c r="C66" s="59" t="s">
        <v>1214</v>
      </c>
      <c r="D66" s="59" t="s">
        <v>1215</v>
      </c>
      <c r="E66" s="59" t="s">
        <v>1155</v>
      </c>
      <c r="F66" s="55"/>
      <c r="G66" s="59" t="s">
        <v>1327</v>
      </c>
      <c r="H66" s="60"/>
      <c r="I66" s="60">
        <v>2680</v>
      </c>
      <c r="K66" s="60" t="b">
        <f t="shared" si="0"/>
        <v>0</v>
      </c>
      <c r="L66" s="60">
        <v>1355081.31</v>
      </c>
    </row>
    <row r="67" spans="1:12" x14ac:dyDescent="0.15">
      <c r="A67" s="57"/>
      <c r="B67" s="58"/>
      <c r="C67" s="59"/>
      <c r="D67" s="59"/>
      <c r="E67" s="59" t="s">
        <v>976</v>
      </c>
      <c r="F67" s="59"/>
      <c r="G67" s="59" t="s">
        <v>247</v>
      </c>
      <c r="H67" s="60"/>
      <c r="I67" s="60">
        <v>14130</v>
      </c>
      <c r="J67" s="60">
        <v>16810</v>
      </c>
      <c r="K67" s="60" t="b">
        <f t="shared" si="0"/>
        <v>0</v>
      </c>
      <c r="L67" s="60"/>
    </row>
    <row r="68" spans="1:12" x14ac:dyDescent="0.15">
      <c r="A68" s="57">
        <v>41810</v>
      </c>
      <c r="B68" s="58">
        <v>51</v>
      </c>
      <c r="C68" s="59" t="s">
        <v>1216</v>
      </c>
      <c r="D68" s="59" t="s">
        <v>1217</v>
      </c>
      <c r="E68" s="59" t="s">
        <v>1218</v>
      </c>
      <c r="F68" s="55"/>
      <c r="G68" s="59" t="s">
        <v>821</v>
      </c>
      <c r="H68" s="60"/>
      <c r="I68" s="60">
        <v>180</v>
      </c>
      <c r="K68" s="60" t="b">
        <f t="shared" si="0"/>
        <v>0</v>
      </c>
      <c r="L68" s="60">
        <v>1354661.31</v>
      </c>
    </row>
    <row r="69" spans="1:12" x14ac:dyDescent="0.15">
      <c r="A69" s="57"/>
      <c r="B69" s="58"/>
      <c r="C69" s="59"/>
      <c r="D69" s="59"/>
      <c r="E69" s="59" t="s">
        <v>128</v>
      </c>
      <c r="F69" s="59"/>
      <c r="G69" s="59" t="s">
        <v>274</v>
      </c>
      <c r="H69" s="60"/>
      <c r="I69" s="60">
        <v>240</v>
      </c>
      <c r="J69" s="60">
        <v>420</v>
      </c>
      <c r="K69" s="60" t="b">
        <f t="shared" si="0"/>
        <v>0</v>
      </c>
      <c r="L69" s="60"/>
    </row>
    <row r="70" spans="1:12" x14ac:dyDescent="0.15">
      <c r="A70" s="57">
        <v>41810</v>
      </c>
      <c r="B70" s="58">
        <v>51</v>
      </c>
      <c r="C70" s="59" t="s">
        <v>1219</v>
      </c>
      <c r="D70" s="59" t="s">
        <v>1220</v>
      </c>
      <c r="E70" s="59" t="s">
        <v>194</v>
      </c>
      <c r="F70" s="59" t="s">
        <v>20</v>
      </c>
      <c r="G70" s="59" t="s">
        <v>274</v>
      </c>
      <c r="H70" s="60"/>
      <c r="I70" s="60">
        <v>298</v>
      </c>
      <c r="J70" s="60">
        <v>298</v>
      </c>
      <c r="K70" s="60" t="b">
        <f t="shared" ref="K70:K117" si="1">I70=J70</f>
        <v>1</v>
      </c>
      <c r="L70" s="60">
        <v>1354363.31</v>
      </c>
    </row>
    <row r="71" spans="1:12" x14ac:dyDescent="0.15">
      <c r="A71" s="57">
        <v>41810</v>
      </c>
      <c r="B71" s="58">
        <v>51</v>
      </c>
      <c r="C71" s="59" t="s">
        <v>1221</v>
      </c>
      <c r="D71" s="59" t="s">
        <v>1222</v>
      </c>
      <c r="E71" s="59" t="s">
        <v>212</v>
      </c>
      <c r="F71" s="55"/>
      <c r="G71" s="59" t="s">
        <v>1329</v>
      </c>
      <c r="H71" s="60"/>
      <c r="I71" s="60">
        <v>1469.05</v>
      </c>
      <c r="K71" s="60" t="b">
        <f t="shared" si="1"/>
        <v>0</v>
      </c>
      <c r="L71" s="60">
        <v>1351827.76</v>
      </c>
    </row>
    <row r="72" spans="1:12" x14ac:dyDescent="0.15">
      <c r="A72" s="57"/>
      <c r="B72" s="58"/>
      <c r="C72" s="59"/>
      <c r="D72" s="59"/>
      <c r="E72" s="59" t="s">
        <v>1103</v>
      </c>
      <c r="F72" s="59"/>
      <c r="G72" s="59" t="s">
        <v>1319</v>
      </c>
      <c r="H72" s="60"/>
      <c r="I72" s="60">
        <v>1066.5</v>
      </c>
      <c r="J72" s="60">
        <v>2535.5500000000002</v>
      </c>
      <c r="K72" s="60" t="b">
        <f t="shared" si="1"/>
        <v>0</v>
      </c>
      <c r="L72" s="60"/>
    </row>
    <row r="73" spans="1:12" x14ac:dyDescent="0.15">
      <c r="A73" s="57">
        <v>41810</v>
      </c>
      <c r="B73" s="58">
        <v>51</v>
      </c>
      <c r="C73" s="59" t="s">
        <v>1223</v>
      </c>
      <c r="D73" s="59" t="s">
        <v>1224</v>
      </c>
      <c r="E73" s="59" t="s">
        <v>202</v>
      </c>
      <c r="F73" s="59" t="s">
        <v>20</v>
      </c>
      <c r="G73" s="59" t="s">
        <v>821</v>
      </c>
      <c r="H73" s="60"/>
      <c r="I73" s="60">
        <v>1211</v>
      </c>
      <c r="J73" s="60">
        <v>1211</v>
      </c>
      <c r="K73" s="60" t="b">
        <f t="shared" si="1"/>
        <v>1</v>
      </c>
      <c r="L73" s="60">
        <v>1350616.76</v>
      </c>
    </row>
    <row r="74" spans="1:12" x14ac:dyDescent="0.15">
      <c r="A74" s="57">
        <v>41810</v>
      </c>
      <c r="B74" s="58">
        <v>51</v>
      </c>
      <c r="C74" s="59" t="s">
        <v>1225</v>
      </c>
      <c r="D74" s="59" t="s">
        <v>1226</v>
      </c>
      <c r="E74" s="59" t="s">
        <v>128</v>
      </c>
      <c r="F74" s="59" t="s">
        <v>20</v>
      </c>
      <c r="G74" s="59" t="s">
        <v>274</v>
      </c>
      <c r="H74" s="60"/>
      <c r="I74" s="60">
        <v>1215</v>
      </c>
      <c r="J74" s="60">
        <v>1215</v>
      </c>
      <c r="K74" s="60" t="b">
        <f t="shared" si="1"/>
        <v>1</v>
      </c>
      <c r="L74" s="60">
        <v>1349401.76</v>
      </c>
    </row>
    <row r="75" spans="1:12" x14ac:dyDescent="0.15">
      <c r="A75" s="57">
        <v>41810</v>
      </c>
      <c r="B75" s="58">
        <v>51</v>
      </c>
      <c r="C75" s="59" t="s">
        <v>1227</v>
      </c>
      <c r="D75" s="59" t="s">
        <v>1228</v>
      </c>
      <c r="E75" s="59" t="s">
        <v>912</v>
      </c>
      <c r="F75" s="59" t="s">
        <v>20</v>
      </c>
      <c r="G75" s="59" t="s">
        <v>695</v>
      </c>
      <c r="H75" s="60"/>
      <c r="I75" s="60">
        <v>260</v>
      </c>
      <c r="J75" s="60">
        <v>260</v>
      </c>
      <c r="K75" s="60" t="b">
        <f t="shared" si="1"/>
        <v>1</v>
      </c>
      <c r="L75" s="60">
        <v>1349141.76</v>
      </c>
    </row>
    <row r="76" spans="1:12" x14ac:dyDescent="0.15">
      <c r="A76" s="57">
        <v>41810</v>
      </c>
      <c r="B76" s="58">
        <v>51</v>
      </c>
      <c r="C76" s="59" t="s">
        <v>1229</v>
      </c>
      <c r="D76" s="59" t="s">
        <v>1230</v>
      </c>
      <c r="E76" s="59" t="s">
        <v>207</v>
      </c>
      <c r="F76" s="59" t="s">
        <v>20</v>
      </c>
      <c r="G76" s="59" t="s">
        <v>258</v>
      </c>
      <c r="H76" s="60"/>
      <c r="I76" s="60">
        <v>275.89999999999998</v>
      </c>
      <c r="J76" s="60">
        <v>275.89999999999998</v>
      </c>
      <c r="K76" s="60" t="b">
        <f t="shared" si="1"/>
        <v>1</v>
      </c>
      <c r="L76" s="60">
        <v>1348865.86</v>
      </c>
    </row>
    <row r="77" spans="1:12" x14ac:dyDescent="0.15">
      <c r="A77" s="57">
        <v>41810</v>
      </c>
      <c r="B77" s="58">
        <v>51</v>
      </c>
      <c r="C77" s="59" t="s">
        <v>1231</v>
      </c>
      <c r="D77" s="59" t="s">
        <v>1232</v>
      </c>
      <c r="E77" s="59" t="s">
        <v>375</v>
      </c>
      <c r="F77" s="59" t="s">
        <v>20</v>
      </c>
      <c r="G77" s="59" t="s">
        <v>821</v>
      </c>
      <c r="H77" s="60"/>
      <c r="I77" s="60">
        <v>100</v>
      </c>
      <c r="J77" s="60">
        <v>100</v>
      </c>
      <c r="K77" s="60" t="b">
        <f t="shared" si="1"/>
        <v>1</v>
      </c>
      <c r="L77" s="60">
        <v>1348765.86</v>
      </c>
    </row>
    <row r="78" spans="1:12" x14ac:dyDescent="0.15">
      <c r="A78" s="57">
        <v>41810</v>
      </c>
      <c r="B78" s="58">
        <v>51</v>
      </c>
      <c r="C78" s="59" t="s">
        <v>1233</v>
      </c>
      <c r="D78" s="59" t="s">
        <v>1234</v>
      </c>
      <c r="E78" s="59" t="s">
        <v>1235</v>
      </c>
      <c r="F78" s="59" t="s">
        <v>20</v>
      </c>
      <c r="G78" s="59" t="s">
        <v>274</v>
      </c>
      <c r="H78" s="60"/>
      <c r="I78" s="60">
        <v>8336.6</v>
      </c>
      <c r="J78" s="60">
        <v>8336.6</v>
      </c>
      <c r="K78" s="60" t="b">
        <f t="shared" si="1"/>
        <v>1</v>
      </c>
      <c r="L78" s="60">
        <v>1340429.26</v>
      </c>
    </row>
    <row r="79" spans="1:12" x14ac:dyDescent="0.15">
      <c r="A79" s="57">
        <v>41810</v>
      </c>
      <c r="B79" s="58">
        <v>51</v>
      </c>
      <c r="C79" s="59" t="s">
        <v>1236</v>
      </c>
      <c r="D79" s="59" t="s">
        <v>1237</v>
      </c>
      <c r="E79" s="59" t="s">
        <v>1235</v>
      </c>
      <c r="F79" s="59" t="s">
        <v>20</v>
      </c>
      <c r="G79" s="59" t="s">
        <v>274</v>
      </c>
      <c r="H79" s="60"/>
      <c r="I79" s="60">
        <v>5235.8</v>
      </c>
      <c r="J79" s="60">
        <v>5235.8</v>
      </c>
      <c r="K79" s="60" t="b">
        <f t="shared" si="1"/>
        <v>1</v>
      </c>
      <c r="L79" s="60">
        <v>1335193.46</v>
      </c>
    </row>
    <row r="80" spans="1:12" x14ac:dyDescent="0.15">
      <c r="A80" s="57">
        <v>41810</v>
      </c>
      <c r="B80" s="58">
        <v>56</v>
      </c>
      <c r="C80" s="59" t="s">
        <v>1238</v>
      </c>
      <c r="D80" s="59" t="s">
        <v>20</v>
      </c>
      <c r="E80" s="59" t="s">
        <v>135</v>
      </c>
      <c r="F80" s="59" t="s">
        <v>1239</v>
      </c>
      <c r="G80" s="59" t="s">
        <v>1334</v>
      </c>
      <c r="H80" s="60">
        <v>3000</v>
      </c>
      <c r="I80" s="60"/>
      <c r="J80" s="60">
        <v>-3000</v>
      </c>
      <c r="K80" s="60" t="b">
        <f t="shared" si="1"/>
        <v>0</v>
      </c>
      <c r="L80" s="60">
        <v>1338193.46</v>
      </c>
    </row>
    <row r="81" spans="1:12" x14ac:dyDescent="0.15">
      <c r="A81" s="57">
        <v>41810</v>
      </c>
      <c r="B81" s="58">
        <v>51</v>
      </c>
      <c r="C81" s="59" t="s">
        <v>67</v>
      </c>
      <c r="D81" s="59" t="s">
        <v>20</v>
      </c>
      <c r="E81" s="59" t="s">
        <v>1240</v>
      </c>
      <c r="F81" s="59" t="s">
        <v>20</v>
      </c>
      <c r="G81" s="59" t="s">
        <v>1320</v>
      </c>
      <c r="H81" s="60"/>
      <c r="I81" s="60">
        <v>30</v>
      </c>
      <c r="J81" s="60">
        <v>30</v>
      </c>
      <c r="K81" s="60" t="b">
        <f t="shared" si="1"/>
        <v>1</v>
      </c>
      <c r="L81" s="60">
        <v>1338163.46</v>
      </c>
    </row>
    <row r="82" spans="1:12" x14ac:dyDescent="0.15">
      <c r="A82" s="57">
        <v>41811</v>
      </c>
      <c r="B82" s="58">
        <v>52</v>
      </c>
      <c r="C82" s="59" t="s">
        <v>1241</v>
      </c>
      <c r="D82" s="59" t="s">
        <v>1242</v>
      </c>
      <c r="E82" s="59" t="s">
        <v>1243</v>
      </c>
      <c r="F82" s="59" t="s">
        <v>20</v>
      </c>
      <c r="G82" s="59" t="s">
        <v>1319</v>
      </c>
      <c r="H82" s="60">
        <v>3000</v>
      </c>
      <c r="I82" s="60">
        <v>-3000</v>
      </c>
      <c r="J82" s="60">
        <v>-3000</v>
      </c>
      <c r="K82" s="60" t="b">
        <f t="shared" si="1"/>
        <v>1</v>
      </c>
      <c r="L82" s="60">
        <v>1341163.46</v>
      </c>
    </row>
    <row r="83" spans="1:12" x14ac:dyDescent="0.15">
      <c r="A83" s="57">
        <v>41814</v>
      </c>
      <c r="B83" s="58">
        <v>52</v>
      </c>
      <c r="C83" s="59" t="s">
        <v>1244</v>
      </c>
      <c r="D83" s="59" t="s">
        <v>1245</v>
      </c>
      <c r="E83" s="59" t="s">
        <v>138</v>
      </c>
      <c r="F83" s="59" t="s">
        <v>20</v>
      </c>
      <c r="G83" s="59" t="s">
        <v>1335</v>
      </c>
      <c r="H83" s="60">
        <v>780</v>
      </c>
      <c r="I83" s="60"/>
      <c r="J83" s="60">
        <v>-780</v>
      </c>
      <c r="K83" s="60" t="b">
        <f t="shared" si="1"/>
        <v>0</v>
      </c>
      <c r="L83" s="60">
        <v>1341943.46</v>
      </c>
    </row>
    <row r="84" spans="1:12" x14ac:dyDescent="0.15">
      <c r="A84" s="57">
        <v>41815</v>
      </c>
      <c r="B84" s="58">
        <v>51</v>
      </c>
      <c r="C84" s="59" t="s">
        <v>1246</v>
      </c>
      <c r="D84" s="59" t="s">
        <v>276</v>
      </c>
      <c r="E84" s="59" t="s">
        <v>759</v>
      </c>
      <c r="F84" s="59" t="s">
        <v>20</v>
      </c>
      <c r="G84" s="59" t="s">
        <v>1087</v>
      </c>
      <c r="H84" s="60"/>
      <c r="I84" s="60">
        <v>42238.8</v>
      </c>
      <c r="J84" s="60">
        <v>42238.8</v>
      </c>
      <c r="K84" s="60" t="b">
        <f t="shared" si="1"/>
        <v>1</v>
      </c>
      <c r="L84" s="60">
        <v>1299704.6599999999</v>
      </c>
    </row>
    <row r="85" spans="1:12" x14ac:dyDescent="0.15">
      <c r="A85" s="57">
        <v>41815</v>
      </c>
      <c r="B85" s="58">
        <v>51</v>
      </c>
      <c r="C85" s="59" t="s">
        <v>1247</v>
      </c>
      <c r="D85" s="59" t="s">
        <v>276</v>
      </c>
      <c r="E85" s="59" t="s">
        <v>1248</v>
      </c>
      <c r="F85" s="59" t="s">
        <v>20</v>
      </c>
      <c r="G85" s="59" t="s">
        <v>1319</v>
      </c>
      <c r="H85" s="60"/>
      <c r="I85" s="60">
        <v>11297.52</v>
      </c>
      <c r="J85" s="60">
        <v>11297.52</v>
      </c>
      <c r="K85" s="60" t="b">
        <f t="shared" si="1"/>
        <v>1</v>
      </c>
      <c r="L85" s="60">
        <v>1288407.1399999999</v>
      </c>
    </row>
    <row r="86" spans="1:12" x14ac:dyDescent="0.15">
      <c r="A86" s="57">
        <v>41816</v>
      </c>
      <c r="B86" s="58">
        <v>52</v>
      </c>
      <c r="C86" s="59" t="s">
        <v>1249</v>
      </c>
      <c r="D86" s="59" t="s">
        <v>1250</v>
      </c>
      <c r="E86" s="59" t="s">
        <v>800</v>
      </c>
      <c r="F86" s="59" t="s">
        <v>20</v>
      </c>
      <c r="G86" s="59" t="s">
        <v>1336</v>
      </c>
      <c r="H86" s="60">
        <v>2500</v>
      </c>
      <c r="I86" s="60"/>
      <c r="J86" s="60">
        <v>-2500</v>
      </c>
      <c r="K86" s="60" t="b">
        <f t="shared" si="1"/>
        <v>0</v>
      </c>
      <c r="L86" s="60">
        <v>1290907.1399999999</v>
      </c>
    </row>
    <row r="87" spans="1:12" x14ac:dyDescent="0.15">
      <c r="A87" s="57">
        <v>41817</v>
      </c>
      <c r="B87" s="58">
        <v>52</v>
      </c>
      <c r="C87" s="59" t="s">
        <v>1251</v>
      </c>
      <c r="D87" s="59" t="s">
        <v>1252</v>
      </c>
      <c r="E87" s="59" t="s">
        <v>1253</v>
      </c>
      <c r="F87" s="59" t="s">
        <v>20</v>
      </c>
      <c r="G87" s="59" t="s">
        <v>1336</v>
      </c>
      <c r="H87" s="60">
        <v>600</v>
      </c>
      <c r="I87" s="60"/>
      <c r="J87" s="60">
        <v>-600</v>
      </c>
      <c r="K87" s="60" t="b">
        <f t="shared" si="1"/>
        <v>0</v>
      </c>
      <c r="L87" s="60">
        <v>1291507.1399999999</v>
      </c>
    </row>
    <row r="88" spans="1:12" x14ac:dyDescent="0.15">
      <c r="A88" s="57">
        <v>41820</v>
      </c>
      <c r="B88" s="58">
        <v>51</v>
      </c>
      <c r="C88" s="59" t="s">
        <v>1254</v>
      </c>
      <c r="D88" s="59" t="s">
        <v>1255</v>
      </c>
      <c r="E88" s="59" t="s">
        <v>171</v>
      </c>
      <c r="F88" s="59" t="s">
        <v>20</v>
      </c>
      <c r="G88" s="59" t="s">
        <v>255</v>
      </c>
      <c r="H88" s="60"/>
      <c r="I88" s="60">
        <v>350</v>
      </c>
      <c r="J88" s="60">
        <v>350</v>
      </c>
      <c r="K88" s="60" t="b">
        <f t="shared" si="1"/>
        <v>1</v>
      </c>
      <c r="L88" s="60">
        <v>1291157.1399999999</v>
      </c>
    </row>
    <row r="89" spans="1:12" x14ac:dyDescent="0.15">
      <c r="A89" s="57">
        <v>41820</v>
      </c>
      <c r="B89" s="58">
        <v>51</v>
      </c>
      <c r="C89" s="59" t="s">
        <v>1256</v>
      </c>
      <c r="D89" s="59" t="s">
        <v>1257</v>
      </c>
      <c r="E89" s="59" t="s">
        <v>171</v>
      </c>
      <c r="F89" s="59" t="s">
        <v>20</v>
      </c>
      <c r="G89" s="59" t="s">
        <v>255</v>
      </c>
      <c r="H89" s="60"/>
      <c r="I89" s="60">
        <v>350</v>
      </c>
      <c r="J89" s="60">
        <v>350</v>
      </c>
      <c r="K89" s="60" t="b">
        <f t="shared" si="1"/>
        <v>1</v>
      </c>
      <c r="L89" s="60">
        <v>1290807.1399999999</v>
      </c>
    </row>
    <row r="90" spans="1:12" x14ac:dyDescent="0.15">
      <c r="A90" s="57">
        <v>41820</v>
      </c>
      <c r="B90" s="58">
        <v>51</v>
      </c>
      <c r="C90" s="59" t="s">
        <v>1258</v>
      </c>
      <c r="D90" s="59" t="s">
        <v>1259</v>
      </c>
      <c r="E90" s="59" t="s">
        <v>133</v>
      </c>
      <c r="F90" s="59" t="s">
        <v>20</v>
      </c>
      <c r="G90" s="59" t="s">
        <v>1077</v>
      </c>
      <c r="H90" s="60"/>
      <c r="I90" s="60">
        <v>2300</v>
      </c>
      <c r="J90" s="60">
        <v>2300</v>
      </c>
      <c r="K90" s="60" t="b">
        <f t="shared" si="1"/>
        <v>1</v>
      </c>
      <c r="L90" s="60">
        <v>1288507.1399999999</v>
      </c>
    </row>
    <row r="91" spans="1:12" x14ac:dyDescent="0.15">
      <c r="A91" s="57">
        <v>41820</v>
      </c>
      <c r="B91" s="58">
        <v>51</v>
      </c>
      <c r="C91" s="59" t="s">
        <v>1260</v>
      </c>
      <c r="D91" s="59" t="s">
        <v>1261</v>
      </c>
      <c r="E91" s="59" t="s">
        <v>738</v>
      </c>
      <c r="F91" s="59" t="s">
        <v>20</v>
      </c>
      <c r="G91" s="59" t="s">
        <v>1091</v>
      </c>
      <c r="H91" s="60"/>
      <c r="I91" s="60">
        <v>2120</v>
      </c>
      <c r="J91" s="60">
        <v>2120</v>
      </c>
      <c r="K91" s="60" t="b">
        <f t="shared" si="1"/>
        <v>1</v>
      </c>
      <c r="L91" s="60">
        <v>1286387.1399999999</v>
      </c>
    </row>
    <row r="92" spans="1:12" x14ac:dyDescent="0.15">
      <c r="A92" s="57">
        <v>41820</v>
      </c>
      <c r="B92" s="58">
        <v>51</v>
      </c>
      <c r="C92" s="59" t="s">
        <v>1262</v>
      </c>
      <c r="D92" s="59" t="s">
        <v>1263</v>
      </c>
      <c r="E92" s="59" t="s">
        <v>1248</v>
      </c>
      <c r="F92" s="59" t="s">
        <v>20</v>
      </c>
      <c r="G92" s="59" t="s">
        <v>1319</v>
      </c>
      <c r="H92" s="60"/>
      <c r="I92" s="60">
        <v>6530</v>
      </c>
      <c r="J92" s="60">
        <v>6530</v>
      </c>
      <c r="K92" s="60" t="b">
        <f t="shared" si="1"/>
        <v>1</v>
      </c>
      <c r="L92" s="60">
        <v>1279857.1399999999</v>
      </c>
    </row>
    <row r="93" spans="1:12" x14ac:dyDescent="0.15">
      <c r="A93" s="57">
        <v>41820</v>
      </c>
      <c r="B93" s="58">
        <v>51</v>
      </c>
      <c r="C93" s="59" t="s">
        <v>1264</v>
      </c>
      <c r="D93" s="59" t="s">
        <v>1265</v>
      </c>
      <c r="E93" s="59" t="s">
        <v>976</v>
      </c>
      <c r="F93" s="59" t="s">
        <v>20</v>
      </c>
      <c r="G93" s="59" t="s">
        <v>247</v>
      </c>
      <c r="H93" s="60"/>
      <c r="I93" s="60">
        <v>1140</v>
      </c>
      <c r="J93" s="60">
        <v>1140</v>
      </c>
      <c r="K93" s="60" t="b">
        <f t="shared" si="1"/>
        <v>1</v>
      </c>
      <c r="L93" s="60">
        <v>1278717.1399999999</v>
      </c>
    </row>
    <row r="94" spans="1:12" x14ac:dyDescent="0.15">
      <c r="A94" s="57">
        <v>41820</v>
      </c>
      <c r="B94" s="58">
        <v>51</v>
      </c>
      <c r="C94" s="59" t="s">
        <v>1266</v>
      </c>
      <c r="D94" s="59" t="s">
        <v>1267</v>
      </c>
      <c r="E94" s="59" t="s">
        <v>178</v>
      </c>
      <c r="F94" s="59" t="s">
        <v>20</v>
      </c>
      <c r="G94" s="59" t="s">
        <v>682</v>
      </c>
      <c r="H94" s="60"/>
      <c r="I94" s="60">
        <v>378</v>
      </c>
      <c r="J94" s="60">
        <v>378</v>
      </c>
      <c r="K94" s="60" t="b">
        <f t="shared" si="1"/>
        <v>1</v>
      </c>
      <c r="L94" s="60">
        <v>1278339.1399999999</v>
      </c>
    </row>
    <row r="95" spans="1:12" x14ac:dyDescent="0.15">
      <c r="A95" s="57">
        <v>41820</v>
      </c>
      <c r="B95" s="58">
        <v>51</v>
      </c>
      <c r="C95" s="59" t="s">
        <v>1268</v>
      </c>
      <c r="D95" s="59" t="s">
        <v>1269</v>
      </c>
      <c r="E95" s="59" t="s">
        <v>308</v>
      </c>
      <c r="F95" s="59" t="s">
        <v>20</v>
      </c>
      <c r="G95" s="59" t="s">
        <v>1324</v>
      </c>
      <c r="H95" s="60"/>
      <c r="I95" s="60">
        <v>3600</v>
      </c>
      <c r="J95" s="60">
        <v>3600</v>
      </c>
      <c r="K95" s="60" t="b">
        <f t="shared" si="1"/>
        <v>1</v>
      </c>
      <c r="L95" s="60">
        <v>1274739.1399999999</v>
      </c>
    </row>
    <row r="96" spans="1:12" x14ac:dyDescent="0.15">
      <c r="A96" s="57">
        <v>41820</v>
      </c>
      <c r="B96" s="58">
        <v>51</v>
      </c>
      <c r="C96" s="59" t="s">
        <v>1270</v>
      </c>
      <c r="D96" s="59" t="s">
        <v>1271</v>
      </c>
      <c r="E96" s="59" t="s">
        <v>1272</v>
      </c>
      <c r="F96" s="55"/>
      <c r="G96" s="59" t="s">
        <v>1337</v>
      </c>
      <c r="H96" s="60"/>
      <c r="I96" s="60">
        <v>1800</v>
      </c>
      <c r="K96" s="60" t="b">
        <f t="shared" si="1"/>
        <v>0</v>
      </c>
      <c r="L96" s="60">
        <v>1272651.1399999999</v>
      </c>
    </row>
    <row r="97" spans="1:12" x14ac:dyDescent="0.15">
      <c r="A97" s="57"/>
      <c r="B97" s="58"/>
      <c r="C97" s="59"/>
      <c r="D97" s="59"/>
      <c r="E97" s="59" t="s">
        <v>350</v>
      </c>
      <c r="F97" s="59"/>
      <c r="G97" s="59" t="s">
        <v>1332</v>
      </c>
      <c r="H97" s="60"/>
      <c r="I97" s="60">
        <v>288</v>
      </c>
      <c r="J97" s="60">
        <v>2088</v>
      </c>
      <c r="K97" s="60" t="b">
        <f t="shared" si="1"/>
        <v>0</v>
      </c>
      <c r="L97" s="60"/>
    </row>
    <row r="98" spans="1:12" x14ac:dyDescent="0.15">
      <c r="A98" s="57">
        <v>41820</v>
      </c>
      <c r="B98" s="58">
        <v>51</v>
      </c>
      <c r="C98" s="59" t="s">
        <v>1273</v>
      </c>
      <c r="D98" s="59" t="s">
        <v>1274</v>
      </c>
      <c r="E98" s="59" t="s">
        <v>568</v>
      </c>
      <c r="F98" s="59" t="s">
        <v>20</v>
      </c>
      <c r="G98" s="59" t="s">
        <v>1331</v>
      </c>
      <c r="H98" s="60"/>
      <c r="I98" s="60">
        <v>7486</v>
      </c>
      <c r="J98" s="60">
        <v>7486</v>
      </c>
      <c r="K98" s="60" t="b">
        <f t="shared" si="1"/>
        <v>1</v>
      </c>
      <c r="L98" s="60">
        <v>1265165.1399999999</v>
      </c>
    </row>
    <row r="99" spans="1:12" x14ac:dyDescent="0.15">
      <c r="A99" s="57">
        <v>41820</v>
      </c>
      <c r="B99" s="58">
        <v>51</v>
      </c>
      <c r="C99" s="59" t="s">
        <v>1275</v>
      </c>
      <c r="D99" s="59" t="s">
        <v>1276</v>
      </c>
      <c r="E99" s="59" t="s">
        <v>293</v>
      </c>
      <c r="F99" s="59" t="s">
        <v>20</v>
      </c>
      <c r="G99" s="59" t="s">
        <v>1075</v>
      </c>
      <c r="H99" s="60"/>
      <c r="I99" s="60">
        <v>850</v>
      </c>
      <c r="J99" s="60">
        <v>850</v>
      </c>
      <c r="K99" s="60" t="b">
        <f t="shared" si="1"/>
        <v>1</v>
      </c>
      <c r="L99" s="60">
        <v>1264315.1399999999</v>
      </c>
    </row>
    <row r="100" spans="1:12" x14ac:dyDescent="0.15">
      <c r="A100" s="57">
        <v>41820</v>
      </c>
      <c r="B100" s="58">
        <v>51</v>
      </c>
      <c r="C100" s="59" t="s">
        <v>1277</v>
      </c>
      <c r="D100" s="59" t="s">
        <v>1278</v>
      </c>
      <c r="E100" s="59" t="s">
        <v>1279</v>
      </c>
      <c r="F100" s="55"/>
      <c r="G100" s="59" t="s">
        <v>1338</v>
      </c>
      <c r="H100" s="60"/>
      <c r="I100" s="60">
        <v>261.10000000000002</v>
      </c>
      <c r="K100" s="60" t="b">
        <f t="shared" si="1"/>
        <v>0</v>
      </c>
      <c r="L100" s="60">
        <v>1263983.6399999999</v>
      </c>
    </row>
    <row r="101" spans="1:12" x14ac:dyDescent="0.15">
      <c r="A101" s="57"/>
      <c r="B101" s="58"/>
      <c r="C101" s="59"/>
      <c r="D101" s="59"/>
      <c r="E101" s="59" t="s">
        <v>1280</v>
      </c>
      <c r="F101" s="59"/>
      <c r="G101" s="59" t="s">
        <v>1339</v>
      </c>
      <c r="H101" s="60"/>
      <c r="I101" s="60">
        <v>70.400000000000006</v>
      </c>
      <c r="J101" s="60">
        <v>331.5</v>
      </c>
      <c r="K101" s="60" t="b">
        <f t="shared" si="1"/>
        <v>0</v>
      </c>
      <c r="L101" s="60"/>
    </row>
    <row r="102" spans="1:12" x14ac:dyDescent="0.15">
      <c r="A102" s="57">
        <v>41820</v>
      </c>
      <c r="B102" s="58">
        <v>51</v>
      </c>
      <c r="C102" s="59" t="s">
        <v>1281</v>
      </c>
      <c r="D102" s="59" t="s">
        <v>1282</v>
      </c>
      <c r="E102" s="59" t="s">
        <v>37</v>
      </c>
      <c r="F102" s="59" t="s">
        <v>20</v>
      </c>
      <c r="G102" s="59" t="s">
        <v>821</v>
      </c>
      <c r="H102" s="60"/>
      <c r="I102" s="60">
        <v>270</v>
      </c>
      <c r="J102" s="60">
        <v>270</v>
      </c>
      <c r="K102" s="60" t="b">
        <f t="shared" si="1"/>
        <v>1</v>
      </c>
      <c r="L102" s="60">
        <v>1263713.6399999999</v>
      </c>
    </row>
    <row r="103" spans="1:12" x14ac:dyDescent="0.15">
      <c r="A103" s="57">
        <v>41820</v>
      </c>
      <c r="B103" s="58">
        <v>51</v>
      </c>
      <c r="C103" s="59" t="s">
        <v>1283</v>
      </c>
      <c r="D103" s="59" t="s">
        <v>1284</v>
      </c>
      <c r="E103" s="59" t="s">
        <v>1285</v>
      </c>
      <c r="F103" s="59" t="s">
        <v>20</v>
      </c>
      <c r="G103" s="59" t="s">
        <v>1340</v>
      </c>
      <c r="H103" s="60"/>
      <c r="I103" s="60">
        <v>3290</v>
      </c>
      <c r="J103" s="60">
        <v>3290</v>
      </c>
      <c r="K103" s="60" t="b">
        <f t="shared" si="1"/>
        <v>1</v>
      </c>
      <c r="L103" s="60">
        <v>1260423.6399999999</v>
      </c>
    </row>
    <row r="104" spans="1:12" x14ac:dyDescent="0.15">
      <c r="A104" s="57">
        <v>41820</v>
      </c>
      <c r="B104" s="58">
        <v>51</v>
      </c>
      <c r="C104" s="59" t="s">
        <v>1286</v>
      </c>
      <c r="D104" s="59" t="s">
        <v>1287</v>
      </c>
      <c r="E104" s="59" t="s">
        <v>515</v>
      </c>
      <c r="F104" s="59" t="s">
        <v>20</v>
      </c>
      <c r="G104" s="59" t="s">
        <v>247</v>
      </c>
      <c r="H104" s="60"/>
      <c r="I104" s="60">
        <v>18160</v>
      </c>
      <c r="J104" s="60">
        <v>18160</v>
      </c>
      <c r="K104" s="60" t="b">
        <f t="shared" si="1"/>
        <v>1</v>
      </c>
      <c r="L104" s="60">
        <v>1242263.6399999999</v>
      </c>
    </row>
    <row r="105" spans="1:12" x14ac:dyDescent="0.15">
      <c r="A105" s="57">
        <v>41820</v>
      </c>
      <c r="B105" s="58">
        <v>51</v>
      </c>
      <c r="C105" s="59" t="s">
        <v>1288</v>
      </c>
      <c r="D105" s="59" t="s">
        <v>1289</v>
      </c>
      <c r="E105" s="59" t="s">
        <v>1134</v>
      </c>
      <c r="F105" s="59" t="s">
        <v>20</v>
      </c>
      <c r="G105" s="59" t="s">
        <v>1325</v>
      </c>
      <c r="H105" s="60"/>
      <c r="I105" s="60">
        <v>1500</v>
      </c>
      <c r="J105" s="60">
        <v>1500</v>
      </c>
      <c r="K105" s="60" t="b">
        <f t="shared" si="1"/>
        <v>1</v>
      </c>
      <c r="L105" s="60">
        <v>1240763.6399999999</v>
      </c>
    </row>
    <row r="106" spans="1:12" x14ac:dyDescent="0.15">
      <c r="A106" s="57">
        <v>41820</v>
      </c>
      <c r="B106" s="58">
        <v>51</v>
      </c>
      <c r="C106" s="59" t="s">
        <v>1290</v>
      </c>
      <c r="D106" s="59" t="s">
        <v>1291</v>
      </c>
      <c r="E106" s="59" t="s">
        <v>166</v>
      </c>
      <c r="F106" s="59" t="s">
        <v>312</v>
      </c>
      <c r="G106" s="59" t="s">
        <v>821</v>
      </c>
      <c r="H106" s="60"/>
      <c r="I106" s="60">
        <v>90</v>
      </c>
      <c r="J106" s="60">
        <v>90</v>
      </c>
      <c r="K106" s="60" t="b">
        <f t="shared" si="1"/>
        <v>1</v>
      </c>
      <c r="L106" s="60">
        <v>1240673.6399999999</v>
      </c>
    </row>
    <row r="107" spans="1:12" x14ac:dyDescent="0.15">
      <c r="A107" s="57">
        <v>41820</v>
      </c>
      <c r="B107" s="58">
        <v>51</v>
      </c>
      <c r="C107" s="59" t="s">
        <v>1292</v>
      </c>
      <c r="D107" s="59" t="s">
        <v>1293</v>
      </c>
      <c r="E107" s="59" t="s">
        <v>1129</v>
      </c>
      <c r="F107" s="59" t="s">
        <v>20</v>
      </c>
      <c r="G107" s="59" t="s">
        <v>274</v>
      </c>
      <c r="H107" s="60"/>
      <c r="I107" s="60">
        <v>900</v>
      </c>
      <c r="J107" s="60">
        <v>900</v>
      </c>
      <c r="K107" s="60" t="b">
        <f t="shared" si="1"/>
        <v>1</v>
      </c>
      <c r="L107" s="60">
        <v>1239773.6399999999</v>
      </c>
    </row>
    <row r="108" spans="1:12" x14ac:dyDescent="0.15">
      <c r="A108" s="57">
        <v>41820</v>
      </c>
      <c r="B108" s="58">
        <v>51</v>
      </c>
      <c r="C108" s="59" t="s">
        <v>1294</v>
      </c>
      <c r="D108" s="59" t="s">
        <v>1295</v>
      </c>
      <c r="E108" s="59" t="s">
        <v>128</v>
      </c>
      <c r="F108" s="59" t="s">
        <v>20</v>
      </c>
      <c r="G108" s="59" t="s">
        <v>274</v>
      </c>
      <c r="H108" s="60"/>
      <c r="I108" s="60">
        <v>150</v>
      </c>
      <c r="J108" s="60">
        <v>150</v>
      </c>
      <c r="K108" s="60" t="b">
        <f t="shared" si="1"/>
        <v>1</v>
      </c>
      <c r="L108" s="60">
        <v>1239623.6399999999</v>
      </c>
    </row>
    <row r="109" spans="1:12" x14ac:dyDescent="0.15">
      <c r="A109" s="57">
        <v>41820</v>
      </c>
      <c r="B109" s="58">
        <v>51</v>
      </c>
      <c r="C109" s="59" t="s">
        <v>1296</v>
      </c>
      <c r="D109" s="59" t="s">
        <v>1297</v>
      </c>
      <c r="E109" s="59" t="s">
        <v>157</v>
      </c>
      <c r="F109" s="59" t="s">
        <v>20</v>
      </c>
      <c r="G109" s="59" t="s">
        <v>253</v>
      </c>
      <c r="H109" s="60"/>
      <c r="I109" s="60">
        <v>907</v>
      </c>
      <c r="J109" s="60">
        <v>907</v>
      </c>
      <c r="K109" s="60" t="b">
        <f t="shared" si="1"/>
        <v>1</v>
      </c>
      <c r="L109" s="60">
        <v>1238716.6399999999</v>
      </c>
    </row>
    <row r="110" spans="1:12" x14ac:dyDescent="0.15">
      <c r="A110" s="57">
        <v>41820</v>
      </c>
      <c r="B110" s="58">
        <v>51</v>
      </c>
      <c r="C110" s="59" t="s">
        <v>1298</v>
      </c>
      <c r="D110" s="59" t="s">
        <v>1299</v>
      </c>
      <c r="E110" s="59" t="s">
        <v>160</v>
      </c>
      <c r="F110" s="59" t="s">
        <v>20</v>
      </c>
      <c r="G110" s="59" t="s">
        <v>253</v>
      </c>
      <c r="H110" s="60"/>
      <c r="I110" s="60">
        <v>1611.3</v>
      </c>
      <c r="J110" s="60">
        <v>1611.3</v>
      </c>
      <c r="K110" s="60" t="b">
        <f t="shared" si="1"/>
        <v>1</v>
      </c>
      <c r="L110" s="60">
        <v>1237105.3400000001</v>
      </c>
    </row>
    <row r="111" spans="1:12" x14ac:dyDescent="0.15">
      <c r="A111" s="57">
        <v>41820</v>
      </c>
      <c r="B111" s="58">
        <v>51</v>
      </c>
      <c r="C111" s="59" t="s">
        <v>1300</v>
      </c>
      <c r="D111" s="59" t="s">
        <v>276</v>
      </c>
      <c r="E111" s="59" t="s">
        <v>1248</v>
      </c>
      <c r="F111" s="59" t="s">
        <v>20</v>
      </c>
      <c r="G111" s="59" t="s">
        <v>1319</v>
      </c>
      <c r="H111" s="60"/>
      <c r="I111" s="60">
        <v>3606.72</v>
      </c>
      <c r="J111" s="60">
        <v>3606.72</v>
      </c>
      <c r="K111" s="60" t="b">
        <f t="shared" si="1"/>
        <v>1</v>
      </c>
      <c r="L111" s="60">
        <v>1233498.6200000001</v>
      </c>
    </row>
    <row r="112" spans="1:12" x14ac:dyDescent="0.15">
      <c r="A112" s="57">
        <v>41820</v>
      </c>
      <c r="B112" s="58">
        <v>55</v>
      </c>
      <c r="C112" s="59" t="s">
        <v>1301</v>
      </c>
      <c r="D112" s="59" t="s">
        <v>67</v>
      </c>
      <c r="E112" s="59" t="s">
        <v>1302</v>
      </c>
      <c r="F112" s="59" t="s">
        <v>20</v>
      </c>
      <c r="G112" s="59"/>
      <c r="H112" s="60"/>
      <c r="I112" s="60">
        <v>72817.61</v>
      </c>
      <c r="J112" s="60">
        <v>72817.61</v>
      </c>
      <c r="K112" s="60" t="b">
        <f t="shared" si="1"/>
        <v>1</v>
      </c>
      <c r="L112" s="60">
        <v>1160681.01</v>
      </c>
    </row>
    <row r="113" spans="1:12" x14ac:dyDescent="0.15">
      <c r="A113" s="57">
        <v>41820</v>
      </c>
      <c r="B113" s="58">
        <v>55</v>
      </c>
      <c r="C113" s="59" t="s">
        <v>1303</v>
      </c>
      <c r="D113" s="59" t="s">
        <v>1304</v>
      </c>
      <c r="E113" s="59" t="s">
        <v>1305</v>
      </c>
      <c r="F113" s="59" t="s">
        <v>20</v>
      </c>
      <c r="G113" s="59"/>
      <c r="H113" s="60"/>
      <c r="I113" s="60">
        <v>19941</v>
      </c>
      <c r="J113" s="60">
        <v>19941</v>
      </c>
      <c r="K113" s="60" t="b">
        <f t="shared" si="1"/>
        <v>1</v>
      </c>
      <c r="L113" s="60">
        <v>1140740.01</v>
      </c>
    </row>
    <row r="114" spans="1:12" x14ac:dyDescent="0.15">
      <c r="A114" s="57">
        <v>41820</v>
      </c>
      <c r="B114" s="58">
        <v>55</v>
      </c>
      <c r="C114" s="59" t="s">
        <v>1306</v>
      </c>
      <c r="D114" s="59" t="s">
        <v>1307</v>
      </c>
      <c r="E114" s="59" t="s">
        <v>1308</v>
      </c>
      <c r="F114" s="59" t="s">
        <v>20</v>
      </c>
      <c r="G114" s="59"/>
      <c r="H114" s="60"/>
      <c r="I114" s="60">
        <v>1141</v>
      </c>
      <c r="J114" s="60">
        <v>1141</v>
      </c>
      <c r="K114" s="60" t="b">
        <f t="shared" si="1"/>
        <v>1</v>
      </c>
      <c r="L114" s="60">
        <v>1139599.01</v>
      </c>
    </row>
    <row r="115" spans="1:12" x14ac:dyDescent="0.15">
      <c r="A115" s="57">
        <v>41820</v>
      </c>
      <c r="B115" s="58">
        <v>55</v>
      </c>
      <c r="C115" s="59" t="s">
        <v>1309</v>
      </c>
      <c r="D115" s="59" t="s">
        <v>1310</v>
      </c>
      <c r="E115" s="59" t="s">
        <v>1311</v>
      </c>
      <c r="F115" s="59" t="s">
        <v>20</v>
      </c>
      <c r="G115" s="59"/>
      <c r="H115" s="60"/>
      <c r="I115" s="60">
        <v>4293.3500000000004</v>
      </c>
      <c r="J115" s="60">
        <v>4293.3500000000004</v>
      </c>
      <c r="K115" s="60" t="b">
        <f t="shared" si="1"/>
        <v>1</v>
      </c>
      <c r="L115" s="60">
        <v>1135305.6599999999</v>
      </c>
    </row>
    <row r="116" spans="1:12" x14ac:dyDescent="0.15">
      <c r="A116" s="57">
        <v>41820</v>
      </c>
      <c r="B116" s="58">
        <v>55</v>
      </c>
      <c r="C116" s="59" t="s">
        <v>1312</v>
      </c>
      <c r="D116" s="59" t="s">
        <v>1313</v>
      </c>
      <c r="E116" s="59" t="s">
        <v>1314</v>
      </c>
      <c r="F116" s="59" t="s">
        <v>20</v>
      </c>
      <c r="G116" s="59"/>
      <c r="H116" s="60"/>
      <c r="I116" s="60">
        <v>118.98</v>
      </c>
      <c r="J116" s="60">
        <v>118.98</v>
      </c>
      <c r="K116" s="60" t="b">
        <f t="shared" si="1"/>
        <v>1</v>
      </c>
      <c r="L116" s="60">
        <v>1135186.68</v>
      </c>
    </row>
    <row r="117" spans="1:12" x14ac:dyDescent="0.15">
      <c r="A117" s="61">
        <v>41820</v>
      </c>
      <c r="B117" s="63">
        <v>56</v>
      </c>
      <c r="C117" s="64" t="s">
        <v>1315</v>
      </c>
      <c r="D117" s="64" t="s">
        <v>20</v>
      </c>
      <c r="E117" s="64" t="s">
        <v>1316</v>
      </c>
      <c r="F117" s="64" t="s">
        <v>1317</v>
      </c>
      <c r="G117" s="64" t="s">
        <v>1320</v>
      </c>
      <c r="H117" s="66"/>
      <c r="I117" s="66">
        <v>2</v>
      </c>
      <c r="J117" s="60">
        <v>2</v>
      </c>
      <c r="K117" s="60" t="b">
        <f t="shared" si="1"/>
        <v>1</v>
      </c>
      <c r="L117" s="66">
        <v>1135184.68</v>
      </c>
    </row>
    <row r="118" spans="1:12" ht="12" thickBot="1" x14ac:dyDescent="0.2">
      <c r="A118" s="62"/>
      <c r="B118" s="55"/>
      <c r="C118" s="55"/>
      <c r="D118" s="55"/>
      <c r="E118" s="55"/>
      <c r="F118" s="55"/>
      <c r="H118" s="65">
        <v>12998.98</v>
      </c>
      <c r="I118" s="65">
        <v>336582.80999999994</v>
      </c>
      <c r="J118" s="67"/>
      <c r="K118" s="60"/>
      <c r="L118" s="55"/>
    </row>
    <row r="119" spans="1:12" ht="12" thickTop="1" x14ac:dyDescent="0.15">
      <c r="A119" s="55"/>
      <c r="B119" s="55"/>
      <c r="C119" s="55"/>
      <c r="D119" s="55"/>
      <c r="E119" s="55"/>
      <c r="F119" s="55"/>
      <c r="H119" s="55"/>
      <c r="I119" s="55"/>
      <c r="L119" s="55"/>
    </row>
    <row r="120" spans="1:12" x14ac:dyDescent="0.15">
      <c r="H120" s="37">
        <f>SUBTOTAL(9,H6:H117)</f>
        <v>12880</v>
      </c>
      <c r="I120" s="37">
        <f>SUBTOTAL(9,I6:I117)</f>
        <v>330463.82999999996</v>
      </c>
      <c r="J120" s="37"/>
      <c r="K120" s="37"/>
    </row>
  </sheetData>
  <autoFilter ref="A4:L118"/>
  <mergeCells count="3">
    <mergeCell ref="A1:L1"/>
    <mergeCell ref="A2:L2"/>
    <mergeCell ref="A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topLeftCell="B88" workbookViewId="0">
      <selection activeCell="I113" sqref="I113"/>
    </sheetView>
  </sheetViews>
  <sheetFormatPr defaultRowHeight="11.25" x14ac:dyDescent="0.15"/>
  <cols>
    <col min="1" max="1" width="10.125" style="55" bestFit="1" customWidth="1"/>
    <col min="2" max="2" width="5.25" style="55" bestFit="1" customWidth="1"/>
    <col min="3" max="3" width="9.75" style="55" bestFit="1" customWidth="1"/>
    <col min="4" max="4" width="8.75" style="55" bestFit="1" customWidth="1"/>
    <col min="5" max="5" width="41.25" style="55" bestFit="1" customWidth="1"/>
    <col min="6" max="6" width="35.875" style="55" customWidth="1"/>
    <col min="7" max="7" width="11.5" style="55" customWidth="1"/>
    <col min="8" max="8" width="12.625" style="55" customWidth="1"/>
    <col min="9" max="9" width="12.625" style="37" customWidth="1"/>
    <col min="10" max="10" width="12.625" style="55" customWidth="1"/>
    <col min="11" max="16384" width="9" style="55"/>
  </cols>
  <sheetData>
    <row r="1" spans="1:10" ht="23.1" customHeight="1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1"/>
      <c r="J1" s="110"/>
    </row>
    <row r="2" spans="1:10" ht="20.100000000000001" customHeight="1" x14ac:dyDescent="0.15">
      <c r="A2" s="112" t="s">
        <v>1342</v>
      </c>
      <c r="B2" s="112"/>
      <c r="C2" s="112"/>
      <c r="D2" s="112"/>
      <c r="E2" s="112"/>
      <c r="F2" s="112"/>
      <c r="G2" s="112"/>
      <c r="H2" s="112"/>
      <c r="I2" s="113"/>
      <c r="J2" s="112"/>
    </row>
    <row r="3" spans="1:10" ht="20.100000000000001" customHeight="1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5"/>
      <c r="J3" s="114"/>
    </row>
    <row r="4" spans="1:10" ht="23.1" customHeight="1" thickBot="1" x14ac:dyDescent="0.2">
      <c r="A4" s="56" t="s">
        <v>3</v>
      </c>
      <c r="B4" s="56" t="s">
        <v>4</v>
      </c>
      <c r="C4" s="56" t="s">
        <v>5</v>
      </c>
      <c r="D4" s="56" t="s">
        <v>6</v>
      </c>
      <c r="E4" s="56" t="s">
        <v>7</v>
      </c>
      <c r="F4" s="56" t="s">
        <v>8</v>
      </c>
      <c r="G4" s="56"/>
      <c r="H4" s="56" t="s">
        <v>9</v>
      </c>
      <c r="I4" s="36" t="s">
        <v>10</v>
      </c>
      <c r="J4" s="56" t="s">
        <v>11</v>
      </c>
    </row>
    <row r="5" spans="1:10" ht="12" thickTop="1" x14ac:dyDescent="0.15">
      <c r="A5" s="57"/>
      <c r="B5" s="58"/>
      <c r="C5" s="59"/>
      <c r="D5" s="59"/>
      <c r="E5" s="59" t="s">
        <v>12</v>
      </c>
      <c r="F5" s="59"/>
      <c r="G5" s="59"/>
      <c r="H5" s="60"/>
      <c r="I5" s="60"/>
      <c r="J5" s="60">
        <v>1135184.68</v>
      </c>
    </row>
    <row r="6" spans="1:10" x14ac:dyDescent="0.15">
      <c r="A6" s="57">
        <v>41821</v>
      </c>
      <c r="B6" s="58">
        <v>61</v>
      </c>
      <c r="C6" s="59" t="s">
        <v>1343</v>
      </c>
      <c r="D6" s="59" t="s">
        <v>1344</v>
      </c>
      <c r="E6" s="59" t="s">
        <v>701</v>
      </c>
      <c r="F6" s="59" t="s">
        <v>16</v>
      </c>
      <c r="G6" s="59" t="s">
        <v>267</v>
      </c>
      <c r="H6" s="60"/>
      <c r="I6" s="60">
        <v>9532.7000000000007</v>
      </c>
      <c r="J6" s="60">
        <v>1125651.98</v>
      </c>
    </row>
    <row r="7" spans="1:10" x14ac:dyDescent="0.15">
      <c r="A7" s="57">
        <v>41821</v>
      </c>
      <c r="B7" s="58">
        <v>61</v>
      </c>
      <c r="C7" s="59" t="s">
        <v>1345</v>
      </c>
      <c r="D7" s="59" t="s">
        <v>1346</v>
      </c>
      <c r="E7" s="59" t="s">
        <v>19</v>
      </c>
      <c r="F7" s="59" t="s">
        <v>20</v>
      </c>
      <c r="G7" s="59" t="s">
        <v>270</v>
      </c>
      <c r="H7" s="60"/>
      <c r="I7" s="60">
        <v>170</v>
      </c>
      <c r="J7" s="60">
        <v>1125481.98</v>
      </c>
    </row>
    <row r="8" spans="1:10" x14ac:dyDescent="0.15">
      <c r="A8" s="57">
        <v>41821</v>
      </c>
      <c r="B8" s="58">
        <v>61</v>
      </c>
      <c r="C8" s="59" t="s">
        <v>1347</v>
      </c>
      <c r="D8" s="59" t="s">
        <v>276</v>
      </c>
      <c r="E8" s="59" t="s">
        <v>1348</v>
      </c>
      <c r="F8" s="59" t="s">
        <v>20</v>
      </c>
      <c r="G8" s="59" t="s">
        <v>301</v>
      </c>
      <c r="H8" s="60"/>
      <c r="I8" s="60">
        <v>73275.539999999994</v>
      </c>
      <c r="J8" s="60">
        <v>1052206.44</v>
      </c>
    </row>
    <row r="9" spans="1:10" x14ac:dyDescent="0.15">
      <c r="A9" s="57">
        <v>41821</v>
      </c>
      <c r="B9" s="58">
        <v>61</v>
      </c>
      <c r="C9" s="59" t="s">
        <v>1349</v>
      </c>
      <c r="D9" s="59" t="s">
        <v>276</v>
      </c>
      <c r="E9" s="59" t="s">
        <v>1248</v>
      </c>
      <c r="F9" s="59"/>
      <c r="G9" s="59" t="s">
        <v>301</v>
      </c>
      <c r="H9" s="60"/>
      <c r="I9" s="60">
        <v>4411.62</v>
      </c>
      <c r="J9" s="60">
        <v>1047794.82</v>
      </c>
    </row>
    <row r="10" spans="1:10" x14ac:dyDescent="0.15">
      <c r="A10" s="57">
        <v>41821</v>
      </c>
      <c r="B10" s="58">
        <v>61</v>
      </c>
      <c r="C10" s="59" t="s">
        <v>1350</v>
      </c>
      <c r="D10" s="59" t="s">
        <v>276</v>
      </c>
      <c r="E10" s="59" t="s">
        <v>1134</v>
      </c>
      <c r="F10" s="59" t="s">
        <v>20</v>
      </c>
      <c r="G10" s="59" t="s">
        <v>1325</v>
      </c>
      <c r="H10" s="60"/>
      <c r="I10" s="60">
        <v>118795.66</v>
      </c>
      <c r="J10" s="60">
        <v>928999.16</v>
      </c>
    </row>
    <row r="11" spans="1:10" x14ac:dyDescent="0.15">
      <c r="A11" s="57">
        <v>41821</v>
      </c>
      <c r="B11" s="58">
        <v>65</v>
      </c>
      <c r="C11" s="59" t="s">
        <v>1351</v>
      </c>
      <c r="D11" s="59" t="s">
        <v>1352</v>
      </c>
      <c r="E11" s="59" t="s">
        <v>34</v>
      </c>
      <c r="F11" s="59" t="s">
        <v>20</v>
      </c>
      <c r="G11" s="59" t="s">
        <v>236</v>
      </c>
      <c r="H11" s="60"/>
      <c r="I11" s="60">
        <v>2922.25</v>
      </c>
      <c r="J11" s="60">
        <v>926076.91</v>
      </c>
    </row>
    <row r="12" spans="1:10" x14ac:dyDescent="0.15">
      <c r="A12" s="57">
        <v>41821</v>
      </c>
      <c r="B12" s="58">
        <v>66</v>
      </c>
      <c r="C12" s="59" t="s">
        <v>1353</v>
      </c>
      <c r="D12" s="59" t="s">
        <v>20</v>
      </c>
      <c r="E12" s="59" t="s">
        <v>1354</v>
      </c>
      <c r="F12" s="59" t="s">
        <v>1355</v>
      </c>
      <c r="G12" s="59" t="s">
        <v>448</v>
      </c>
      <c r="H12" s="60"/>
      <c r="I12" s="37">
        <v>40</v>
      </c>
      <c r="J12" s="60">
        <v>926036.91</v>
      </c>
    </row>
    <row r="13" spans="1:10" x14ac:dyDescent="0.15">
      <c r="A13" s="57">
        <v>41828</v>
      </c>
      <c r="B13" s="58">
        <v>61</v>
      </c>
      <c r="C13" s="59" t="s">
        <v>1356</v>
      </c>
      <c r="D13" s="59" t="s">
        <v>1357</v>
      </c>
      <c r="E13" s="59" t="s">
        <v>118</v>
      </c>
      <c r="F13" s="59" t="s">
        <v>20</v>
      </c>
      <c r="G13" s="59" t="s">
        <v>1561</v>
      </c>
      <c r="H13" s="60"/>
      <c r="I13" s="37">
        <v>14880</v>
      </c>
      <c r="J13" s="60">
        <v>911156.91</v>
      </c>
    </row>
    <row r="14" spans="1:10" x14ac:dyDescent="0.15">
      <c r="A14" s="57">
        <v>41828</v>
      </c>
      <c r="B14" s="58">
        <v>61</v>
      </c>
      <c r="C14" s="59" t="s">
        <v>1358</v>
      </c>
      <c r="D14" s="59" t="s">
        <v>1359</v>
      </c>
      <c r="E14" s="59" t="s">
        <v>160</v>
      </c>
      <c r="F14" s="59" t="s">
        <v>20</v>
      </c>
      <c r="G14" s="59" t="s">
        <v>253</v>
      </c>
      <c r="H14" s="60"/>
      <c r="I14" s="60">
        <v>203.35</v>
      </c>
      <c r="J14" s="60">
        <v>910953.56</v>
      </c>
    </row>
    <row r="15" spans="1:10" x14ac:dyDescent="0.15">
      <c r="A15" s="57">
        <v>41828</v>
      </c>
      <c r="B15" s="58">
        <v>61</v>
      </c>
      <c r="C15" s="59" t="s">
        <v>1360</v>
      </c>
      <c r="D15" s="59" t="s">
        <v>1361</v>
      </c>
      <c r="E15" s="59" t="s">
        <v>1248</v>
      </c>
      <c r="F15" s="59" t="s">
        <v>20</v>
      </c>
      <c r="G15" s="59" t="s">
        <v>301</v>
      </c>
      <c r="H15" s="60"/>
      <c r="I15" s="60">
        <v>200</v>
      </c>
      <c r="J15" s="60">
        <v>910753.56</v>
      </c>
    </row>
    <row r="16" spans="1:10" x14ac:dyDescent="0.15">
      <c r="A16" s="57">
        <v>41828</v>
      </c>
      <c r="B16" s="58">
        <v>61</v>
      </c>
      <c r="C16" s="59" t="s">
        <v>1362</v>
      </c>
      <c r="D16" s="59" t="s">
        <v>1363</v>
      </c>
      <c r="E16" s="59" t="s">
        <v>194</v>
      </c>
      <c r="F16" s="59" t="s">
        <v>20</v>
      </c>
      <c r="G16" s="59" t="s">
        <v>274</v>
      </c>
      <c r="H16" s="60"/>
      <c r="I16" s="60">
        <v>1500</v>
      </c>
      <c r="J16" s="60">
        <v>909253.56</v>
      </c>
    </row>
    <row r="17" spans="1:10" x14ac:dyDescent="0.15">
      <c r="A17" s="57">
        <v>41828</v>
      </c>
      <c r="B17" s="58">
        <v>61</v>
      </c>
      <c r="C17" s="59" t="s">
        <v>1364</v>
      </c>
      <c r="D17" s="59" t="s">
        <v>1365</v>
      </c>
      <c r="E17" s="59" t="s">
        <v>1366</v>
      </c>
      <c r="F17" s="59" t="s">
        <v>20</v>
      </c>
      <c r="G17" s="59" t="s">
        <v>301</v>
      </c>
      <c r="H17" s="60"/>
      <c r="I17" s="60">
        <v>1305</v>
      </c>
      <c r="J17" s="60">
        <v>907948.56</v>
      </c>
    </row>
    <row r="18" spans="1:10" x14ac:dyDescent="0.15">
      <c r="A18" s="57">
        <v>41828</v>
      </c>
      <c r="B18" s="58">
        <v>61</v>
      </c>
      <c r="C18" s="59" t="s">
        <v>1367</v>
      </c>
      <c r="D18" s="59" t="s">
        <v>1368</v>
      </c>
      <c r="E18" s="59" t="s">
        <v>37</v>
      </c>
      <c r="F18" s="59" t="s">
        <v>20</v>
      </c>
      <c r="G18" s="59" t="s">
        <v>821</v>
      </c>
      <c r="H18" s="60"/>
      <c r="I18" s="60">
        <v>90</v>
      </c>
      <c r="J18" s="60">
        <v>907858.56</v>
      </c>
    </row>
    <row r="19" spans="1:10" x14ac:dyDescent="0.15">
      <c r="A19" s="57">
        <v>41828</v>
      </c>
      <c r="B19" s="58">
        <v>61</v>
      </c>
      <c r="C19" s="59" t="s">
        <v>1369</v>
      </c>
      <c r="D19" s="59" t="s">
        <v>1370</v>
      </c>
      <c r="E19" s="59" t="s">
        <v>1371</v>
      </c>
      <c r="F19" s="59" t="s">
        <v>20</v>
      </c>
      <c r="G19" s="59" t="s">
        <v>301</v>
      </c>
      <c r="H19" s="60"/>
      <c r="I19" s="60">
        <v>3000</v>
      </c>
      <c r="J19" s="60">
        <v>904858.56</v>
      </c>
    </row>
    <row r="20" spans="1:10" x14ac:dyDescent="0.15">
      <c r="A20" s="57">
        <v>41828</v>
      </c>
      <c r="B20" s="58">
        <v>61</v>
      </c>
      <c r="C20" s="59" t="s">
        <v>1372</v>
      </c>
      <c r="D20" s="59" t="s">
        <v>1373</v>
      </c>
      <c r="E20" s="59" t="s">
        <v>212</v>
      </c>
      <c r="G20" s="59" t="s">
        <v>259</v>
      </c>
      <c r="H20" s="60"/>
      <c r="I20" s="60">
        <f>42.5+345</f>
        <v>387.5</v>
      </c>
      <c r="J20" s="60">
        <v>903959.4</v>
      </c>
    </row>
    <row r="21" spans="1:10" x14ac:dyDescent="0.15">
      <c r="A21" s="57"/>
      <c r="B21" s="58"/>
      <c r="C21" s="59"/>
      <c r="D21" s="59"/>
      <c r="E21" s="59" t="s">
        <v>1134</v>
      </c>
      <c r="F21" s="59"/>
      <c r="G21" s="59" t="s">
        <v>1325</v>
      </c>
      <c r="H21" s="60"/>
      <c r="I21" s="60">
        <f>430+57.66+24</f>
        <v>511.65999999999997</v>
      </c>
      <c r="J21" s="60"/>
    </row>
    <row r="22" spans="1:10" x14ac:dyDescent="0.15">
      <c r="A22" s="57">
        <v>41828</v>
      </c>
      <c r="B22" s="58">
        <v>61</v>
      </c>
      <c r="C22" s="59" t="s">
        <v>1374</v>
      </c>
      <c r="D22" s="59" t="s">
        <v>1375</v>
      </c>
      <c r="E22" s="59" t="s">
        <v>1376</v>
      </c>
      <c r="F22" s="59" t="s">
        <v>20</v>
      </c>
      <c r="G22" s="59" t="s">
        <v>247</v>
      </c>
      <c r="H22" s="60"/>
      <c r="I22" s="60">
        <v>88000</v>
      </c>
      <c r="J22" s="60">
        <v>815959.4</v>
      </c>
    </row>
    <row r="23" spans="1:10" x14ac:dyDescent="0.15">
      <c r="A23" s="57">
        <v>41828</v>
      </c>
      <c r="B23" s="58">
        <v>61</v>
      </c>
      <c r="C23" s="59" t="s">
        <v>1377</v>
      </c>
      <c r="D23" s="59" t="s">
        <v>1378</v>
      </c>
      <c r="E23" s="59" t="s">
        <v>212</v>
      </c>
      <c r="F23" s="59" t="s">
        <v>20</v>
      </c>
      <c r="G23" s="59" t="s">
        <v>259</v>
      </c>
      <c r="H23" s="60"/>
      <c r="I23" s="60">
        <v>1931</v>
      </c>
      <c r="J23" s="60">
        <v>814028.4</v>
      </c>
    </row>
    <row r="24" spans="1:10" x14ac:dyDescent="0.15">
      <c r="A24" s="57">
        <v>41828</v>
      </c>
      <c r="B24" s="58">
        <v>61</v>
      </c>
      <c r="C24" s="59" t="s">
        <v>1379</v>
      </c>
      <c r="D24" s="59" t="s">
        <v>1380</v>
      </c>
      <c r="E24" s="59" t="s">
        <v>318</v>
      </c>
      <c r="F24" s="59" t="s">
        <v>20</v>
      </c>
      <c r="G24" s="59" t="s">
        <v>1330</v>
      </c>
      <c r="H24" s="60"/>
      <c r="I24" s="60">
        <v>551.25</v>
      </c>
      <c r="J24" s="60">
        <v>813477.15</v>
      </c>
    </row>
    <row r="25" spans="1:10" x14ac:dyDescent="0.15">
      <c r="A25" s="57">
        <v>41828</v>
      </c>
      <c r="B25" s="58">
        <v>61</v>
      </c>
      <c r="C25" s="59" t="s">
        <v>1381</v>
      </c>
      <c r="D25" s="59" t="s">
        <v>1382</v>
      </c>
      <c r="E25" s="59" t="s">
        <v>322</v>
      </c>
      <c r="F25" s="59" t="s">
        <v>20</v>
      </c>
      <c r="G25" s="59" t="s">
        <v>1330</v>
      </c>
      <c r="H25" s="60"/>
      <c r="I25" s="60">
        <v>1714.3</v>
      </c>
      <c r="J25" s="60">
        <v>811762.85</v>
      </c>
    </row>
    <row r="26" spans="1:10" x14ac:dyDescent="0.15">
      <c r="A26" s="57">
        <v>41828</v>
      </c>
      <c r="B26" s="58">
        <v>61</v>
      </c>
      <c r="C26" s="59" t="s">
        <v>1383</v>
      </c>
      <c r="D26" s="59" t="s">
        <v>1384</v>
      </c>
      <c r="E26" s="59" t="s">
        <v>322</v>
      </c>
      <c r="F26" s="59" t="s">
        <v>20</v>
      </c>
      <c r="G26" s="59" t="s">
        <v>1330</v>
      </c>
      <c r="H26" s="60"/>
      <c r="I26" s="60">
        <v>7.25</v>
      </c>
      <c r="J26" s="60">
        <v>811755.6</v>
      </c>
    </row>
    <row r="27" spans="1:10" x14ac:dyDescent="0.15">
      <c r="A27" s="57">
        <v>41828</v>
      </c>
      <c r="B27" s="58">
        <v>61</v>
      </c>
      <c r="C27" s="59" t="s">
        <v>1385</v>
      </c>
      <c r="D27" s="59" t="s">
        <v>1386</v>
      </c>
      <c r="E27" s="59" t="s">
        <v>322</v>
      </c>
      <c r="F27" s="59" t="s">
        <v>20</v>
      </c>
      <c r="G27" s="59" t="s">
        <v>1330</v>
      </c>
      <c r="H27" s="60"/>
      <c r="I27" s="60">
        <v>5.75</v>
      </c>
      <c r="J27" s="60">
        <v>811749.85</v>
      </c>
    </row>
    <row r="28" spans="1:10" x14ac:dyDescent="0.15">
      <c r="A28" s="57">
        <v>41828</v>
      </c>
      <c r="B28" s="58">
        <v>61</v>
      </c>
      <c r="C28" s="59" t="s">
        <v>1387</v>
      </c>
      <c r="D28" s="59" t="s">
        <v>1388</v>
      </c>
      <c r="E28" s="59" t="s">
        <v>166</v>
      </c>
      <c r="F28" s="59" t="s">
        <v>20</v>
      </c>
      <c r="G28" s="59" t="s">
        <v>821</v>
      </c>
      <c r="H28" s="60"/>
      <c r="I28" s="60">
        <v>180</v>
      </c>
      <c r="J28" s="60">
        <v>811569.85</v>
      </c>
    </row>
    <row r="29" spans="1:10" x14ac:dyDescent="0.15">
      <c r="A29" s="57">
        <v>41828</v>
      </c>
      <c r="B29" s="58">
        <v>61</v>
      </c>
      <c r="C29" s="59" t="s">
        <v>1389</v>
      </c>
      <c r="D29" s="59" t="s">
        <v>1390</v>
      </c>
      <c r="E29" s="59" t="s">
        <v>163</v>
      </c>
      <c r="F29" s="59" t="s">
        <v>20</v>
      </c>
      <c r="G29" s="59" t="s">
        <v>254</v>
      </c>
      <c r="H29" s="60"/>
      <c r="I29" s="60">
        <v>1040</v>
      </c>
      <c r="J29" s="60">
        <v>810529.85</v>
      </c>
    </row>
    <row r="30" spans="1:10" x14ac:dyDescent="0.15">
      <c r="A30" s="57">
        <v>41828</v>
      </c>
      <c r="B30" s="58">
        <v>61</v>
      </c>
      <c r="C30" s="59" t="s">
        <v>1391</v>
      </c>
      <c r="D30" s="59" t="s">
        <v>1392</v>
      </c>
      <c r="E30" s="59" t="s">
        <v>207</v>
      </c>
      <c r="F30" s="59" t="s">
        <v>20</v>
      </c>
      <c r="G30" s="59" t="s">
        <v>655</v>
      </c>
      <c r="H30" s="60"/>
      <c r="I30" s="60">
        <v>140.85</v>
      </c>
      <c r="J30" s="60">
        <v>810389</v>
      </c>
    </row>
    <row r="31" spans="1:10" x14ac:dyDescent="0.15">
      <c r="A31" s="57">
        <v>41828</v>
      </c>
      <c r="B31" s="58">
        <v>61</v>
      </c>
      <c r="C31" s="59" t="s">
        <v>1393</v>
      </c>
      <c r="D31" s="59" t="s">
        <v>1394</v>
      </c>
      <c r="E31" s="59" t="s">
        <v>1248</v>
      </c>
      <c r="F31" s="59" t="s">
        <v>20</v>
      </c>
      <c r="G31" s="59" t="s">
        <v>301</v>
      </c>
      <c r="H31" s="60"/>
      <c r="I31" s="60">
        <v>8970</v>
      </c>
      <c r="J31" s="60">
        <v>801419</v>
      </c>
    </row>
    <row r="32" spans="1:10" x14ac:dyDescent="0.15">
      <c r="A32" s="57">
        <v>41828</v>
      </c>
      <c r="B32" s="58">
        <v>61</v>
      </c>
      <c r="C32" s="59" t="s">
        <v>1395</v>
      </c>
      <c r="D32" s="59" t="s">
        <v>1396</v>
      </c>
      <c r="E32" s="59" t="s">
        <v>1397</v>
      </c>
      <c r="F32" s="59" t="s">
        <v>20</v>
      </c>
      <c r="G32" s="59" t="s">
        <v>1562</v>
      </c>
      <c r="H32" s="60"/>
      <c r="I32" s="60">
        <v>39856</v>
      </c>
      <c r="J32" s="60">
        <v>761563</v>
      </c>
    </row>
    <row r="33" spans="1:10" x14ac:dyDescent="0.15">
      <c r="A33" s="57">
        <v>41828</v>
      </c>
      <c r="B33" s="58">
        <v>61</v>
      </c>
      <c r="C33" s="59" t="s">
        <v>1398</v>
      </c>
      <c r="D33" s="59" t="s">
        <v>1399</v>
      </c>
      <c r="E33" s="59" t="s">
        <v>128</v>
      </c>
      <c r="F33" s="59"/>
      <c r="G33" s="59" t="s">
        <v>274</v>
      </c>
      <c r="H33" s="60"/>
      <c r="I33" s="60">
        <f>956+510+484.9+297.9+382</f>
        <v>2630.8</v>
      </c>
      <c r="J33" s="60">
        <v>758594.05</v>
      </c>
    </row>
    <row r="34" spans="1:10" x14ac:dyDescent="0.15">
      <c r="A34" s="57"/>
      <c r="B34" s="58"/>
      <c r="C34" s="59"/>
      <c r="D34" s="59"/>
      <c r="E34" s="59" t="s">
        <v>1129</v>
      </c>
      <c r="F34" s="59"/>
      <c r="G34" s="59" t="s">
        <v>274</v>
      </c>
      <c r="H34" s="60"/>
      <c r="I34" s="60">
        <f>162.4+175.75</f>
        <v>338.15</v>
      </c>
      <c r="J34" s="60"/>
    </row>
    <row r="35" spans="1:10" x14ac:dyDescent="0.15">
      <c r="A35" s="57">
        <v>41828</v>
      </c>
      <c r="B35" s="58">
        <v>61</v>
      </c>
      <c r="C35" s="59" t="s">
        <v>1400</v>
      </c>
      <c r="D35" s="59" t="s">
        <v>1401</v>
      </c>
      <c r="E35" s="59" t="s">
        <v>1402</v>
      </c>
      <c r="F35" s="59" t="s">
        <v>20</v>
      </c>
      <c r="G35" s="59" t="s">
        <v>301</v>
      </c>
      <c r="H35" s="60"/>
      <c r="I35" s="60">
        <v>6245.52</v>
      </c>
      <c r="J35" s="60">
        <v>752348.53</v>
      </c>
    </row>
    <row r="36" spans="1:10" x14ac:dyDescent="0.15">
      <c r="A36" s="57">
        <v>41830</v>
      </c>
      <c r="B36" s="58">
        <v>61</v>
      </c>
      <c r="C36" s="59" t="s">
        <v>1403</v>
      </c>
      <c r="D36" s="59" t="s">
        <v>1404</v>
      </c>
      <c r="E36" s="59" t="s">
        <v>1405</v>
      </c>
      <c r="F36" s="59" t="s">
        <v>20</v>
      </c>
      <c r="G36" s="59" t="s">
        <v>274</v>
      </c>
      <c r="H36" s="60"/>
      <c r="I36" s="60">
        <v>3000</v>
      </c>
      <c r="J36" s="60">
        <v>749348.53</v>
      </c>
    </row>
    <row r="37" spans="1:10" x14ac:dyDescent="0.15">
      <c r="A37" s="57">
        <v>41830</v>
      </c>
      <c r="B37" s="58">
        <v>61</v>
      </c>
      <c r="C37" s="59" t="s">
        <v>1406</v>
      </c>
      <c r="D37" s="59" t="s">
        <v>1407</v>
      </c>
      <c r="E37" s="59" t="s">
        <v>194</v>
      </c>
      <c r="F37" s="59" t="s">
        <v>20</v>
      </c>
      <c r="G37" s="59" t="s">
        <v>274</v>
      </c>
      <c r="H37" s="60"/>
      <c r="I37" s="60">
        <v>6300</v>
      </c>
      <c r="J37" s="60">
        <v>743048.53</v>
      </c>
    </row>
    <row r="38" spans="1:10" x14ac:dyDescent="0.15">
      <c r="A38" s="57">
        <v>41830</v>
      </c>
      <c r="B38" s="58">
        <v>61</v>
      </c>
      <c r="C38" s="59" t="s">
        <v>1408</v>
      </c>
      <c r="D38" s="59" t="s">
        <v>1409</v>
      </c>
      <c r="E38" s="59" t="s">
        <v>1248</v>
      </c>
      <c r="F38" s="59" t="s">
        <v>20</v>
      </c>
      <c r="G38" s="59" t="s">
        <v>301</v>
      </c>
      <c r="H38" s="60"/>
      <c r="I38" s="60">
        <v>2713.59</v>
      </c>
      <c r="J38" s="60">
        <v>740334.94</v>
      </c>
    </row>
    <row r="39" spans="1:10" x14ac:dyDescent="0.15">
      <c r="A39" s="57">
        <v>41830</v>
      </c>
      <c r="B39" s="58">
        <v>61</v>
      </c>
      <c r="C39" s="59" t="s">
        <v>1410</v>
      </c>
      <c r="D39" s="59" t="s">
        <v>1411</v>
      </c>
      <c r="E39" s="59" t="s">
        <v>194</v>
      </c>
      <c r="F39" s="59" t="s">
        <v>20</v>
      </c>
      <c r="G39" s="59" t="s">
        <v>274</v>
      </c>
      <c r="H39" s="60"/>
      <c r="I39" s="60">
        <v>200</v>
      </c>
      <c r="J39" s="60">
        <v>740134.94</v>
      </c>
    </row>
    <row r="40" spans="1:10" x14ac:dyDescent="0.15">
      <c r="A40" s="57">
        <v>41830</v>
      </c>
      <c r="B40" s="58">
        <v>61</v>
      </c>
      <c r="C40" s="59" t="s">
        <v>1412</v>
      </c>
      <c r="D40" s="59" t="s">
        <v>1413</v>
      </c>
      <c r="E40" s="59" t="s">
        <v>1414</v>
      </c>
      <c r="F40" s="59" t="s">
        <v>20</v>
      </c>
      <c r="G40" s="59" t="s">
        <v>274</v>
      </c>
      <c r="H40" s="60"/>
      <c r="I40" s="60">
        <v>270</v>
      </c>
      <c r="J40" s="60">
        <v>739864.94</v>
      </c>
    </row>
    <row r="41" spans="1:10" x14ac:dyDescent="0.15">
      <c r="A41" s="57">
        <v>41830</v>
      </c>
      <c r="B41" s="58">
        <v>61</v>
      </c>
      <c r="C41" s="59" t="s">
        <v>1415</v>
      </c>
      <c r="D41" s="59" t="s">
        <v>1416</v>
      </c>
      <c r="E41" s="59" t="s">
        <v>160</v>
      </c>
      <c r="F41" s="59" t="s">
        <v>20</v>
      </c>
      <c r="G41" s="59" t="s">
        <v>253</v>
      </c>
      <c r="H41" s="60"/>
      <c r="I41" s="60">
        <v>98</v>
      </c>
      <c r="J41" s="60">
        <v>739766.94</v>
      </c>
    </row>
    <row r="42" spans="1:10" x14ac:dyDescent="0.15">
      <c r="A42" s="57">
        <v>41830</v>
      </c>
      <c r="B42" s="58">
        <v>61</v>
      </c>
      <c r="C42" s="59" t="s">
        <v>1417</v>
      </c>
      <c r="D42" s="59" t="s">
        <v>1418</v>
      </c>
      <c r="E42" s="59" t="s">
        <v>160</v>
      </c>
      <c r="F42" s="59" t="s">
        <v>20</v>
      </c>
      <c r="G42" s="59" t="s">
        <v>253</v>
      </c>
      <c r="H42" s="60"/>
      <c r="I42" s="60">
        <v>98</v>
      </c>
      <c r="J42" s="60">
        <v>739668.94</v>
      </c>
    </row>
    <row r="43" spans="1:10" x14ac:dyDescent="0.15">
      <c r="A43" s="57">
        <v>41837</v>
      </c>
      <c r="B43" s="58">
        <v>65</v>
      </c>
      <c r="C43" s="59" t="s">
        <v>1419</v>
      </c>
      <c r="D43" s="59" t="s">
        <v>67</v>
      </c>
      <c r="E43" s="59" t="s">
        <v>1420</v>
      </c>
      <c r="F43" s="59" t="s">
        <v>20</v>
      </c>
      <c r="G43" s="59" t="s">
        <v>1563</v>
      </c>
      <c r="H43" s="60"/>
      <c r="I43" s="37">
        <v>32928.5</v>
      </c>
      <c r="J43" s="60">
        <v>706740.44</v>
      </c>
    </row>
    <row r="44" spans="1:10" x14ac:dyDescent="0.15">
      <c r="A44" s="57">
        <v>41838</v>
      </c>
      <c r="B44" s="58">
        <v>62</v>
      </c>
      <c r="C44" s="59" t="s">
        <v>1421</v>
      </c>
      <c r="D44" s="59" t="s">
        <v>1252</v>
      </c>
      <c r="E44" s="59" t="s">
        <v>1248</v>
      </c>
      <c r="F44" s="59" t="s">
        <v>20</v>
      </c>
      <c r="G44" s="59" t="s">
        <v>301</v>
      </c>
      <c r="H44" s="60"/>
      <c r="I44" s="60">
        <v>-275</v>
      </c>
      <c r="J44" s="60">
        <v>707015.44</v>
      </c>
    </row>
    <row r="45" spans="1:10" x14ac:dyDescent="0.15">
      <c r="A45" s="57">
        <v>41841</v>
      </c>
      <c r="B45" s="58">
        <v>61</v>
      </c>
      <c r="C45" s="59" t="s">
        <v>1422</v>
      </c>
      <c r="D45" s="59" t="s">
        <v>1423</v>
      </c>
      <c r="E45" s="59" t="s">
        <v>181</v>
      </c>
      <c r="F45" s="59" t="s">
        <v>20</v>
      </c>
      <c r="G45" s="59" t="s">
        <v>821</v>
      </c>
      <c r="H45" s="60"/>
      <c r="I45" s="60">
        <v>204</v>
      </c>
      <c r="J45" s="60">
        <v>706811.44</v>
      </c>
    </row>
    <row r="46" spans="1:10" x14ac:dyDescent="0.15">
      <c r="A46" s="57">
        <v>41841</v>
      </c>
      <c r="B46" s="58">
        <v>61</v>
      </c>
      <c r="C46" s="59" t="s">
        <v>1424</v>
      </c>
      <c r="D46" s="59" t="s">
        <v>1425</v>
      </c>
      <c r="E46" s="59" t="s">
        <v>1426</v>
      </c>
      <c r="F46" s="59" t="s">
        <v>20</v>
      </c>
      <c r="G46" s="59" t="s">
        <v>821</v>
      </c>
      <c r="H46" s="60"/>
      <c r="I46" s="60">
        <v>76.3</v>
      </c>
      <c r="J46" s="60">
        <v>706735.14</v>
      </c>
    </row>
    <row r="47" spans="1:10" x14ac:dyDescent="0.15">
      <c r="A47" s="57">
        <v>41841</v>
      </c>
      <c r="B47" s="58">
        <v>61</v>
      </c>
      <c r="C47" s="59" t="s">
        <v>1427</v>
      </c>
      <c r="D47" s="59" t="s">
        <v>1428</v>
      </c>
      <c r="E47" s="59" t="s">
        <v>308</v>
      </c>
      <c r="F47" s="59" t="s">
        <v>20</v>
      </c>
      <c r="G47" s="59" t="s">
        <v>309</v>
      </c>
      <c r="H47" s="60"/>
      <c r="I47" s="60">
        <v>17386.400000000001</v>
      </c>
      <c r="J47" s="60">
        <v>689348.74</v>
      </c>
    </row>
    <row r="48" spans="1:10" x14ac:dyDescent="0.15">
      <c r="A48" s="57">
        <v>41841</v>
      </c>
      <c r="B48" s="58">
        <v>61</v>
      </c>
      <c r="C48" s="59" t="s">
        <v>1429</v>
      </c>
      <c r="D48" s="59" t="s">
        <v>1430</v>
      </c>
      <c r="E48" s="59" t="s">
        <v>102</v>
      </c>
      <c r="G48" s="59" t="s">
        <v>246</v>
      </c>
      <c r="H48" s="60"/>
      <c r="I48" s="60">
        <v>2000</v>
      </c>
      <c r="J48" s="60">
        <v>687048.74</v>
      </c>
    </row>
    <row r="49" spans="1:10" x14ac:dyDescent="0.15">
      <c r="A49" s="57"/>
      <c r="B49" s="58"/>
      <c r="C49" s="59"/>
      <c r="D49" s="59"/>
      <c r="E49" s="59" t="s">
        <v>293</v>
      </c>
      <c r="F49" s="59"/>
      <c r="G49" s="59" t="s">
        <v>294</v>
      </c>
      <c r="H49" s="60"/>
      <c r="I49" s="60">
        <v>300</v>
      </c>
      <c r="J49" s="60"/>
    </row>
    <row r="50" spans="1:10" x14ac:dyDescent="0.15">
      <c r="A50" s="57">
        <v>41841</v>
      </c>
      <c r="B50" s="58">
        <v>61</v>
      </c>
      <c r="C50" s="59" t="s">
        <v>1431</v>
      </c>
      <c r="D50" s="59" t="s">
        <v>1432</v>
      </c>
      <c r="E50" s="59" t="s">
        <v>1433</v>
      </c>
      <c r="G50" s="59" t="s">
        <v>301</v>
      </c>
      <c r="H50" s="60"/>
      <c r="I50" s="60">
        <v>1490.84</v>
      </c>
      <c r="J50" s="60">
        <v>685288.05</v>
      </c>
    </row>
    <row r="51" spans="1:10" x14ac:dyDescent="0.15">
      <c r="A51" s="57"/>
      <c r="B51" s="58"/>
      <c r="C51" s="59"/>
      <c r="D51" s="59"/>
      <c r="E51" s="59" t="s">
        <v>1555</v>
      </c>
      <c r="F51" s="59"/>
      <c r="G51" s="59" t="s">
        <v>301</v>
      </c>
      <c r="H51" s="60"/>
      <c r="I51" s="60">
        <v>217.34</v>
      </c>
      <c r="J51" s="60"/>
    </row>
    <row r="52" spans="1:10" x14ac:dyDescent="0.15">
      <c r="A52" s="57"/>
      <c r="B52" s="58"/>
      <c r="C52" s="59"/>
      <c r="D52" s="59"/>
      <c r="E52" s="59" t="s">
        <v>1556</v>
      </c>
      <c r="F52" s="59"/>
      <c r="G52" s="59" t="s">
        <v>1325</v>
      </c>
      <c r="H52" s="60"/>
      <c r="I52" s="60">
        <v>52.51</v>
      </c>
      <c r="J52" s="60"/>
    </row>
    <row r="53" spans="1:10" x14ac:dyDescent="0.15">
      <c r="A53" s="57">
        <v>41841</v>
      </c>
      <c r="B53" s="58">
        <v>61</v>
      </c>
      <c r="C53" s="59" t="s">
        <v>1434</v>
      </c>
      <c r="D53" s="59" t="s">
        <v>1435</v>
      </c>
      <c r="E53" s="59" t="s">
        <v>128</v>
      </c>
      <c r="F53" s="59" t="s">
        <v>20</v>
      </c>
      <c r="G53" s="59" t="s">
        <v>274</v>
      </c>
      <c r="H53" s="60"/>
      <c r="I53" s="60">
        <v>1782</v>
      </c>
      <c r="J53" s="60">
        <v>683506.05</v>
      </c>
    </row>
    <row r="54" spans="1:10" x14ac:dyDescent="0.15">
      <c r="A54" s="57">
        <v>41841</v>
      </c>
      <c r="B54" s="58">
        <v>61</v>
      </c>
      <c r="C54" s="59" t="s">
        <v>1436</v>
      </c>
      <c r="D54" s="59" t="s">
        <v>1437</v>
      </c>
      <c r="E54" s="59" t="s">
        <v>442</v>
      </c>
      <c r="F54" s="59" t="s">
        <v>20</v>
      </c>
      <c r="G54" s="59" t="s">
        <v>821</v>
      </c>
      <c r="H54" s="60"/>
      <c r="I54" s="60">
        <v>15</v>
      </c>
      <c r="J54" s="60">
        <v>683491.05</v>
      </c>
    </row>
    <row r="55" spans="1:10" x14ac:dyDescent="0.15">
      <c r="A55" s="57">
        <v>41841</v>
      </c>
      <c r="B55" s="58">
        <v>61</v>
      </c>
      <c r="C55" s="59" t="s">
        <v>1438</v>
      </c>
      <c r="D55" s="59" t="s">
        <v>1439</v>
      </c>
      <c r="E55" s="59" t="s">
        <v>128</v>
      </c>
      <c r="F55" s="59" t="s">
        <v>20</v>
      </c>
      <c r="G55" s="59" t="s">
        <v>274</v>
      </c>
      <c r="H55" s="60"/>
      <c r="I55" s="60">
        <v>5460</v>
      </c>
      <c r="J55" s="60">
        <v>678031.05</v>
      </c>
    </row>
    <row r="56" spans="1:10" x14ac:dyDescent="0.15">
      <c r="A56" s="57">
        <v>41841</v>
      </c>
      <c r="B56" s="58">
        <v>61</v>
      </c>
      <c r="C56" s="59" t="s">
        <v>1440</v>
      </c>
      <c r="D56" s="59" t="s">
        <v>1441</v>
      </c>
      <c r="E56" s="59" t="s">
        <v>350</v>
      </c>
      <c r="F56" s="59" t="s">
        <v>20</v>
      </c>
      <c r="G56" s="59" t="s">
        <v>1073</v>
      </c>
      <c r="H56" s="60"/>
      <c r="I56" s="60">
        <v>355</v>
      </c>
      <c r="J56" s="60">
        <v>677676.05</v>
      </c>
    </row>
    <row r="57" spans="1:10" x14ac:dyDescent="0.15">
      <c r="A57" s="57">
        <v>41841</v>
      </c>
      <c r="B57" s="58">
        <v>61</v>
      </c>
      <c r="C57" s="59" t="s">
        <v>1442</v>
      </c>
      <c r="D57" s="59" t="s">
        <v>1443</v>
      </c>
      <c r="E57" s="59" t="s">
        <v>1444</v>
      </c>
      <c r="G57" s="59" t="s">
        <v>821</v>
      </c>
      <c r="H57" s="60"/>
      <c r="I57" s="60">
        <v>91</v>
      </c>
      <c r="J57" s="60">
        <v>661280.56000000006</v>
      </c>
    </row>
    <row r="58" spans="1:10" x14ac:dyDescent="0.15">
      <c r="A58" s="57"/>
      <c r="B58" s="58"/>
      <c r="C58" s="59"/>
      <c r="D58" s="59"/>
      <c r="E58" s="59" t="s">
        <v>1557</v>
      </c>
      <c r="F58" s="59"/>
      <c r="G58" s="59" t="s">
        <v>309</v>
      </c>
      <c r="H58" s="60"/>
      <c r="I58" s="60">
        <f>400</f>
        <v>400</v>
      </c>
      <c r="J58" s="60"/>
    </row>
    <row r="59" spans="1:10" x14ac:dyDescent="0.15">
      <c r="A59" s="57"/>
      <c r="B59" s="58"/>
      <c r="C59" s="59"/>
      <c r="D59" s="59"/>
      <c r="E59" s="59" t="s">
        <v>128</v>
      </c>
      <c r="F59" s="59"/>
      <c r="G59" s="59" t="s">
        <v>274</v>
      </c>
      <c r="H59" s="60"/>
      <c r="I59" s="60">
        <f>4350.85+11553.64</f>
        <v>15904.49</v>
      </c>
      <c r="J59" s="60"/>
    </row>
    <row r="60" spans="1:10" x14ac:dyDescent="0.15">
      <c r="A60" s="57">
        <v>41841</v>
      </c>
      <c r="B60" s="58">
        <v>61</v>
      </c>
      <c r="C60" s="59" t="s">
        <v>1445</v>
      </c>
      <c r="D60" s="59" t="s">
        <v>1446</v>
      </c>
      <c r="E60" s="59" t="s">
        <v>284</v>
      </c>
      <c r="F60" s="59" t="s">
        <v>20</v>
      </c>
      <c r="G60" s="59" t="s">
        <v>821</v>
      </c>
      <c r="H60" s="60"/>
      <c r="I60" s="60">
        <v>77</v>
      </c>
      <c r="J60" s="60">
        <v>661203.56000000006</v>
      </c>
    </row>
    <row r="61" spans="1:10" x14ac:dyDescent="0.15">
      <c r="A61" s="57">
        <v>41841</v>
      </c>
      <c r="B61" s="58">
        <v>61</v>
      </c>
      <c r="C61" s="59" t="s">
        <v>1447</v>
      </c>
      <c r="D61" s="59" t="s">
        <v>1448</v>
      </c>
      <c r="E61" s="59" t="s">
        <v>308</v>
      </c>
      <c r="F61" s="59" t="s">
        <v>20</v>
      </c>
      <c r="G61" s="59" t="s">
        <v>309</v>
      </c>
      <c r="H61" s="60"/>
      <c r="I61" s="60">
        <v>1860</v>
      </c>
      <c r="J61" s="60">
        <v>659343.56000000006</v>
      </c>
    </row>
    <row r="62" spans="1:10" x14ac:dyDescent="0.15">
      <c r="A62" s="57">
        <v>41841</v>
      </c>
      <c r="B62" s="58">
        <v>61</v>
      </c>
      <c r="C62" s="59" t="s">
        <v>1449</v>
      </c>
      <c r="D62" s="59" t="s">
        <v>1450</v>
      </c>
      <c r="E62" s="59" t="s">
        <v>37</v>
      </c>
      <c r="F62" s="59" t="s">
        <v>20</v>
      </c>
      <c r="G62" s="59" t="s">
        <v>821</v>
      </c>
      <c r="H62" s="60"/>
      <c r="I62" s="60">
        <v>180</v>
      </c>
      <c r="J62" s="60">
        <v>659163.56000000006</v>
      </c>
    </row>
    <row r="63" spans="1:10" x14ac:dyDescent="0.15">
      <c r="A63" s="57">
        <v>41841</v>
      </c>
      <c r="B63" s="58">
        <v>61</v>
      </c>
      <c r="C63" s="59" t="s">
        <v>1451</v>
      </c>
      <c r="D63" s="59" t="s">
        <v>1452</v>
      </c>
      <c r="E63" s="59" t="s">
        <v>1235</v>
      </c>
      <c r="F63" s="59" t="s">
        <v>20</v>
      </c>
      <c r="G63" s="59" t="s">
        <v>274</v>
      </c>
      <c r="H63" s="60"/>
      <c r="I63" s="60">
        <v>380</v>
      </c>
      <c r="J63" s="60">
        <v>658783.56000000006</v>
      </c>
    </row>
    <row r="64" spans="1:10" x14ac:dyDescent="0.15">
      <c r="A64" s="57">
        <v>41841</v>
      </c>
      <c r="B64" s="58">
        <v>61</v>
      </c>
      <c r="C64" s="59" t="s">
        <v>1453</v>
      </c>
      <c r="D64" s="59" t="s">
        <v>1454</v>
      </c>
      <c r="E64" s="59" t="s">
        <v>1248</v>
      </c>
      <c r="F64" s="59" t="s">
        <v>20</v>
      </c>
      <c r="G64" s="59" t="s">
        <v>301</v>
      </c>
      <c r="H64" s="60"/>
      <c r="I64" s="60">
        <v>1720.19</v>
      </c>
      <c r="J64" s="60">
        <v>657063.37</v>
      </c>
    </row>
    <row r="65" spans="1:10" x14ac:dyDescent="0.15">
      <c r="A65" s="57">
        <v>41841</v>
      </c>
      <c r="B65" s="58">
        <v>61</v>
      </c>
      <c r="C65" s="59" t="s">
        <v>1455</v>
      </c>
      <c r="D65" s="59" t="s">
        <v>1456</v>
      </c>
      <c r="E65" s="59" t="s">
        <v>293</v>
      </c>
      <c r="F65" s="59" t="s">
        <v>20</v>
      </c>
      <c r="G65" s="59" t="s">
        <v>294</v>
      </c>
      <c r="H65" s="60"/>
      <c r="I65" s="60">
        <v>640</v>
      </c>
      <c r="J65" s="60">
        <v>656423.37</v>
      </c>
    </row>
    <row r="66" spans="1:10" x14ac:dyDescent="0.15">
      <c r="A66" s="57">
        <v>41841</v>
      </c>
      <c r="B66" s="58">
        <v>61</v>
      </c>
      <c r="C66" s="59" t="s">
        <v>1457</v>
      </c>
      <c r="D66" s="59" t="s">
        <v>1458</v>
      </c>
      <c r="E66" s="59" t="s">
        <v>194</v>
      </c>
      <c r="F66" s="59" t="s">
        <v>20</v>
      </c>
      <c r="G66" s="59" t="s">
        <v>274</v>
      </c>
      <c r="H66" s="60"/>
      <c r="I66" s="60">
        <v>1875.96</v>
      </c>
      <c r="J66" s="60">
        <v>654547.41</v>
      </c>
    </row>
    <row r="67" spans="1:10" x14ac:dyDescent="0.15">
      <c r="A67" s="57">
        <v>41841</v>
      </c>
      <c r="B67" s="58">
        <v>61</v>
      </c>
      <c r="C67" s="59" t="s">
        <v>1459</v>
      </c>
      <c r="D67" s="59" t="s">
        <v>1460</v>
      </c>
      <c r="E67" s="59" t="s">
        <v>138</v>
      </c>
      <c r="G67" s="59" t="s">
        <v>1564</v>
      </c>
      <c r="H67" s="60"/>
      <c r="I67" s="60">
        <v>1572</v>
      </c>
      <c r="J67" s="60">
        <v>651602.41</v>
      </c>
    </row>
    <row r="68" spans="1:10" x14ac:dyDescent="0.15">
      <c r="A68" s="57"/>
      <c r="B68" s="58"/>
      <c r="C68" s="59"/>
      <c r="D68" s="59"/>
      <c r="E68" s="59" t="s">
        <v>1122</v>
      </c>
      <c r="F68" s="59"/>
      <c r="G68" s="59" t="s">
        <v>1565</v>
      </c>
      <c r="H68" s="60"/>
      <c r="I68" s="60">
        <f>973+400</f>
        <v>1373</v>
      </c>
      <c r="J68" s="60"/>
    </row>
    <row r="69" spans="1:10" x14ac:dyDescent="0.15">
      <c r="A69" s="57">
        <v>41841</v>
      </c>
      <c r="B69" s="58">
        <v>61</v>
      </c>
      <c r="C69" s="59" t="s">
        <v>1461</v>
      </c>
      <c r="D69" s="59" t="s">
        <v>1462</v>
      </c>
      <c r="E69" s="59" t="s">
        <v>1023</v>
      </c>
      <c r="F69" s="59" t="s">
        <v>20</v>
      </c>
      <c r="G69" s="59" t="s">
        <v>821</v>
      </c>
      <c r="H69" s="60"/>
      <c r="I69" s="60">
        <v>196</v>
      </c>
      <c r="J69" s="60">
        <v>651406.41</v>
      </c>
    </row>
    <row r="70" spans="1:10" x14ac:dyDescent="0.15">
      <c r="A70" s="57">
        <v>41841</v>
      </c>
      <c r="B70" s="58">
        <v>61</v>
      </c>
      <c r="C70" s="59" t="s">
        <v>1463</v>
      </c>
      <c r="D70" s="59" t="s">
        <v>1464</v>
      </c>
      <c r="E70" s="59" t="s">
        <v>504</v>
      </c>
      <c r="F70" s="59" t="s">
        <v>20</v>
      </c>
      <c r="G70" s="59" t="s">
        <v>247</v>
      </c>
      <c r="H70" s="60"/>
      <c r="I70" s="60">
        <v>300</v>
      </c>
      <c r="J70" s="60">
        <v>651106.41</v>
      </c>
    </row>
    <row r="71" spans="1:10" x14ac:dyDescent="0.15">
      <c r="A71" s="57">
        <v>41841</v>
      </c>
      <c r="B71" s="58">
        <v>61</v>
      </c>
      <c r="C71" s="59" t="s">
        <v>1465</v>
      </c>
      <c r="D71" s="59" t="s">
        <v>1466</v>
      </c>
      <c r="E71" s="59" t="s">
        <v>212</v>
      </c>
      <c r="G71" s="59" t="s">
        <v>259</v>
      </c>
      <c r="H71" s="60"/>
      <c r="I71" s="60">
        <f>714+124.7+720.98</f>
        <v>1559.68</v>
      </c>
      <c r="J71" s="60">
        <v>648709.98</v>
      </c>
    </row>
    <row r="72" spans="1:10" x14ac:dyDescent="0.15">
      <c r="A72" s="57"/>
      <c r="B72" s="58"/>
      <c r="C72" s="59"/>
      <c r="D72" s="59"/>
      <c r="E72" s="59" t="s">
        <v>1248</v>
      </c>
      <c r="F72" s="59"/>
      <c r="G72" s="59" t="s">
        <v>301</v>
      </c>
      <c r="H72" s="60"/>
      <c r="I72" s="60">
        <f>242.95+240+253.8+100</f>
        <v>836.75</v>
      </c>
      <c r="J72" s="60"/>
    </row>
    <row r="73" spans="1:10" x14ac:dyDescent="0.15">
      <c r="A73" s="57">
        <v>41841</v>
      </c>
      <c r="B73" s="58">
        <v>61</v>
      </c>
      <c r="C73" s="59" t="s">
        <v>1467</v>
      </c>
      <c r="D73" s="59" t="s">
        <v>1468</v>
      </c>
      <c r="E73" s="59" t="s">
        <v>790</v>
      </c>
      <c r="F73" s="59" t="s">
        <v>20</v>
      </c>
      <c r="G73" s="59" t="s">
        <v>274</v>
      </c>
      <c r="H73" s="60"/>
      <c r="I73" s="60">
        <v>1440</v>
      </c>
      <c r="J73" s="60">
        <v>647269.98</v>
      </c>
    </row>
    <row r="74" spans="1:10" x14ac:dyDescent="0.15">
      <c r="A74" s="57">
        <v>41841</v>
      </c>
      <c r="B74" s="58">
        <v>61</v>
      </c>
      <c r="C74" s="59" t="s">
        <v>1469</v>
      </c>
      <c r="D74" s="59" t="s">
        <v>1470</v>
      </c>
      <c r="E74" s="59" t="s">
        <v>166</v>
      </c>
      <c r="F74" s="59" t="s">
        <v>312</v>
      </c>
      <c r="G74" s="59" t="s">
        <v>821</v>
      </c>
      <c r="H74" s="60"/>
      <c r="I74" s="60">
        <v>90</v>
      </c>
      <c r="J74" s="60">
        <v>647179.98</v>
      </c>
    </row>
    <row r="75" spans="1:10" x14ac:dyDescent="0.15">
      <c r="A75" s="57">
        <v>41841</v>
      </c>
      <c r="B75" s="58">
        <v>61</v>
      </c>
      <c r="C75" s="59" t="s">
        <v>1471</v>
      </c>
      <c r="D75" s="59" t="s">
        <v>1472</v>
      </c>
      <c r="E75" s="59" t="s">
        <v>1129</v>
      </c>
      <c r="G75" s="59" t="s">
        <v>274</v>
      </c>
      <c r="H75" s="60"/>
      <c r="I75" s="60">
        <v>1230</v>
      </c>
      <c r="J75" s="60">
        <v>645059.98</v>
      </c>
    </row>
    <row r="76" spans="1:10" x14ac:dyDescent="0.15">
      <c r="A76" s="57"/>
      <c r="B76" s="58"/>
      <c r="C76" s="59"/>
      <c r="D76" s="59"/>
      <c r="E76" s="59" t="s">
        <v>424</v>
      </c>
      <c r="F76" s="59"/>
      <c r="G76" s="59" t="s">
        <v>821</v>
      </c>
      <c r="H76" s="60"/>
      <c r="I76" s="60">
        <f>250+100+165+375</f>
        <v>890</v>
      </c>
      <c r="J76" s="60"/>
    </row>
    <row r="77" spans="1:10" x14ac:dyDescent="0.15">
      <c r="A77" s="57">
        <v>41841</v>
      </c>
      <c r="B77" s="58">
        <v>61</v>
      </c>
      <c r="C77" s="59" t="s">
        <v>1473</v>
      </c>
      <c r="D77" s="59" t="s">
        <v>1474</v>
      </c>
      <c r="E77" s="59" t="s">
        <v>1475</v>
      </c>
      <c r="G77" s="59" t="s">
        <v>1566</v>
      </c>
      <c r="H77" s="60"/>
      <c r="I77" s="60">
        <v>720</v>
      </c>
      <c r="J77" s="60">
        <v>643339.98</v>
      </c>
    </row>
    <row r="78" spans="1:10" x14ac:dyDescent="0.15">
      <c r="A78" s="57"/>
      <c r="B78" s="58"/>
      <c r="C78" s="59"/>
      <c r="D78" s="59"/>
      <c r="E78" s="59" t="s">
        <v>1248</v>
      </c>
      <c r="F78" s="59"/>
      <c r="G78" s="59" t="s">
        <v>301</v>
      </c>
      <c r="H78" s="60"/>
      <c r="I78" s="60">
        <v>1000</v>
      </c>
      <c r="J78" s="60"/>
    </row>
    <row r="79" spans="1:10" x14ac:dyDescent="0.15">
      <c r="A79" s="57">
        <v>41841</v>
      </c>
      <c r="B79" s="58">
        <v>61</v>
      </c>
      <c r="C79" s="59" t="s">
        <v>1476</v>
      </c>
      <c r="D79" s="59" t="s">
        <v>1477</v>
      </c>
      <c r="E79" s="59" t="s">
        <v>375</v>
      </c>
      <c r="F79" s="59" t="s">
        <v>20</v>
      </c>
      <c r="G79" s="59" t="s">
        <v>821</v>
      </c>
      <c r="H79" s="60"/>
      <c r="I79" s="60">
        <v>330</v>
      </c>
      <c r="J79" s="60">
        <v>643009.98</v>
      </c>
    </row>
    <row r="80" spans="1:10" x14ac:dyDescent="0.15">
      <c r="A80" s="57">
        <v>41841</v>
      </c>
      <c r="B80" s="58">
        <v>61</v>
      </c>
      <c r="C80" s="59" t="s">
        <v>1478</v>
      </c>
      <c r="D80" s="59" t="s">
        <v>1479</v>
      </c>
      <c r="E80" s="59" t="s">
        <v>128</v>
      </c>
      <c r="F80" s="59" t="s">
        <v>20</v>
      </c>
      <c r="G80" s="59" t="s">
        <v>274</v>
      </c>
      <c r="H80" s="60"/>
      <c r="I80" s="60">
        <v>90</v>
      </c>
      <c r="J80" s="60">
        <v>642919.98</v>
      </c>
    </row>
    <row r="81" spans="1:10" x14ac:dyDescent="0.15">
      <c r="A81" s="57">
        <v>41841</v>
      </c>
      <c r="B81" s="58">
        <v>61</v>
      </c>
      <c r="C81" s="59" t="s">
        <v>1480</v>
      </c>
      <c r="D81" s="59" t="s">
        <v>1481</v>
      </c>
      <c r="E81" s="59" t="s">
        <v>87</v>
      </c>
      <c r="F81" s="59" t="s">
        <v>20</v>
      </c>
      <c r="G81" s="59" t="s">
        <v>670</v>
      </c>
      <c r="H81" s="60"/>
      <c r="I81" s="60">
        <v>350</v>
      </c>
      <c r="J81" s="60">
        <v>642569.98</v>
      </c>
    </row>
    <row r="82" spans="1:10" x14ac:dyDescent="0.15">
      <c r="A82" s="57">
        <v>41841</v>
      </c>
      <c r="B82" s="58">
        <v>61</v>
      </c>
      <c r="C82" s="59" t="s">
        <v>1482</v>
      </c>
      <c r="D82" s="59" t="s">
        <v>1483</v>
      </c>
      <c r="E82" s="59" t="s">
        <v>87</v>
      </c>
      <c r="F82" s="59" t="s">
        <v>20</v>
      </c>
      <c r="G82" s="59" t="s">
        <v>670</v>
      </c>
      <c r="H82" s="60"/>
      <c r="I82" s="60">
        <v>350</v>
      </c>
      <c r="J82" s="60">
        <v>642219.98</v>
      </c>
    </row>
    <row r="83" spans="1:10" x14ac:dyDescent="0.15">
      <c r="A83" s="57">
        <v>41841</v>
      </c>
      <c r="B83" s="58">
        <v>61</v>
      </c>
      <c r="C83" s="59" t="s">
        <v>1484</v>
      </c>
      <c r="D83" s="59" t="s">
        <v>1485</v>
      </c>
      <c r="E83" s="59" t="s">
        <v>87</v>
      </c>
      <c r="F83" s="59" t="s">
        <v>20</v>
      </c>
      <c r="G83" s="59" t="s">
        <v>670</v>
      </c>
      <c r="H83" s="60"/>
      <c r="I83" s="60">
        <v>350</v>
      </c>
      <c r="J83" s="60">
        <v>641869.98</v>
      </c>
    </row>
    <row r="84" spans="1:10" x14ac:dyDescent="0.15">
      <c r="A84" s="57">
        <v>41841</v>
      </c>
      <c r="B84" s="58">
        <v>61</v>
      </c>
      <c r="C84" s="59" t="s">
        <v>1486</v>
      </c>
      <c r="D84" s="59" t="s">
        <v>276</v>
      </c>
      <c r="E84" s="59" t="s">
        <v>1248</v>
      </c>
      <c r="F84" s="59" t="s">
        <v>20</v>
      </c>
      <c r="G84" s="59" t="s">
        <v>1325</v>
      </c>
      <c r="H84" s="60"/>
      <c r="I84" s="60">
        <v>229404.98</v>
      </c>
      <c r="J84" s="60">
        <v>412465</v>
      </c>
    </row>
    <row r="85" spans="1:10" x14ac:dyDescent="0.15">
      <c r="A85" s="57">
        <v>41841</v>
      </c>
      <c r="B85" s="58">
        <v>61</v>
      </c>
      <c r="C85" s="59" t="s">
        <v>1487</v>
      </c>
      <c r="D85" s="59" t="s">
        <v>1488</v>
      </c>
      <c r="E85" s="59" t="s">
        <v>1134</v>
      </c>
      <c r="G85" s="59" t="s">
        <v>1325</v>
      </c>
      <c r="H85" s="60"/>
      <c r="I85" s="60">
        <v>2024.07</v>
      </c>
      <c r="J85" s="60">
        <v>408784.73</v>
      </c>
    </row>
    <row r="86" spans="1:10" x14ac:dyDescent="0.15">
      <c r="A86" s="57"/>
      <c r="B86" s="58"/>
      <c r="C86" s="59"/>
      <c r="D86" s="59"/>
      <c r="E86" s="59" t="s">
        <v>1366</v>
      </c>
      <c r="F86" s="59"/>
      <c r="G86" s="59" t="s">
        <v>301</v>
      </c>
      <c r="H86" s="60"/>
      <c r="I86" s="60">
        <v>1656.2</v>
      </c>
      <c r="J86" s="60"/>
    </row>
    <row r="87" spans="1:10" x14ac:dyDescent="0.15">
      <c r="A87" s="57">
        <v>41843</v>
      </c>
      <c r="B87" s="58">
        <v>61</v>
      </c>
      <c r="C87" s="59" t="s">
        <v>1489</v>
      </c>
      <c r="D87" s="59" t="s">
        <v>1490</v>
      </c>
      <c r="E87" s="59" t="s">
        <v>804</v>
      </c>
      <c r="F87" s="59" t="s">
        <v>20</v>
      </c>
      <c r="G87" s="59" t="s">
        <v>1567</v>
      </c>
      <c r="H87" s="60"/>
      <c r="I87" s="60">
        <v>9000</v>
      </c>
      <c r="J87" s="60">
        <v>399784.73</v>
      </c>
    </row>
    <row r="88" spans="1:10" x14ac:dyDescent="0.15">
      <c r="A88" s="57">
        <v>41843</v>
      </c>
      <c r="B88" s="58">
        <v>66</v>
      </c>
      <c r="C88" s="59" t="s">
        <v>1491</v>
      </c>
      <c r="D88" s="59" t="s">
        <v>20</v>
      </c>
      <c r="E88" s="59" t="s">
        <v>1492</v>
      </c>
      <c r="F88" s="59" t="s">
        <v>1493</v>
      </c>
      <c r="G88" s="59" t="s">
        <v>448</v>
      </c>
      <c r="H88" s="60"/>
      <c r="I88" s="37">
        <v>2</v>
      </c>
      <c r="J88" s="60">
        <v>399782.73</v>
      </c>
    </row>
    <row r="89" spans="1:10" x14ac:dyDescent="0.15">
      <c r="A89" s="57">
        <v>41844</v>
      </c>
      <c r="B89" s="58">
        <v>61</v>
      </c>
      <c r="C89" s="59" t="s">
        <v>1494</v>
      </c>
      <c r="D89" s="59" t="s">
        <v>276</v>
      </c>
      <c r="E89" s="59" t="s">
        <v>1402</v>
      </c>
      <c r="F89" s="59" t="s">
        <v>20</v>
      </c>
      <c r="G89" s="59" t="s">
        <v>301</v>
      </c>
      <c r="H89" s="60"/>
      <c r="I89" s="60">
        <v>30202</v>
      </c>
      <c r="J89" s="60">
        <v>369580.73</v>
      </c>
    </row>
    <row r="90" spans="1:10" x14ac:dyDescent="0.15">
      <c r="A90" s="57">
        <v>41844</v>
      </c>
      <c r="B90" s="58">
        <v>61</v>
      </c>
      <c r="C90" s="59" t="s">
        <v>1495</v>
      </c>
      <c r="D90" s="59" t="s">
        <v>276</v>
      </c>
      <c r="E90" s="59" t="s">
        <v>1018</v>
      </c>
      <c r="F90" s="59" t="s">
        <v>20</v>
      </c>
      <c r="G90" s="59" t="s">
        <v>1568</v>
      </c>
      <c r="H90" s="60"/>
      <c r="I90" s="60">
        <v>19305</v>
      </c>
      <c r="J90" s="60">
        <v>350275.73</v>
      </c>
    </row>
    <row r="91" spans="1:10" x14ac:dyDescent="0.15">
      <c r="A91" s="57">
        <v>41844</v>
      </c>
      <c r="B91" s="58">
        <v>62</v>
      </c>
      <c r="C91" s="59" t="s">
        <v>1496</v>
      </c>
      <c r="D91" s="59" t="s">
        <v>276</v>
      </c>
      <c r="E91" s="59" t="s">
        <v>1497</v>
      </c>
      <c r="F91" s="59" t="s">
        <v>20</v>
      </c>
      <c r="G91" s="59" t="s">
        <v>301</v>
      </c>
      <c r="H91" s="60">
        <v>11832</v>
      </c>
      <c r="I91" s="60">
        <v>-11832</v>
      </c>
      <c r="J91" s="60">
        <v>362107.73</v>
      </c>
    </row>
    <row r="92" spans="1:10" x14ac:dyDescent="0.15">
      <c r="A92" s="57">
        <v>41845</v>
      </c>
      <c r="B92" s="58">
        <v>61</v>
      </c>
      <c r="C92" s="59" t="s">
        <v>1498</v>
      </c>
      <c r="D92" s="59" t="s">
        <v>1499</v>
      </c>
      <c r="E92" s="59" t="s">
        <v>118</v>
      </c>
      <c r="F92" s="59" t="s">
        <v>20</v>
      </c>
      <c r="G92" s="59" t="s">
        <v>1561</v>
      </c>
      <c r="H92" s="60"/>
      <c r="I92" s="37">
        <v>240</v>
      </c>
      <c r="J92" s="60">
        <v>361867.73</v>
      </c>
    </row>
    <row r="93" spans="1:10" x14ac:dyDescent="0.15">
      <c r="A93" s="57">
        <v>41845</v>
      </c>
      <c r="B93" s="58">
        <v>61</v>
      </c>
      <c r="C93" s="59" t="s">
        <v>1500</v>
      </c>
      <c r="D93" s="59" t="s">
        <v>1501</v>
      </c>
      <c r="E93" s="59" t="s">
        <v>738</v>
      </c>
      <c r="F93" s="59" t="s">
        <v>20</v>
      </c>
      <c r="G93" s="59" t="s">
        <v>1568</v>
      </c>
      <c r="H93" s="60"/>
      <c r="I93" s="60">
        <v>2120</v>
      </c>
      <c r="J93" s="60">
        <v>359747.73</v>
      </c>
    </row>
    <row r="94" spans="1:10" x14ac:dyDescent="0.15">
      <c r="A94" s="57">
        <v>41845</v>
      </c>
      <c r="B94" s="58">
        <v>61</v>
      </c>
      <c r="C94" s="59" t="s">
        <v>1502</v>
      </c>
      <c r="D94" s="59" t="s">
        <v>1503</v>
      </c>
      <c r="E94" s="59" t="s">
        <v>350</v>
      </c>
      <c r="F94" s="59" t="s">
        <v>20</v>
      </c>
      <c r="G94" s="59" t="s">
        <v>1073</v>
      </c>
      <c r="H94" s="60"/>
      <c r="I94" s="60">
        <v>1404.21</v>
      </c>
      <c r="J94" s="60">
        <v>358343.52</v>
      </c>
    </row>
    <row r="95" spans="1:10" x14ac:dyDescent="0.15">
      <c r="A95" s="57">
        <v>41845</v>
      </c>
      <c r="B95" s="58">
        <v>61</v>
      </c>
      <c r="C95" s="59" t="s">
        <v>1504</v>
      </c>
      <c r="D95" s="59" t="s">
        <v>1505</v>
      </c>
      <c r="E95" s="59" t="s">
        <v>1405</v>
      </c>
      <c r="F95" s="59" t="s">
        <v>20</v>
      </c>
      <c r="G95" s="59" t="s">
        <v>274</v>
      </c>
      <c r="H95" s="60"/>
      <c r="I95" s="60">
        <v>1000</v>
      </c>
      <c r="J95" s="60">
        <v>357343.52</v>
      </c>
    </row>
    <row r="96" spans="1:10" x14ac:dyDescent="0.15">
      <c r="A96" s="57">
        <v>41845</v>
      </c>
      <c r="B96" s="58">
        <v>61</v>
      </c>
      <c r="C96" s="59" t="s">
        <v>1506</v>
      </c>
      <c r="D96" s="59" t="s">
        <v>1507</v>
      </c>
      <c r="E96" s="59" t="s">
        <v>1134</v>
      </c>
      <c r="F96" s="59" t="s">
        <v>20</v>
      </c>
      <c r="G96" s="59" t="s">
        <v>1325</v>
      </c>
      <c r="H96" s="60"/>
      <c r="I96" s="60">
        <v>10000</v>
      </c>
      <c r="J96" s="60">
        <v>347343.52</v>
      </c>
    </row>
    <row r="97" spans="1:10" x14ac:dyDescent="0.15">
      <c r="A97" s="57">
        <v>41845</v>
      </c>
      <c r="B97" s="58">
        <v>61</v>
      </c>
      <c r="C97" s="59" t="s">
        <v>1508</v>
      </c>
      <c r="D97" s="59" t="s">
        <v>1509</v>
      </c>
      <c r="E97" s="59" t="s">
        <v>118</v>
      </c>
      <c r="F97" s="59" t="s">
        <v>20</v>
      </c>
      <c r="G97" s="59" t="s">
        <v>1561</v>
      </c>
      <c r="H97" s="60"/>
      <c r="I97" s="37">
        <v>10000</v>
      </c>
      <c r="J97" s="60">
        <v>337343.52</v>
      </c>
    </row>
    <row r="98" spans="1:10" x14ac:dyDescent="0.15">
      <c r="A98" s="57">
        <v>41845</v>
      </c>
      <c r="B98" s="58">
        <v>61</v>
      </c>
      <c r="C98" s="59" t="s">
        <v>1510</v>
      </c>
      <c r="D98" s="59" t="s">
        <v>1511</v>
      </c>
      <c r="E98" s="59" t="s">
        <v>128</v>
      </c>
      <c r="F98" s="59" t="s">
        <v>20</v>
      </c>
      <c r="G98" s="59" t="s">
        <v>274</v>
      </c>
      <c r="H98" s="60"/>
      <c r="I98" s="60">
        <v>1575</v>
      </c>
      <c r="J98" s="60">
        <v>335768.52</v>
      </c>
    </row>
    <row r="99" spans="1:10" x14ac:dyDescent="0.15">
      <c r="A99" s="57">
        <v>41845</v>
      </c>
      <c r="B99" s="58">
        <v>61</v>
      </c>
      <c r="C99" s="59" t="s">
        <v>1512</v>
      </c>
      <c r="D99" s="59" t="s">
        <v>1513</v>
      </c>
      <c r="E99" s="59" t="s">
        <v>128</v>
      </c>
      <c r="F99" s="59" t="s">
        <v>20</v>
      </c>
      <c r="G99" s="59" t="s">
        <v>274</v>
      </c>
      <c r="H99" s="60"/>
      <c r="I99" s="60">
        <v>676.5</v>
      </c>
      <c r="J99" s="60">
        <v>335092.02</v>
      </c>
    </row>
    <row r="100" spans="1:10" x14ac:dyDescent="0.15">
      <c r="A100" s="57">
        <v>41845</v>
      </c>
      <c r="B100" s="58">
        <v>61</v>
      </c>
      <c r="C100" s="59" t="s">
        <v>1514</v>
      </c>
      <c r="D100" s="59" t="s">
        <v>1515</v>
      </c>
      <c r="E100" s="59" t="s">
        <v>171</v>
      </c>
      <c r="F100" s="59" t="s">
        <v>20</v>
      </c>
      <c r="G100" s="59" t="s">
        <v>670</v>
      </c>
      <c r="H100" s="60"/>
      <c r="I100" s="60">
        <v>909.7</v>
      </c>
      <c r="J100" s="60">
        <v>334182.32</v>
      </c>
    </row>
    <row r="101" spans="1:10" x14ac:dyDescent="0.15">
      <c r="A101" s="57">
        <v>41845</v>
      </c>
      <c r="B101" s="58">
        <v>61</v>
      </c>
      <c r="C101" s="59" t="s">
        <v>1516</v>
      </c>
      <c r="D101" s="59" t="s">
        <v>1517</v>
      </c>
      <c r="E101" s="59" t="s">
        <v>1248</v>
      </c>
      <c r="F101" s="59" t="s">
        <v>20</v>
      </c>
      <c r="G101" s="59" t="s">
        <v>301</v>
      </c>
      <c r="H101" s="60"/>
      <c r="I101" s="60">
        <v>1765.82</v>
      </c>
      <c r="J101" s="60">
        <v>332416.5</v>
      </c>
    </row>
    <row r="102" spans="1:10" x14ac:dyDescent="0.15">
      <c r="A102" s="57">
        <v>41850</v>
      </c>
      <c r="B102" s="58">
        <v>61</v>
      </c>
      <c r="C102" s="59" t="s">
        <v>1518</v>
      </c>
      <c r="D102" s="59" t="s">
        <v>1519</v>
      </c>
      <c r="E102" s="59" t="s">
        <v>133</v>
      </c>
      <c r="F102" s="59" t="s">
        <v>20</v>
      </c>
      <c r="G102" s="59" t="s">
        <v>1077</v>
      </c>
      <c r="H102" s="60"/>
      <c r="I102" s="60">
        <v>2300</v>
      </c>
      <c r="J102" s="60">
        <v>330116.5</v>
      </c>
    </row>
    <row r="103" spans="1:10" x14ac:dyDescent="0.15">
      <c r="A103" s="57">
        <v>41851</v>
      </c>
      <c r="B103" s="58">
        <v>61</v>
      </c>
      <c r="C103" s="59" t="s">
        <v>1520</v>
      </c>
      <c r="D103" s="59" t="s">
        <v>1521</v>
      </c>
      <c r="E103" s="59" t="s">
        <v>1405</v>
      </c>
      <c r="F103" s="59" t="s">
        <v>20</v>
      </c>
      <c r="G103" s="59" t="s">
        <v>274</v>
      </c>
      <c r="H103" s="60"/>
      <c r="I103" s="60">
        <v>780</v>
      </c>
      <c r="J103" s="60">
        <v>329336.5</v>
      </c>
    </row>
    <row r="104" spans="1:10" x14ac:dyDescent="0.15">
      <c r="A104" s="57">
        <v>41851</v>
      </c>
      <c r="B104" s="58">
        <v>61</v>
      </c>
      <c r="C104" s="59" t="s">
        <v>1522</v>
      </c>
      <c r="D104" s="59" t="s">
        <v>1523</v>
      </c>
      <c r="E104" s="59" t="s">
        <v>178</v>
      </c>
      <c r="F104" s="59" t="s">
        <v>20</v>
      </c>
      <c r="G104" s="59" t="s">
        <v>662</v>
      </c>
      <c r="H104" s="60"/>
      <c r="I104" s="60">
        <v>736</v>
      </c>
      <c r="J104" s="60">
        <v>328600.5</v>
      </c>
    </row>
    <row r="105" spans="1:10" x14ac:dyDescent="0.15">
      <c r="A105" s="57">
        <v>41851</v>
      </c>
      <c r="B105" s="58">
        <v>61</v>
      </c>
      <c r="C105" s="59" t="s">
        <v>1524</v>
      </c>
      <c r="D105" s="59" t="s">
        <v>1525</v>
      </c>
      <c r="E105" s="59" t="s">
        <v>1526</v>
      </c>
      <c r="F105" s="59" t="s">
        <v>20</v>
      </c>
      <c r="G105" s="59" t="s">
        <v>274</v>
      </c>
      <c r="H105" s="60"/>
      <c r="I105" s="60">
        <v>200</v>
      </c>
      <c r="J105" s="60">
        <v>328400.5</v>
      </c>
    </row>
    <row r="106" spans="1:10" x14ac:dyDescent="0.15">
      <c r="A106" s="57">
        <v>41851</v>
      </c>
      <c r="B106" s="58">
        <v>61</v>
      </c>
      <c r="C106" s="59" t="s">
        <v>1527</v>
      </c>
      <c r="D106" s="59" t="s">
        <v>1528</v>
      </c>
      <c r="E106" s="59" t="s">
        <v>288</v>
      </c>
      <c r="F106" s="59" t="s">
        <v>20</v>
      </c>
      <c r="G106" s="59" t="s">
        <v>274</v>
      </c>
      <c r="H106" s="60"/>
      <c r="I106" s="60">
        <v>180</v>
      </c>
      <c r="J106" s="60">
        <v>328220.5</v>
      </c>
    </row>
    <row r="107" spans="1:10" x14ac:dyDescent="0.15">
      <c r="A107" s="57">
        <v>41851</v>
      </c>
      <c r="B107" s="58">
        <v>61</v>
      </c>
      <c r="C107" s="59" t="s">
        <v>1529</v>
      </c>
      <c r="D107" s="59" t="s">
        <v>1530</v>
      </c>
      <c r="E107" s="59" t="s">
        <v>1531</v>
      </c>
      <c r="F107" s="59" t="s">
        <v>20</v>
      </c>
      <c r="G107" s="59" t="s">
        <v>247</v>
      </c>
      <c r="H107" s="60"/>
      <c r="I107" s="60">
        <v>3150</v>
      </c>
      <c r="J107" s="60">
        <v>325070.5</v>
      </c>
    </row>
    <row r="108" spans="1:10" x14ac:dyDescent="0.15">
      <c r="A108" s="57">
        <v>41851</v>
      </c>
      <c r="B108" s="58">
        <v>61</v>
      </c>
      <c r="C108" s="59" t="s">
        <v>1532</v>
      </c>
      <c r="D108" s="59" t="s">
        <v>1533</v>
      </c>
      <c r="E108" s="59" t="s">
        <v>194</v>
      </c>
      <c r="F108" s="59" t="s">
        <v>20</v>
      </c>
      <c r="G108" s="59" t="s">
        <v>274</v>
      </c>
      <c r="H108" s="60"/>
      <c r="I108" s="60">
        <v>100</v>
      </c>
      <c r="J108" s="60">
        <v>324970.5</v>
      </c>
    </row>
    <row r="109" spans="1:10" x14ac:dyDescent="0.15">
      <c r="A109" s="57">
        <v>41851</v>
      </c>
      <c r="B109" s="58">
        <v>61</v>
      </c>
      <c r="C109" s="59" t="s">
        <v>1534</v>
      </c>
      <c r="D109" s="59" t="s">
        <v>1535</v>
      </c>
      <c r="E109" s="59" t="s">
        <v>37</v>
      </c>
      <c r="F109" s="59" t="s">
        <v>20</v>
      </c>
      <c r="G109" s="59" t="s">
        <v>821</v>
      </c>
      <c r="H109" s="60"/>
      <c r="I109" s="60">
        <v>90</v>
      </c>
      <c r="J109" s="60">
        <v>324880.5</v>
      </c>
    </row>
    <row r="110" spans="1:10" x14ac:dyDescent="0.15">
      <c r="A110" s="57">
        <v>41851</v>
      </c>
      <c r="B110" s="58">
        <v>61</v>
      </c>
      <c r="C110" s="59" t="s">
        <v>1536</v>
      </c>
      <c r="D110" s="59" t="s">
        <v>1537</v>
      </c>
      <c r="E110" s="59" t="s">
        <v>157</v>
      </c>
      <c r="F110" s="59" t="s">
        <v>20</v>
      </c>
      <c r="G110" s="59" t="s">
        <v>253</v>
      </c>
      <c r="H110" s="60"/>
      <c r="I110" s="60">
        <v>872.25</v>
      </c>
      <c r="J110" s="60">
        <v>324008.25</v>
      </c>
    </row>
    <row r="111" spans="1:10" x14ac:dyDescent="0.15">
      <c r="A111" s="57">
        <v>41851</v>
      </c>
      <c r="B111" s="58">
        <v>61</v>
      </c>
      <c r="C111" s="59" t="s">
        <v>1538</v>
      </c>
      <c r="D111" s="59" t="s">
        <v>1539</v>
      </c>
      <c r="E111" s="59" t="s">
        <v>160</v>
      </c>
      <c r="F111" s="59" t="s">
        <v>20</v>
      </c>
      <c r="G111" s="59" t="s">
        <v>253</v>
      </c>
      <c r="H111" s="60"/>
      <c r="I111" s="60">
        <v>1538.9</v>
      </c>
      <c r="J111" s="60">
        <v>322469.34999999998</v>
      </c>
    </row>
    <row r="112" spans="1:10" x14ac:dyDescent="0.15">
      <c r="A112" s="57">
        <v>41851</v>
      </c>
      <c r="B112" s="58">
        <v>61</v>
      </c>
      <c r="C112" s="59" t="s">
        <v>1540</v>
      </c>
      <c r="D112" s="59" t="s">
        <v>1541</v>
      </c>
      <c r="E112" s="59" t="s">
        <v>166</v>
      </c>
      <c r="F112" s="59" t="s">
        <v>20</v>
      </c>
      <c r="G112" s="59" t="s">
        <v>821</v>
      </c>
      <c r="H112" s="60"/>
      <c r="I112" s="60">
        <v>180</v>
      </c>
      <c r="J112" s="60">
        <v>322289.34999999998</v>
      </c>
    </row>
    <row r="113" spans="1:10" x14ac:dyDescent="0.15">
      <c r="A113" s="57">
        <v>41851</v>
      </c>
      <c r="B113" s="58">
        <v>65</v>
      </c>
      <c r="C113" s="59" t="s">
        <v>1542</v>
      </c>
      <c r="D113" s="59" t="s">
        <v>67</v>
      </c>
      <c r="E113" s="59" t="s">
        <v>1420</v>
      </c>
      <c r="F113" s="59" t="s">
        <v>20</v>
      </c>
      <c r="G113" s="59" t="s">
        <v>236</v>
      </c>
      <c r="H113" s="60"/>
      <c r="I113" s="60">
        <v>73643.87</v>
      </c>
      <c r="J113" s="60">
        <v>245485.94</v>
      </c>
    </row>
    <row r="114" spans="1:10" x14ac:dyDescent="0.15">
      <c r="A114" s="57"/>
      <c r="B114" s="58"/>
      <c r="C114" s="59"/>
      <c r="D114" s="59"/>
      <c r="E114" s="59" t="s">
        <v>1558</v>
      </c>
      <c r="F114" s="59"/>
      <c r="G114" s="59" t="s">
        <v>238</v>
      </c>
      <c r="H114" s="60"/>
      <c r="I114" s="60">
        <v>219</v>
      </c>
      <c r="J114" s="60"/>
    </row>
    <row r="115" spans="1:10" x14ac:dyDescent="0.15">
      <c r="A115" s="57"/>
      <c r="B115" s="58"/>
      <c r="C115" s="59"/>
      <c r="D115" s="59"/>
      <c r="E115" s="59" t="s">
        <v>239</v>
      </c>
      <c r="F115" s="59"/>
      <c r="G115" s="59" t="s">
        <v>239</v>
      </c>
      <c r="H115" s="60"/>
      <c r="I115" s="60">
        <v>150</v>
      </c>
      <c r="J115" s="60"/>
    </row>
    <row r="116" spans="1:10" x14ac:dyDescent="0.15">
      <c r="A116" s="57"/>
      <c r="B116" s="58"/>
      <c r="C116" s="59"/>
      <c r="D116" s="59"/>
      <c r="E116" s="59" t="s">
        <v>19</v>
      </c>
      <c r="F116" s="59"/>
      <c r="G116" s="59" t="s">
        <v>270</v>
      </c>
      <c r="H116" s="60"/>
      <c r="I116" s="60">
        <v>1161.6100000000001</v>
      </c>
      <c r="J116" s="60"/>
    </row>
    <row r="117" spans="1:10" x14ac:dyDescent="0.15">
      <c r="A117" s="57"/>
      <c r="B117" s="58"/>
      <c r="C117" s="59"/>
      <c r="D117" s="59"/>
      <c r="E117" s="59" t="s">
        <v>160</v>
      </c>
      <c r="F117" s="59"/>
      <c r="G117" s="59" t="s">
        <v>253</v>
      </c>
      <c r="H117" s="60"/>
      <c r="I117" s="60">
        <v>576.66</v>
      </c>
      <c r="J117" s="60"/>
    </row>
    <row r="118" spans="1:10" x14ac:dyDescent="0.15">
      <c r="A118" s="57"/>
      <c r="B118" s="58"/>
      <c r="C118" s="59"/>
      <c r="D118" s="59"/>
      <c r="E118" s="59" t="s">
        <v>1559</v>
      </c>
      <c r="F118" s="59"/>
      <c r="G118" s="59" t="s">
        <v>1082</v>
      </c>
      <c r="H118" s="60"/>
      <c r="I118" s="60">
        <v>107.1</v>
      </c>
      <c r="J118" s="60"/>
    </row>
    <row r="119" spans="1:10" x14ac:dyDescent="0.15">
      <c r="A119" s="57"/>
      <c r="B119" s="58"/>
      <c r="C119" s="59"/>
      <c r="D119" s="59"/>
      <c r="E119" s="59" t="s">
        <v>1560</v>
      </c>
      <c r="F119" s="59"/>
      <c r="G119" s="59" t="s">
        <v>655</v>
      </c>
      <c r="H119" s="60"/>
      <c r="I119" s="60">
        <v>264.89999999999998</v>
      </c>
      <c r="J119" s="60"/>
    </row>
    <row r="120" spans="1:10" x14ac:dyDescent="0.15">
      <c r="A120" s="57"/>
      <c r="B120" s="58"/>
      <c r="C120" s="59"/>
      <c r="D120" s="59"/>
      <c r="E120" s="59" t="s">
        <v>293</v>
      </c>
      <c r="F120" s="59"/>
      <c r="G120" s="59" t="s">
        <v>294</v>
      </c>
      <c r="H120" s="60"/>
      <c r="I120" s="60">
        <v>5.75</v>
      </c>
      <c r="J120" s="60"/>
    </row>
    <row r="121" spans="1:10" x14ac:dyDescent="0.15">
      <c r="A121" s="57"/>
      <c r="B121" s="58"/>
      <c r="C121" s="59"/>
      <c r="D121" s="59"/>
      <c r="E121" s="59" t="s">
        <v>1248</v>
      </c>
      <c r="F121" s="59"/>
      <c r="G121" s="59" t="s">
        <v>301</v>
      </c>
      <c r="H121" s="60"/>
      <c r="I121" s="60">
        <v>30.57</v>
      </c>
      <c r="J121" s="60"/>
    </row>
    <row r="122" spans="1:10" x14ac:dyDescent="0.15">
      <c r="A122" s="57"/>
      <c r="B122" s="58"/>
      <c r="C122" s="59"/>
      <c r="D122" s="59"/>
      <c r="E122" s="59" t="s">
        <v>241</v>
      </c>
      <c r="F122" s="59"/>
      <c r="G122" s="59" t="s">
        <v>274</v>
      </c>
      <c r="H122" s="60"/>
      <c r="I122" s="60">
        <v>277.45000000000005</v>
      </c>
      <c r="J122" s="60"/>
    </row>
    <row r="123" spans="1:10" x14ac:dyDescent="0.15">
      <c r="A123" s="57"/>
      <c r="B123" s="58"/>
      <c r="C123" s="59"/>
      <c r="D123" s="59"/>
      <c r="E123" s="59" t="s">
        <v>448</v>
      </c>
      <c r="F123" s="59"/>
      <c r="G123" s="59" t="s">
        <v>448</v>
      </c>
      <c r="H123" s="60"/>
      <c r="I123" s="37">
        <v>31.5</v>
      </c>
      <c r="J123" s="60"/>
    </row>
    <row r="124" spans="1:10" x14ac:dyDescent="0.15">
      <c r="A124" s="57"/>
      <c r="B124" s="58"/>
      <c r="C124" s="59"/>
      <c r="D124" s="59"/>
      <c r="E124" s="59" t="s">
        <v>237</v>
      </c>
      <c r="F124" s="59"/>
      <c r="G124" s="59" t="s">
        <v>237</v>
      </c>
      <c r="H124" s="60"/>
      <c r="I124" s="60">
        <v>335</v>
      </c>
      <c r="J124" s="60"/>
    </row>
    <row r="125" spans="1:10" x14ac:dyDescent="0.15">
      <c r="A125" s="57">
        <v>41851</v>
      </c>
      <c r="B125" s="58">
        <v>65</v>
      </c>
      <c r="C125" s="59" t="s">
        <v>1543</v>
      </c>
      <c r="D125" s="59" t="s">
        <v>1544</v>
      </c>
      <c r="E125" s="59" t="s">
        <v>1545</v>
      </c>
      <c r="F125" s="59" t="s">
        <v>20</v>
      </c>
      <c r="G125" s="59" t="s">
        <v>260</v>
      </c>
      <c r="H125" s="60"/>
      <c r="I125" s="60">
        <v>29811</v>
      </c>
      <c r="J125" s="60">
        <v>215674.94</v>
      </c>
    </row>
    <row r="126" spans="1:10" x14ac:dyDescent="0.15">
      <c r="A126" s="57">
        <v>41851</v>
      </c>
      <c r="B126" s="58">
        <v>65</v>
      </c>
      <c r="C126" s="59" t="s">
        <v>1546</v>
      </c>
      <c r="D126" s="59" t="s">
        <v>1547</v>
      </c>
      <c r="E126" s="59" t="s">
        <v>1548</v>
      </c>
      <c r="F126" s="59" t="s">
        <v>20</v>
      </c>
      <c r="G126" s="59" t="s">
        <v>1569</v>
      </c>
      <c r="H126" s="60"/>
      <c r="I126" s="60">
        <v>1156.8</v>
      </c>
      <c r="J126" s="60">
        <v>214518.14</v>
      </c>
    </row>
    <row r="127" spans="1:10" x14ac:dyDescent="0.15">
      <c r="A127" s="57">
        <v>41851</v>
      </c>
      <c r="B127" s="58">
        <v>65</v>
      </c>
      <c r="C127" s="59" t="s">
        <v>1549</v>
      </c>
      <c r="D127" s="59" t="s">
        <v>1550</v>
      </c>
      <c r="E127" s="59" t="s">
        <v>1551</v>
      </c>
      <c r="F127" s="59" t="s">
        <v>20</v>
      </c>
      <c r="G127" s="59" t="s">
        <v>263</v>
      </c>
      <c r="H127" s="60"/>
      <c r="I127" s="60">
        <v>10458.9</v>
      </c>
      <c r="J127" s="60">
        <v>204059.24</v>
      </c>
    </row>
    <row r="128" spans="1:10" x14ac:dyDescent="0.15">
      <c r="A128" s="61">
        <v>41851</v>
      </c>
      <c r="B128" s="63">
        <v>65</v>
      </c>
      <c r="C128" s="64" t="s">
        <v>1552</v>
      </c>
      <c r="D128" s="64" t="s">
        <v>1553</v>
      </c>
      <c r="E128" s="64" t="s">
        <v>1554</v>
      </c>
      <c r="F128" s="64" t="s">
        <v>20</v>
      </c>
      <c r="G128" s="64" t="s">
        <v>262</v>
      </c>
      <c r="H128" s="66"/>
      <c r="I128" s="66">
        <v>118.98</v>
      </c>
      <c r="J128" s="66">
        <v>203940.26</v>
      </c>
    </row>
    <row r="129" spans="1:9" ht="12" thickBot="1" x14ac:dyDescent="0.2">
      <c r="A129" s="62"/>
      <c r="H129" s="65">
        <v>12107</v>
      </c>
      <c r="I129" s="65">
        <v>943351.42</v>
      </c>
    </row>
    <row r="130" spans="1:9" ht="12" thickTop="1" x14ac:dyDescent="0.15"/>
    <row r="131" spans="1:9" x14ac:dyDescent="0.15">
      <c r="I131" s="37">
        <f>SUBTOTAL(9,I6:I128)</f>
        <v>931244.41999999993</v>
      </c>
    </row>
  </sheetData>
  <autoFilter ref="A4:J129"/>
  <mergeCells count="3">
    <mergeCell ref="A1:J1"/>
    <mergeCell ref="A2:J2"/>
    <mergeCell ref="A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opLeftCell="A79" workbookViewId="0">
      <selection activeCell="E92" sqref="E9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875" bestFit="1" customWidth="1"/>
    <col min="5" max="5" width="41.125" bestFit="1" customWidth="1"/>
    <col min="6" max="6" width="28.5" bestFit="1" customWidth="1"/>
    <col min="7" max="7" width="11.75" style="68" customWidth="1"/>
    <col min="8" max="8" width="12.625" bestFit="1" customWidth="1"/>
    <col min="9" max="9" width="11.125" bestFit="1" customWidth="1"/>
    <col min="10" max="10" width="11.125" style="81" customWidth="1"/>
    <col min="11" max="11" width="11.375" bestFit="1" customWidth="1"/>
  </cols>
  <sheetData>
    <row r="1" spans="1:11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ht="12.75" x14ac:dyDescent="0.15">
      <c r="A2" s="112" t="s">
        <v>1570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1" ht="12.75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1" ht="12" thickBot="1" x14ac:dyDescent="0.2">
      <c r="A4" s="69" t="s">
        <v>3</v>
      </c>
      <c r="B4" s="69" t="s">
        <v>4</v>
      </c>
      <c r="C4" s="69" t="s">
        <v>5</v>
      </c>
      <c r="D4" s="69" t="s">
        <v>6</v>
      </c>
      <c r="E4" s="69" t="s">
        <v>7</v>
      </c>
      <c r="F4" s="69" t="s">
        <v>8</v>
      </c>
      <c r="G4" s="69"/>
      <c r="H4" s="69" t="s">
        <v>9</v>
      </c>
      <c r="I4" s="69" t="s">
        <v>10</v>
      </c>
      <c r="J4" s="82"/>
      <c r="K4" s="69" t="s">
        <v>11</v>
      </c>
    </row>
    <row r="5" spans="1:11" ht="12" thickTop="1" x14ac:dyDescent="0.15">
      <c r="A5" s="70"/>
      <c r="B5" s="71"/>
      <c r="C5" s="72"/>
      <c r="D5" s="72"/>
      <c r="E5" s="72" t="s">
        <v>12</v>
      </c>
      <c r="F5" s="72"/>
      <c r="G5" s="72"/>
      <c r="H5" s="73"/>
      <c r="I5" s="73"/>
      <c r="J5" s="83"/>
      <c r="K5" s="73">
        <v>203940.26</v>
      </c>
    </row>
    <row r="6" spans="1:11" x14ac:dyDescent="0.15">
      <c r="A6" s="70">
        <v>41852</v>
      </c>
      <c r="B6" s="71">
        <v>71</v>
      </c>
      <c r="C6" s="72" t="s">
        <v>1571</v>
      </c>
      <c r="D6" s="72" t="s">
        <v>1572</v>
      </c>
      <c r="E6" s="72" t="s">
        <v>701</v>
      </c>
      <c r="F6" s="72" t="s">
        <v>16</v>
      </c>
      <c r="G6" s="72" t="s">
        <v>267</v>
      </c>
      <c r="H6" s="73"/>
      <c r="I6" s="73">
        <v>9824.06</v>
      </c>
      <c r="J6" s="83"/>
      <c r="K6" s="73">
        <v>194116.2</v>
      </c>
    </row>
    <row r="7" spans="1:11" x14ac:dyDescent="0.15">
      <c r="A7" s="70">
        <v>41852</v>
      </c>
      <c r="B7" s="71">
        <v>71</v>
      </c>
      <c r="C7" s="72" t="s">
        <v>1573</v>
      </c>
      <c r="D7" s="72" t="s">
        <v>1574</v>
      </c>
      <c r="E7" s="72" t="s">
        <v>19</v>
      </c>
      <c r="F7" s="72" t="s">
        <v>20</v>
      </c>
      <c r="G7" s="72" t="s">
        <v>270</v>
      </c>
      <c r="H7" s="73"/>
      <c r="I7" s="73">
        <v>170</v>
      </c>
      <c r="J7" s="83"/>
      <c r="K7" s="73">
        <v>193946.2</v>
      </c>
    </row>
    <row r="8" spans="1:11" x14ac:dyDescent="0.15">
      <c r="A8" s="70">
        <v>41852</v>
      </c>
      <c r="B8" s="71">
        <v>76</v>
      </c>
      <c r="C8" s="72" t="s">
        <v>1353</v>
      </c>
      <c r="D8" s="72" t="s">
        <v>20</v>
      </c>
      <c r="E8" s="72" t="s">
        <v>1575</v>
      </c>
      <c r="F8" s="72" t="s">
        <v>1576</v>
      </c>
      <c r="G8" s="72" t="s">
        <v>1753</v>
      </c>
      <c r="H8" s="73"/>
      <c r="I8" s="73">
        <v>40</v>
      </c>
      <c r="J8" s="83"/>
      <c r="K8" s="73">
        <v>193906.2</v>
      </c>
    </row>
    <row r="9" spans="1:11" x14ac:dyDescent="0.15">
      <c r="A9" s="70">
        <v>41856</v>
      </c>
      <c r="B9" s="71">
        <v>71</v>
      </c>
      <c r="C9" s="72" t="s">
        <v>1577</v>
      </c>
      <c r="D9" s="72" t="s">
        <v>1578</v>
      </c>
      <c r="E9" s="72" t="s">
        <v>160</v>
      </c>
      <c r="F9" s="72" t="s">
        <v>20</v>
      </c>
      <c r="G9" s="72" t="s">
        <v>253</v>
      </c>
      <c r="H9" s="73"/>
      <c r="I9" s="73">
        <v>140.35</v>
      </c>
      <c r="J9" s="83"/>
      <c r="K9" s="73">
        <v>193765.85</v>
      </c>
    </row>
    <row r="10" spans="1:11" x14ac:dyDescent="0.15">
      <c r="A10" s="70">
        <v>41856</v>
      </c>
      <c r="B10" s="71">
        <v>76</v>
      </c>
      <c r="C10" s="72" t="s">
        <v>1491</v>
      </c>
      <c r="D10" s="72" t="s">
        <v>20</v>
      </c>
      <c r="E10" s="72" t="s">
        <v>135</v>
      </c>
      <c r="F10" s="72" t="s">
        <v>1579</v>
      </c>
      <c r="G10" s="72" t="s">
        <v>1754</v>
      </c>
      <c r="H10" s="73">
        <v>2850</v>
      </c>
      <c r="I10" s="73"/>
      <c r="J10" s="83"/>
      <c r="K10" s="73">
        <v>196615.85</v>
      </c>
    </row>
    <row r="11" spans="1:11" x14ac:dyDescent="0.15">
      <c r="A11" s="70">
        <v>41862</v>
      </c>
      <c r="B11" s="71">
        <v>76</v>
      </c>
      <c r="C11" s="72" t="s">
        <v>1580</v>
      </c>
      <c r="D11" s="72" t="s">
        <v>20</v>
      </c>
      <c r="E11" s="72" t="s">
        <v>135</v>
      </c>
      <c r="F11" s="72" t="s">
        <v>1581</v>
      </c>
      <c r="G11" s="72" t="s">
        <v>1754</v>
      </c>
      <c r="H11" s="73">
        <v>1000</v>
      </c>
      <c r="I11" s="73"/>
      <c r="J11" s="83"/>
      <c r="K11" s="73">
        <v>197615.85</v>
      </c>
    </row>
    <row r="12" spans="1:11" x14ac:dyDescent="0.15">
      <c r="A12" s="70">
        <v>41863</v>
      </c>
      <c r="B12" s="71">
        <v>71</v>
      </c>
      <c r="C12" s="72" t="s">
        <v>1582</v>
      </c>
      <c r="D12" s="72" t="s">
        <v>1583</v>
      </c>
      <c r="E12" s="72" t="s">
        <v>194</v>
      </c>
      <c r="F12" s="72" t="s">
        <v>20</v>
      </c>
      <c r="G12" s="72" t="s">
        <v>274</v>
      </c>
      <c r="H12" s="73"/>
      <c r="I12" s="73">
        <v>4500</v>
      </c>
      <c r="J12" s="83"/>
      <c r="K12" s="73">
        <v>193115.85</v>
      </c>
    </row>
    <row r="13" spans="1:11" x14ac:dyDescent="0.15">
      <c r="A13" s="70">
        <v>41863</v>
      </c>
      <c r="B13" s="71">
        <v>71</v>
      </c>
      <c r="C13" s="72" t="s">
        <v>1584</v>
      </c>
      <c r="D13" s="72" t="s">
        <v>1585</v>
      </c>
      <c r="E13" s="72" t="s">
        <v>194</v>
      </c>
      <c r="F13" s="72" t="s">
        <v>20</v>
      </c>
      <c r="G13" s="72" t="s">
        <v>274</v>
      </c>
      <c r="H13" s="73"/>
      <c r="I13" s="73">
        <v>1500</v>
      </c>
      <c r="J13" s="83"/>
      <c r="K13" s="73">
        <v>191615.85</v>
      </c>
    </row>
    <row r="14" spans="1:11" x14ac:dyDescent="0.15">
      <c r="A14" s="70">
        <v>41863</v>
      </c>
      <c r="B14" s="71">
        <v>71</v>
      </c>
      <c r="C14" s="72" t="s">
        <v>1586</v>
      </c>
      <c r="D14" s="72" t="s">
        <v>1587</v>
      </c>
      <c r="E14" s="72" t="s">
        <v>925</v>
      </c>
      <c r="F14" s="72" t="s">
        <v>20</v>
      </c>
      <c r="G14" s="72" t="s">
        <v>1755</v>
      </c>
      <c r="H14" s="73"/>
      <c r="I14" s="73">
        <v>71.44</v>
      </c>
      <c r="J14" s="83"/>
      <c r="K14" s="73">
        <v>191544.41</v>
      </c>
    </row>
    <row r="15" spans="1:11" x14ac:dyDescent="0.15">
      <c r="A15" s="70">
        <v>41863</v>
      </c>
      <c r="B15" s="71">
        <v>71</v>
      </c>
      <c r="C15" s="72" t="s">
        <v>1588</v>
      </c>
      <c r="D15" s="72" t="s">
        <v>1589</v>
      </c>
      <c r="E15" s="72" t="s">
        <v>293</v>
      </c>
      <c r="F15" s="72" t="s">
        <v>20</v>
      </c>
      <c r="G15" s="72" t="s">
        <v>294</v>
      </c>
      <c r="H15" s="73"/>
      <c r="I15" s="73">
        <v>850</v>
      </c>
      <c r="J15" s="83"/>
      <c r="K15" s="73">
        <v>190694.41</v>
      </c>
    </row>
    <row r="16" spans="1:11" x14ac:dyDescent="0.15">
      <c r="A16" s="70">
        <v>41863</v>
      </c>
      <c r="B16" s="71">
        <v>71</v>
      </c>
      <c r="C16" s="72" t="s">
        <v>1590</v>
      </c>
      <c r="D16" s="72" t="s">
        <v>1591</v>
      </c>
      <c r="E16" s="72" t="s">
        <v>904</v>
      </c>
      <c r="F16" s="72" t="s">
        <v>20</v>
      </c>
      <c r="G16" s="72" t="s">
        <v>1756</v>
      </c>
      <c r="H16" s="73"/>
      <c r="I16" s="73">
        <v>90</v>
      </c>
      <c r="J16" s="83"/>
      <c r="K16" s="73">
        <v>190604.41</v>
      </c>
    </row>
    <row r="17" spans="1:11" x14ac:dyDescent="0.15">
      <c r="A17" s="70">
        <v>41863</v>
      </c>
      <c r="B17" s="71">
        <v>71</v>
      </c>
      <c r="C17" s="72" t="s">
        <v>1592</v>
      </c>
      <c r="D17" s="72" t="s">
        <v>1593</v>
      </c>
      <c r="E17" s="72" t="s">
        <v>194</v>
      </c>
      <c r="F17" s="72" t="s">
        <v>20</v>
      </c>
      <c r="G17" s="72" t="s">
        <v>274</v>
      </c>
      <c r="H17" s="73"/>
      <c r="I17" s="73">
        <v>917</v>
      </c>
      <c r="J17" s="83"/>
      <c r="K17" s="73">
        <v>189687.41</v>
      </c>
    </row>
    <row r="18" spans="1:11" x14ac:dyDescent="0.15">
      <c r="A18" s="70">
        <v>41863</v>
      </c>
      <c r="B18" s="71">
        <v>71</v>
      </c>
      <c r="C18" s="72" t="s">
        <v>1594</v>
      </c>
      <c r="D18" s="72" t="s">
        <v>1595</v>
      </c>
      <c r="E18" s="72" t="s">
        <v>284</v>
      </c>
      <c r="F18" s="72" t="s">
        <v>20</v>
      </c>
      <c r="G18" s="72" t="s">
        <v>1756</v>
      </c>
      <c r="H18" s="73"/>
      <c r="I18" s="73">
        <v>90</v>
      </c>
      <c r="J18" s="83"/>
      <c r="K18" s="73">
        <v>189597.41</v>
      </c>
    </row>
    <row r="19" spans="1:11" x14ac:dyDescent="0.15">
      <c r="A19" s="70">
        <v>41863</v>
      </c>
      <c r="B19" s="71">
        <v>71</v>
      </c>
      <c r="C19" s="72" t="s">
        <v>1596</v>
      </c>
      <c r="D19" s="72" t="s">
        <v>1597</v>
      </c>
      <c r="E19" s="72" t="s">
        <v>1155</v>
      </c>
      <c r="G19" s="72" t="s">
        <v>1757</v>
      </c>
      <c r="H19" s="73"/>
      <c r="I19" s="73">
        <v>1500</v>
      </c>
      <c r="J19" s="83"/>
      <c r="K19" s="73">
        <v>187999.61</v>
      </c>
    </row>
    <row r="20" spans="1:11" s="68" customFormat="1" x14ac:dyDescent="0.15">
      <c r="A20" s="70"/>
      <c r="B20" s="71"/>
      <c r="C20" s="72"/>
      <c r="D20" s="72"/>
      <c r="E20" s="72" t="s">
        <v>194</v>
      </c>
      <c r="F20" s="72"/>
      <c r="G20" s="72" t="s">
        <v>274</v>
      </c>
      <c r="H20" s="73"/>
      <c r="I20" s="73">
        <v>97.8</v>
      </c>
      <c r="J20" s="83"/>
      <c r="K20" s="73"/>
    </row>
    <row r="21" spans="1:11" x14ac:dyDescent="0.15">
      <c r="A21" s="70">
        <v>41863</v>
      </c>
      <c r="B21" s="71">
        <v>71</v>
      </c>
      <c r="C21" s="72" t="s">
        <v>1598</v>
      </c>
      <c r="D21" s="72" t="s">
        <v>1599</v>
      </c>
      <c r="E21" s="72" t="s">
        <v>293</v>
      </c>
      <c r="F21" s="72" t="s">
        <v>20</v>
      </c>
      <c r="G21" s="72" t="s">
        <v>294</v>
      </c>
      <c r="H21" s="73"/>
      <c r="I21" s="73">
        <v>320</v>
      </c>
      <c r="J21" s="83"/>
      <c r="K21" s="73">
        <v>187679.61</v>
      </c>
    </row>
    <row r="22" spans="1:11" x14ac:dyDescent="0.15">
      <c r="A22" s="70">
        <v>41863</v>
      </c>
      <c r="B22" s="71">
        <v>71</v>
      </c>
      <c r="C22" s="72" t="s">
        <v>1600</v>
      </c>
      <c r="D22" s="72" t="s">
        <v>1601</v>
      </c>
      <c r="E22" s="72" t="s">
        <v>1602</v>
      </c>
      <c r="F22" s="72" t="s">
        <v>20</v>
      </c>
      <c r="G22" s="72" t="s">
        <v>1756</v>
      </c>
      <c r="H22" s="73"/>
      <c r="I22" s="73">
        <v>173.6</v>
      </c>
      <c r="J22" s="83"/>
      <c r="K22" s="73">
        <v>187506.01</v>
      </c>
    </row>
    <row r="23" spans="1:11" x14ac:dyDescent="0.15">
      <c r="A23" s="70">
        <v>41863</v>
      </c>
      <c r="B23" s="71">
        <v>71</v>
      </c>
      <c r="C23" s="72" t="s">
        <v>1603</v>
      </c>
      <c r="D23" s="72" t="s">
        <v>1604</v>
      </c>
      <c r="E23" s="72" t="s">
        <v>537</v>
      </c>
      <c r="F23" s="72" t="s">
        <v>20</v>
      </c>
      <c r="G23" s="72" t="s">
        <v>1756</v>
      </c>
      <c r="H23" s="73"/>
      <c r="I23" s="73">
        <v>5.6</v>
      </c>
      <c r="J23" s="83"/>
      <c r="K23" s="73">
        <v>187500.41</v>
      </c>
    </row>
    <row r="24" spans="1:11" x14ac:dyDescent="0.15">
      <c r="A24" s="70">
        <v>41863</v>
      </c>
      <c r="B24" s="71">
        <v>71</v>
      </c>
      <c r="C24" s="72" t="s">
        <v>1605</v>
      </c>
      <c r="D24" s="72" t="s">
        <v>1606</v>
      </c>
      <c r="E24" s="72" t="s">
        <v>194</v>
      </c>
      <c r="F24" s="72" t="s">
        <v>20</v>
      </c>
      <c r="G24" s="72" t="s">
        <v>274</v>
      </c>
      <c r="H24" s="73"/>
      <c r="I24" s="73">
        <v>150</v>
      </c>
      <c r="J24" s="83"/>
      <c r="K24" s="73">
        <v>187350.41</v>
      </c>
    </row>
    <row r="25" spans="1:11" x14ac:dyDescent="0.15">
      <c r="A25" s="70">
        <v>41863</v>
      </c>
      <c r="B25" s="71">
        <v>71</v>
      </c>
      <c r="C25" s="72" t="s">
        <v>1607</v>
      </c>
      <c r="D25" s="72" t="s">
        <v>1608</v>
      </c>
      <c r="E25" s="72" t="s">
        <v>308</v>
      </c>
      <c r="F25" s="72" t="s">
        <v>20</v>
      </c>
      <c r="G25" s="72" t="s">
        <v>309</v>
      </c>
      <c r="H25" s="73"/>
      <c r="I25" s="73">
        <v>2500</v>
      </c>
      <c r="J25" s="83"/>
      <c r="K25" s="73">
        <v>184850.41</v>
      </c>
    </row>
    <row r="26" spans="1:11" x14ac:dyDescent="0.15">
      <c r="A26" s="70">
        <v>41863</v>
      </c>
      <c r="B26" s="71">
        <v>71</v>
      </c>
      <c r="C26" s="72" t="s">
        <v>1609</v>
      </c>
      <c r="D26" s="72" t="s">
        <v>1610</v>
      </c>
      <c r="E26" s="72" t="s">
        <v>1023</v>
      </c>
      <c r="F26" s="72" t="s">
        <v>20</v>
      </c>
      <c r="G26" s="72" t="s">
        <v>1756</v>
      </c>
      <c r="H26" s="73"/>
      <c r="I26" s="73">
        <v>84</v>
      </c>
      <c r="J26" s="83"/>
      <c r="K26" s="73">
        <v>184766.41</v>
      </c>
    </row>
    <row r="27" spans="1:11" x14ac:dyDescent="0.15">
      <c r="A27" s="70">
        <v>41863</v>
      </c>
      <c r="B27" s="71">
        <v>71</v>
      </c>
      <c r="C27" s="72" t="s">
        <v>1611</v>
      </c>
      <c r="D27" s="72" t="s">
        <v>1612</v>
      </c>
      <c r="E27" s="72" t="s">
        <v>318</v>
      </c>
      <c r="F27" s="72" t="s">
        <v>20</v>
      </c>
      <c r="G27" s="72" t="s">
        <v>1758</v>
      </c>
      <c r="H27" s="73"/>
      <c r="I27" s="73">
        <v>1464.15</v>
      </c>
      <c r="J27" s="83"/>
      <c r="K27" s="73">
        <v>183302.26</v>
      </c>
    </row>
    <row r="28" spans="1:11" x14ac:dyDescent="0.15">
      <c r="A28" s="70">
        <v>41863</v>
      </c>
      <c r="B28" s="71">
        <v>71</v>
      </c>
      <c r="C28" s="72" t="s">
        <v>1613</v>
      </c>
      <c r="D28" s="72" t="s">
        <v>1614</v>
      </c>
      <c r="E28" s="72" t="s">
        <v>322</v>
      </c>
      <c r="F28" s="72" t="s">
        <v>20</v>
      </c>
      <c r="G28" s="72" t="s">
        <v>1758</v>
      </c>
      <c r="H28" s="73"/>
      <c r="I28" s="73">
        <v>8</v>
      </c>
      <c r="J28" s="83"/>
      <c r="K28" s="73">
        <v>183294.26</v>
      </c>
    </row>
    <row r="29" spans="1:11" x14ac:dyDescent="0.15">
      <c r="A29" s="70">
        <v>41863</v>
      </c>
      <c r="B29" s="71">
        <v>71</v>
      </c>
      <c r="C29" s="72" t="s">
        <v>1615</v>
      </c>
      <c r="D29" s="72" t="s">
        <v>1616</v>
      </c>
      <c r="E29" s="72" t="s">
        <v>322</v>
      </c>
      <c r="F29" s="72" t="s">
        <v>20</v>
      </c>
      <c r="G29" s="72" t="s">
        <v>1758</v>
      </c>
      <c r="H29" s="73"/>
      <c r="I29" s="73">
        <v>15.45</v>
      </c>
      <c r="J29" s="83"/>
      <c r="K29" s="73">
        <v>183278.81</v>
      </c>
    </row>
    <row r="30" spans="1:11" x14ac:dyDescent="0.15">
      <c r="A30" s="70">
        <v>41863</v>
      </c>
      <c r="B30" s="71">
        <v>71</v>
      </c>
      <c r="C30" s="72" t="s">
        <v>1617</v>
      </c>
      <c r="D30" s="72" t="s">
        <v>1618</v>
      </c>
      <c r="E30" s="72" t="s">
        <v>424</v>
      </c>
      <c r="F30" s="72" t="s">
        <v>20</v>
      </c>
      <c r="G30" s="72" t="s">
        <v>1756</v>
      </c>
      <c r="H30" s="73"/>
      <c r="I30" s="73">
        <v>110</v>
      </c>
      <c r="J30" s="83"/>
      <c r="K30" s="73">
        <v>183168.81</v>
      </c>
    </row>
    <row r="31" spans="1:11" x14ac:dyDescent="0.15">
      <c r="A31" s="70">
        <v>41863</v>
      </c>
      <c r="B31" s="71">
        <v>71</v>
      </c>
      <c r="C31" s="72" t="s">
        <v>1619</v>
      </c>
      <c r="D31" s="72" t="s">
        <v>1620</v>
      </c>
      <c r="E31" s="72" t="s">
        <v>804</v>
      </c>
      <c r="F31" s="72" t="s">
        <v>20</v>
      </c>
      <c r="G31" s="72" t="s">
        <v>1759</v>
      </c>
      <c r="H31" s="73"/>
      <c r="I31" s="73">
        <v>2900</v>
      </c>
      <c r="J31" s="83"/>
      <c r="K31" s="73">
        <v>180268.81</v>
      </c>
    </row>
    <row r="32" spans="1:11" x14ac:dyDescent="0.15">
      <c r="A32" s="70">
        <v>41863</v>
      </c>
      <c r="B32" s="71">
        <v>71</v>
      </c>
      <c r="C32" s="72" t="s">
        <v>1621</v>
      </c>
      <c r="D32" s="72" t="s">
        <v>1622</v>
      </c>
      <c r="E32" s="72" t="s">
        <v>166</v>
      </c>
      <c r="F32" s="72" t="s">
        <v>20</v>
      </c>
      <c r="G32" s="72" t="s">
        <v>1756</v>
      </c>
      <c r="H32" s="73"/>
      <c r="I32" s="73">
        <v>180</v>
      </c>
      <c r="J32" s="83"/>
      <c r="K32" s="73">
        <v>180088.81</v>
      </c>
    </row>
    <row r="33" spans="1:11" x14ac:dyDescent="0.15">
      <c r="A33" s="70">
        <v>41863</v>
      </c>
      <c r="B33" s="71">
        <v>71</v>
      </c>
      <c r="C33" s="72" t="s">
        <v>1623</v>
      </c>
      <c r="D33" s="72" t="s">
        <v>1624</v>
      </c>
      <c r="E33" s="72" t="s">
        <v>160</v>
      </c>
      <c r="F33" s="72" t="s">
        <v>20</v>
      </c>
      <c r="G33" s="72" t="s">
        <v>253</v>
      </c>
      <c r="H33" s="73"/>
      <c r="I33" s="73">
        <v>279.45999999999998</v>
      </c>
      <c r="J33" s="83"/>
      <c r="K33" s="73">
        <v>179809.35</v>
      </c>
    </row>
    <row r="34" spans="1:11" x14ac:dyDescent="0.15">
      <c r="A34" s="70">
        <v>41863</v>
      </c>
      <c r="B34" s="71">
        <v>71</v>
      </c>
      <c r="C34" s="72" t="s">
        <v>1625</v>
      </c>
      <c r="D34" s="72" t="s">
        <v>1626</v>
      </c>
      <c r="E34" s="72" t="s">
        <v>293</v>
      </c>
      <c r="F34" s="72" t="s">
        <v>20</v>
      </c>
      <c r="G34" s="72" t="s">
        <v>294</v>
      </c>
      <c r="H34" s="73"/>
      <c r="I34" s="73">
        <v>80</v>
      </c>
      <c r="J34" s="83"/>
      <c r="K34" s="73">
        <v>179729.35</v>
      </c>
    </row>
    <row r="35" spans="1:11" x14ac:dyDescent="0.15">
      <c r="A35" s="70">
        <v>41863</v>
      </c>
      <c r="B35" s="71">
        <v>71</v>
      </c>
      <c r="C35" s="72" t="s">
        <v>1627</v>
      </c>
      <c r="D35" s="72" t="s">
        <v>1628</v>
      </c>
      <c r="E35" s="72" t="s">
        <v>160</v>
      </c>
      <c r="F35" s="72" t="s">
        <v>20</v>
      </c>
      <c r="G35" s="72" t="s">
        <v>253</v>
      </c>
      <c r="H35" s="73"/>
      <c r="I35" s="73">
        <v>98</v>
      </c>
      <c r="J35" s="83"/>
      <c r="K35" s="73">
        <v>179631.35</v>
      </c>
    </row>
    <row r="36" spans="1:11" x14ac:dyDescent="0.15">
      <c r="A36" s="70">
        <v>41863</v>
      </c>
      <c r="B36" s="71">
        <v>71</v>
      </c>
      <c r="C36" s="72" t="s">
        <v>1629</v>
      </c>
      <c r="D36" s="72" t="s">
        <v>1630</v>
      </c>
      <c r="E36" s="72" t="s">
        <v>160</v>
      </c>
      <c r="F36" s="72" t="s">
        <v>20</v>
      </c>
      <c r="G36" s="72" t="s">
        <v>253</v>
      </c>
      <c r="H36" s="73"/>
      <c r="I36" s="73">
        <v>98</v>
      </c>
      <c r="J36" s="83"/>
      <c r="K36" s="73">
        <v>179533.35</v>
      </c>
    </row>
    <row r="37" spans="1:11" x14ac:dyDescent="0.15">
      <c r="A37" s="70">
        <v>41863</v>
      </c>
      <c r="B37" s="71">
        <v>71</v>
      </c>
      <c r="C37" s="72" t="s">
        <v>1631</v>
      </c>
      <c r="D37" s="72" t="s">
        <v>1632</v>
      </c>
      <c r="E37" s="72" t="s">
        <v>128</v>
      </c>
      <c r="F37" s="72" t="s">
        <v>20</v>
      </c>
      <c r="G37" s="72" t="s">
        <v>274</v>
      </c>
      <c r="H37" s="73"/>
      <c r="I37" s="73"/>
      <c r="J37" s="83"/>
      <c r="K37" s="73">
        <v>178316.85</v>
      </c>
    </row>
    <row r="38" spans="1:11" x14ac:dyDescent="0.15">
      <c r="A38" s="70">
        <v>41863</v>
      </c>
      <c r="B38" s="71">
        <v>71</v>
      </c>
      <c r="C38" s="72" t="s">
        <v>1633</v>
      </c>
      <c r="D38" s="72" t="s">
        <v>1634</v>
      </c>
      <c r="E38" s="72" t="s">
        <v>128</v>
      </c>
      <c r="F38" s="72" t="s">
        <v>20</v>
      </c>
      <c r="G38" s="72" t="s">
        <v>274</v>
      </c>
      <c r="H38" s="73"/>
      <c r="I38" s="73">
        <v>872.35</v>
      </c>
      <c r="J38" s="83"/>
      <c r="K38" s="73">
        <v>177444.5</v>
      </c>
    </row>
    <row r="39" spans="1:11" x14ac:dyDescent="0.15">
      <c r="A39" s="70">
        <v>41863</v>
      </c>
      <c r="B39" s="71">
        <v>71</v>
      </c>
      <c r="C39" s="72" t="s">
        <v>1635</v>
      </c>
      <c r="D39" s="72" t="s">
        <v>1636</v>
      </c>
      <c r="E39" s="72" t="s">
        <v>66</v>
      </c>
      <c r="F39" s="72" t="s">
        <v>20</v>
      </c>
      <c r="G39" s="72" t="s">
        <v>1756</v>
      </c>
      <c r="H39" s="73"/>
      <c r="I39" s="73">
        <v>180</v>
      </c>
      <c r="J39" s="83"/>
      <c r="K39" s="73">
        <v>177264.5</v>
      </c>
    </row>
    <row r="40" spans="1:11" x14ac:dyDescent="0.15">
      <c r="A40" s="70">
        <v>41866</v>
      </c>
      <c r="B40" s="71">
        <v>72</v>
      </c>
      <c r="C40" s="72" t="s">
        <v>1637</v>
      </c>
      <c r="D40" s="72" t="s">
        <v>1252</v>
      </c>
      <c r="E40" s="72" t="s">
        <v>804</v>
      </c>
      <c r="F40" s="72" t="s">
        <v>20</v>
      </c>
      <c r="G40" s="72" t="s">
        <v>1759</v>
      </c>
      <c r="H40" s="73">
        <v>900</v>
      </c>
      <c r="I40" s="73">
        <v>-900</v>
      </c>
      <c r="J40" s="83"/>
      <c r="K40" s="73">
        <v>178164.5</v>
      </c>
    </row>
    <row r="41" spans="1:11" x14ac:dyDescent="0.15">
      <c r="A41" s="70">
        <v>41868</v>
      </c>
      <c r="B41" s="71">
        <v>71</v>
      </c>
      <c r="C41" s="72" t="s">
        <v>1638</v>
      </c>
      <c r="D41" s="72" t="s">
        <v>1639</v>
      </c>
      <c r="E41" s="72" t="s">
        <v>171</v>
      </c>
      <c r="F41" s="72" t="s">
        <v>20</v>
      </c>
      <c r="G41" s="72" t="s">
        <v>670</v>
      </c>
      <c r="H41" s="73"/>
      <c r="I41" s="73">
        <v>191.95</v>
      </c>
      <c r="J41" s="83"/>
      <c r="K41" s="73">
        <v>177972.55</v>
      </c>
    </row>
    <row r="42" spans="1:11" x14ac:dyDescent="0.15">
      <c r="A42" s="70">
        <v>41868</v>
      </c>
      <c r="B42" s="71">
        <v>71</v>
      </c>
      <c r="C42" s="72" t="s">
        <v>1640</v>
      </c>
      <c r="D42" s="72" t="s">
        <v>1641</v>
      </c>
      <c r="E42" s="72" t="s">
        <v>171</v>
      </c>
      <c r="F42" s="72" t="s">
        <v>20</v>
      </c>
      <c r="G42" s="72" t="s">
        <v>670</v>
      </c>
      <c r="H42" s="73"/>
      <c r="I42" s="73">
        <v>191.95</v>
      </c>
      <c r="J42" s="83"/>
      <c r="K42" s="73">
        <v>177780.6</v>
      </c>
    </row>
    <row r="43" spans="1:11" x14ac:dyDescent="0.15">
      <c r="A43" s="70">
        <v>41868</v>
      </c>
      <c r="B43" s="71">
        <v>71</v>
      </c>
      <c r="C43" s="72" t="s">
        <v>1642</v>
      </c>
      <c r="D43" s="72" t="s">
        <v>1643</v>
      </c>
      <c r="E43" s="72" t="s">
        <v>1644</v>
      </c>
      <c r="F43" s="72" t="s">
        <v>20</v>
      </c>
      <c r="G43" s="72" t="s">
        <v>274</v>
      </c>
      <c r="H43" s="73"/>
      <c r="I43" s="73">
        <v>440</v>
      </c>
      <c r="J43" s="83"/>
      <c r="K43" s="73">
        <v>177340.6</v>
      </c>
    </row>
    <row r="44" spans="1:11" x14ac:dyDescent="0.15">
      <c r="A44" s="70">
        <v>41869</v>
      </c>
      <c r="B44" s="71">
        <v>71</v>
      </c>
      <c r="C44" s="72" t="s">
        <v>1645</v>
      </c>
      <c r="D44" s="72" t="s">
        <v>276</v>
      </c>
      <c r="E44" s="72" t="s">
        <v>1646</v>
      </c>
      <c r="G44" s="72" t="s">
        <v>1760</v>
      </c>
      <c r="H44" s="73"/>
      <c r="I44" s="80">
        <f>34764.9-30</f>
        <v>34734.9</v>
      </c>
      <c r="J44" s="83"/>
      <c r="K44" s="73">
        <v>142575.70000000001</v>
      </c>
    </row>
    <row r="45" spans="1:11" s="68" customFormat="1" x14ac:dyDescent="0.15">
      <c r="A45" s="70"/>
      <c r="B45" s="71"/>
      <c r="C45" s="72"/>
      <c r="D45" s="72"/>
      <c r="E45" s="72" t="s">
        <v>68</v>
      </c>
      <c r="F45" s="72"/>
      <c r="G45" s="72" t="s">
        <v>1761</v>
      </c>
      <c r="H45" s="73"/>
      <c r="I45" s="73">
        <v>30</v>
      </c>
      <c r="J45" s="83"/>
      <c r="K45" s="73"/>
    </row>
    <row r="46" spans="1:11" x14ac:dyDescent="0.15">
      <c r="A46" s="70">
        <v>41871</v>
      </c>
      <c r="B46" s="71">
        <v>71</v>
      </c>
      <c r="C46" s="72" t="s">
        <v>1647</v>
      </c>
      <c r="D46" s="72" t="s">
        <v>1648</v>
      </c>
      <c r="E46" s="72" t="s">
        <v>1649</v>
      </c>
      <c r="F46" s="72"/>
      <c r="G46" s="72" t="s">
        <v>274</v>
      </c>
      <c r="H46" s="73"/>
      <c r="I46" s="73">
        <v>222.6</v>
      </c>
      <c r="J46" s="83"/>
      <c r="K46" s="73">
        <v>141303.1</v>
      </c>
    </row>
    <row r="47" spans="1:11" s="68" customFormat="1" x14ac:dyDescent="0.15">
      <c r="A47" s="70"/>
      <c r="B47" s="71"/>
      <c r="C47" s="72"/>
      <c r="D47" s="72"/>
      <c r="E47" s="72" t="s">
        <v>804</v>
      </c>
      <c r="F47" s="72"/>
      <c r="G47" s="72" t="s">
        <v>1759</v>
      </c>
      <c r="H47" s="73"/>
      <c r="I47" s="73">
        <v>1050</v>
      </c>
      <c r="J47" s="83"/>
      <c r="K47" s="73"/>
    </row>
    <row r="48" spans="1:11" x14ac:dyDescent="0.15">
      <c r="A48" s="70">
        <v>41871</v>
      </c>
      <c r="B48" s="71">
        <v>71</v>
      </c>
      <c r="C48" s="72" t="s">
        <v>1650</v>
      </c>
      <c r="D48" s="72" t="s">
        <v>1651</v>
      </c>
      <c r="E48" s="72" t="s">
        <v>181</v>
      </c>
      <c r="F48" s="72" t="s">
        <v>20</v>
      </c>
      <c r="G48" s="72" t="s">
        <v>1756</v>
      </c>
      <c r="H48" s="73"/>
      <c r="I48" s="73">
        <v>132</v>
      </c>
      <c r="J48" s="83"/>
      <c r="K48" s="73">
        <v>141171.1</v>
      </c>
    </row>
    <row r="49" spans="1:11" x14ac:dyDescent="0.15">
      <c r="A49" s="70">
        <v>41871</v>
      </c>
      <c r="B49" s="71">
        <v>71</v>
      </c>
      <c r="C49" s="72" t="s">
        <v>1652</v>
      </c>
      <c r="D49" s="72" t="s">
        <v>1653</v>
      </c>
      <c r="E49" s="72" t="s">
        <v>350</v>
      </c>
      <c r="F49" s="72" t="s">
        <v>20</v>
      </c>
      <c r="G49" s="72" t="s">
        <v>1762</v>
      </c>
      <c r="H49" s="73"/>
      <c r="I49" s="73">
        <v>355</v>
      </c>
      <c r="J49" s="83"/>
      <c r="K49" s="73">
        <v>140816.1</v>
      </c>
    </row>
    <row r="50" spans="1:11" x14ac:dyDescent="0.15">
      <c r="A50" s="70">
        <v>41871</v>
      </c>
      <c r="B50" s="71">
        <v>71</v>
      </c>
      <c r="C50" s="72" t="s">
        <v>1654</v>
      </c>
      <c r="D50" s="72" t="s">
        <v>1655</v>
      </c>
      <c r="E50" s="72" t="s">
        <v>194</v>
      </c>
      <c r="F50" s="72" t="s">
        <v>20</v>
      </c>
      <c r="G50" s="72" t="s">
        <v>274</v>
      </c>
      <c r="H50" s="73"/>
      <c r="I50" s="73">
        <v>200</v>
      </c>
      <c r="J50" s="83"/>
      <c r="K50" s="73">
        <v>140616.1</v>
      </c>
    </row>
    <row r="51" spans="1:11" x14ac:dyDescent="0.15">
      <c r="A51" s="70">
        <v>41871</v>
      </c>
      <c r="B51" s="71">
        <v>71</v>
      </c>
      <c r="C51" s="72" t="s">
        <v>1656</v>
      </c>
      <c r="D51" s="72" t="s">
        <v>1657</v>
      </c>
      <c r="E51" s="72" t="s">
        <v>993</v>
      </c>
      <c r="F51" s="72" t="s">
        <v>20</v>
      </c>
      <c r="G51" s="72" t="s">
        <v>1756</v>
      </c>
      <c r="H51" s="73"/>
      <c r="I51" s="73">
        <v>13</v>
      </c>
      <c r="J51" s="83"/>
      <c r="K51" s="73">
        <v>140603.1</v>
      </c>
    </row>
    <row r="52" spans="1:11" x14ac:dyDescent="0.15">
      <c r="A52" s="70">
        <v>41871</v>
      </c>
      <c r="B52" s="71">
        <v>71</v>
      </c>
      <c r="C52" s="72" t="s">
        <v>1658</v>
      </c>
      <c r="D52" s="72" t="s">
        <v>1659</v>
      </c>
      <c r="E52" s="72" t="s">
        <v>1660</v>
      </c>
      <c r="F52" s="72" t="s">
        <v>20</v>
      </c>
      <c r="G52" s="72" t="s">
        <v>274</v>
      </c>
      <c r="H52" s="73"/>
      <c r="I52" s="73">
        <v>4240</v>
      </c>
      <c r="J52" s="83"/>
      <c r="K52" s="73">
        <v>136363.1</v>
      </c>
    </row>
    <row r="53" spans="1:11" x14ac:dyDescent="0.15">
      <c r="A53" s="70">
        <v>41871</v>
      </c>
      <c r="B53" s="71">
        <v>71</v>
      </c>
      <c r="C53" s="72" t="s">
        <v>1661</v>
      </c>
      <c r="D53" s="72" t="s">
        <v>1662</v>
      </c>
      <c r="E53" s="72" t="s">
        <v>194</v>
      </c>
      <c r="F53" s="72" t="s">
        <v>20</v>
      </c>
      <c r="G53" s="72" t="s">
        <v>274</v>
      </c>
      <c r="H53" s="73"/>
      <c r="I53" s="73">
        <v>346</v>
      </c>
      <c r="J53" s="83"/>
      <c r="K53" s="73">
        <v>136017.1</v>
      </c>
    </row>
    <row r="54" spans="1:11" x14ac:dyDescent="0.15">
      <c r="A54" s="70">
        <v>41871</v>
      </c>
      <c r="B54" s="71">
        <v>71</v>
      </c>
      <c r="C54" s="72" t="s">
        <v>1663</v>
      </c>
      <c r="D54" s="72" t="s">
        <v>1664</v>
      </c>
      <c r="E54" s="72" t="s">
        <v>194</v>
      </c>
      <c r="F54" s="72" t="s">
        <v>20</v>
      </c>
      <c r="G54" s="72" t="s">
        <v>274</v>
      </c>
      <c r="H54" s="73"/>
      <c r="I54" s="73">
        <v>270</v>
      </c>
      <c r="J54" s="83"/>
      <c r="K54" s="73">
        <v>135747.1</v>
      </c>
    </row>
    <row r="55" spans="1:11" x14ac:dyDescent="0.15">
      <c r="A55" s="70">
        <v>41871</v>
      </c>
      <c r="B55" s="71">
        <v>71</v>
      </c>
      <c r="C55" s="72" t="s">
        <v>1665</v>
      </c>
      <c r="D55" s="72" t="s">
        <v>1666</v>
      </c>
      <c r="E55" s="72" t="s">
        <v>1644</v>
      </c>
      <c r="F55" s="72" t="s">
        <v>20</v>
      </c>
      <c r="G55" s="72" t="s">
        <v>274</v>
      </c>
      <c r="H55" s="73"/>
      <c r="I55" s="73">
        <v>6056.1</v>
      </c>
      <c r="J55" s="83"/>
      <c r="K55" s="73">
        <v>129691</v>
      </c>
    </row>
    <row r="56" spans="1:11" x14ac:dyDescent="0.15">
      <c r="A56" s="70">
        <v>41871</v>
      </c>
      <c r="B56" s="71">
        <v>71</v>
      </c>
      <c r="C56" s="72" t="s">
        <v>1667</v>
      </c>
      <c r="D56" s="72" t="s">
        <v>1668</v>
      </c>
      <c r="E56" s="72" t="s">
        <v>1475</v>
      </c>
      <c r="F56" s="72" t="s">
        <v>20</v>
      </c>
      <c r="G56" s="72" t="s">
        <v>1763</v>
      </c>
      <c r="H56" s="73"/>
      <c r="I56" s="73">
        <v>24</v>
      </c>
      <c r="J56" s="83"/>
      <c r="K56" s="73">
        <v>129667</v>
      </c>
    </row>
    <row r="57" spans="1:11" x14ac:dyDescent="0.15">
      <c r="A57" s="70">
        <v>41871</v>
      </c>
      <c r="B57" s="71">
        <v>71</v>
      </c>
      <c r="C57" s="72" t="s">
        <v>1669</v>
      </c>
      <c r="D57" s="72" t="s">
        <v>1670</v>
      </c>
      <c r="E57" s="72" t="s">
        <v>166</v>
      </c>
      <c r="F57" s="72" t="s">
        <v>312</v>
      </c>
      <c r="G57" s="72" t="s">
        <v>1756</v>
      </c>
      <c r="H57" s="73"/>
      <c r="I57" s="73">
        <v>180</v>
      </c>
      <c r="J57" s="83"/>
      <c r="K57" s="73">
        <v>129487</v>
      </c>
    </row>
    <row r="58" spans="1:11" x14ac:dyDescent="0.15">
      <c r="A58" s="70">
        <v>41871</v>
      </c>
      <c r="B58" s="71">
        <v>71</v>
      </c>
      <c r="C58" s="72" t="s">
        <v>1671</v>
      </c>
      <c r="D58" s="72" t="s">
        <v>1672</v>
      </c>
      <c r="E58" s="72" t="s">
        <v>515</v>
      </c>
      <c r="F58" s="72" t="s">
        <v>20</v>
      </c>
      <c r="G58" s="72" t="s">
        <v>686</v>
      </c>
      <c r="H58" s="73"/>
      <c r="I58" s="73">
        <v>5350</v>
      </c>
      <c r="J58" s="83"/>
      <c r="K58" s="73">
        <v>124137</v>
      </c>
    </row>
    <row r="59" spans="1:11" x14ac:dyDescent="0.15">
      <c r="A59" s="70">
        <v>41871</v>
      </c>
      <c r="B59" s="71">
        <v>71</v>
      </c>
      <c r="C59" s="72" t="s">
        <v>1673</v>
      </c>
      <c r="D59" s="72" t="s">
        <v>1674</v>
      </c>
      <c r="E59" s="72" t="s">
        <v>1675</v>
      </c>
      <c r="F59" s="72" t="s">
        <v>20</v>
      </c>
      <c r="G59" s="72" t="s">
        <v>1763</v>
      </c>
      <c r="H59" s="73"/>
      <c r="I59" s="73">
        <v>5850</v>
      </c>
      <c r="J59" s="83"/>
      <c r="K59" s="73">
        <v>118287</v>
      </c>
    </row>
    <row r="60" spans="1:11" x14ac:dyDescent="0.15">
      <c r="A60" s="70">
        <v>41871</v>
      </c>
      <c r="B60" s="71">
        <v>71</v>
      </c>
      <c r="C60" s="72" t="s">
        <v>1676</v>
      </c>
      <c r="D60" s="72" t="s">
        <v>1677</v>
      </c>
      <c r="E60" s="72" t="s">
        <v>375</v>
      </c>
      <c r="F60" s="72" t="s">
        <v>20</v>
      </c>
      <c r="G60" s="72" t="s">
        <v>1756</v>
      </c>
      <c r="H60" s="73"/>
      <c r="I60" s="73">
        <v>65</v>
      </c>
      <c r="J60" s="83"/>
      <c r="K60" s="73">
        <v>118222</v>
      </c>
    </row>
    <row r="61" spans="1:11" x14ac:dyDescent="0.15">
      <c r="A61" s="70">
        <v>41872</v>
      </c>
      <c r="B61" s="71">
        <v>71</v>
      </c>
      <c r="C61" s="72" t="s">
        <v>1678</v>
      </c>
      <c r="D61" s="72" t="s">
        <v>276</v>
      </c>
      <c r="E61" s="72" t="s">
        <v>1679</v>
      </c>
      <c r="F61" s="72" t="s">
        <v>20</v>
      </c>
      <c r="G61" s="72" t="s">
        <v>1764</v>
      </c>
      <c r="H61" s="73"/>
      <c r="I61" s="80">
        <v>11608</v>
      </c>
      <c r="J61" s="83"/>
      <c r="K61" s="73">
        <v>106614</v>
      </c>
    </row>
    <row r="62" spans="1:11" x14ac:dyDescent="0.15">
      <c r="A62" s="70">
        <v>41873</v>
      </c>
      <c r="B62" s="71">
        <v>71</v>
      </c>
      <c r="C62" s="72" t="s">
        <v>1680</v>
      </c>
      <c r="D62" s="72" t="s">
        <v>1681</v>
      </c>
      <c r="E62" s="72" t="s">
        <v>970</v>
      </c>
      <c r="F62" s="72" t="s">
        <v>20</v>
      </c>
      <c r="G62" s="72" t="s">
        <v>274</v>
      </c>
      <c r="H62" s="73"/>
      <c r="I62" s="73">
        <v>2202</v>
      </c>
      <c r="J62" s="83"/>
      <c r="K62" s="73">
        <v>104412</v>
      </c>
    </row>
    <row r="63" spans="1:11" x14ac:dyDescent="0.15">
      <c r="A63" s="70">
        <v>41873</v>
      </c>
      <c r="B63" s="71">
        <v>72</v>
      </c>
      <c r="C63" s="72" t="s">
        <v>1682</v>
      </c>
      <c r="D63" s="72" t="s">
        <v>1683</v>
      </c>
      <c r="E63" s="72" t="s">
        <v>561</v>
      </c>
      <c r="F63" s="72" t="s">
        <v>1684</v>
      </c>
      <c r="G63" s="72" t="s">
        <v>690</v>
      </c>
      <c r="H63" s="73">
        <v>1500000</v>
      </c>
      <c r="I63" s="73"/>
      <c r="J63" s="83"/>
      <c r="K63" s="73">
        <v>1604412</v>
      </c>
    </row>
    <row r="64" spans="1:11" x14ac:dyDescent="0.15">
      <c r="A64" s="70">
        <v>41876</v>
      </c>
      <c r="B64" s="71">
        <v>72</v>
      </c>
      <c r="C64" s="72" t="s">
        <v>1685</v>
      </c>
      <c r="D64" s="72" t="s">
        <v>1686</v>
      </c>
      <c r="E64" s="72" t="s">
        <v>800</v>
      </c>
      <c r="F64" s="72" t="s">
        <v>20</v>
      </c>
      <c r="G64" s="72" t="s">
        <v>1765</v>
      </c>
      <c r="H64" s="73">
        <v>625</v>
      </c>
      <c r="I64" s="73"/>
      <c r="J64" s="83"/>
      <c r="K64" s="73">
        <v>1605037</v>
      </c>
    </row>
    <row r="65" spans="1:11" x14ac:dyDescent="0.15">
      <c r="A65" s="70">
        <v>41878</v>
      </c>
      <c r="B65" s="71">
        <v>71</v>
      </c>
      <c r="C65" s="72" t="s">
        <v>1687</v>
      </c>
      <c r="D65" s="72" t="s">
        <v>1688</v>
      </c>
      <c r="E65" s="72" t="s">
        <v>171</v>
      </c>
      <c r="F65" s="72" t="s">
        <v>20</v>
      </c>
      <c r="G65" s="72" t="s">
        <v>670</v>
      </c>
      <c r="H65" s="73"/>
      <c r="I65" s="73">
        <v>350</v>
      </c>
      <c r="J65" s="83"/>
      <c r="K65" s="73">
        <v>1604687</v>
      </c>
    </row>
    <row r="66" spans="1:11" x14ac:dyDescent="0.15">
      <c r="A66" s="70">
        <v>41879</v>
      </c>
      <c r="B66" s="71">
        <v>76</v>
      </c>
      <c r="C66" s="72" t="s">
        <v>1689</v>
      </c>
      <c r="D66" s="72" t="s">
        <v>20</v>
      </c>
      <c r="E66" s="72" t="s">
        <v>135</v>
      </c>
      <c r="F66" s="72" t="s">
        <v>1690</v>
      </c>
      <c r="G66" s="72" t="s">
        <v>1754</v>
      </c>
      <c r="H66" s="73">
        <v>1600</v>
      </c>
      <c r="I66" s="73"/>
      <c r="J66" s="83"/>
      <c r="K66" s="73">
        <v>1606287</v>
      </c>
    </row>
    <row r="67" spans="1:11" x14ac:dyDescent="0.15">
      <c r="A67" s="70">
        <v>41879</v>
      </c>
      <c r="B67" s="71">
        <v>76</v>
      </c>
      <c r="C67" s="72" t="s">
        <v>1691</v>
      </c>
      <c r="D67" s="72" t="s">
        <v>20</v>
      </c>
      <c r="E67" s="72" t="s">
        <v>1692</v>
      </c>
      <c r="F67" s="72" t="s">
        <v>1693</v>
      </c>
      <c r="G67" s="72" t="s">
        <v>1753</v>
      </c>
      <c r="H67" s="73"/>
      <c r="I67" s="73">
        <v>45</v>
      </c>
      <c r="J67" s="83"/>
      <c r="K67" s="73">
        <v>1606242</v>
      </c>
    </row>
    <row r="68" spans="1:11" x14ac:dyDescent="0.15">
      <c r="A68" s="70">
        <v>41880</v>
      </c>
      <c r="B68" s="71">
        <v>71</v>
      </c>
      <c r="C68" s="72" t="s">
        <v>1694</v>
      </c>
      <c r="D68" s="72" t="s">
        <v>1695</v>
      </c>
      <c r="E68" s="72" t="s">
        <v>1696</v>
      </c>
      <c r="F68" s="72" t="s">
        <v>20</v>
      </c>
      <c r="G68" s="72" t="s">
        <v>1766</v>
      </c>
      <c r="H68" s="73"/>
      <c r="I68" s="73">
        <v>540246.30000000005</v>
      </c>
      <c r="J68" s="83"/>
      <c r="K68" s="73">
        <v>1065995.7</v>
      </c>
    </row>
    <row r="69" spans="1:11" x14ac:dyDescent="0.15">
      <c r="A69" s="70">
        <v>41880</v>
      </c>
      <c r="B69" s="71">
        <v>71</v>
      </c>
      <c r="C69" s="72" t="s">
        <v>1697</v>
      </c>
      <c r="D69" s="72" t="s">
        <v>1698</v>
      </c>
      <c r="E69" s="72" t="s">
        <v>178</v>
      </c>
      <c r="F69" s="72" t="s">
        <v>20</v>
      </c>
      <c r="G69" s="72" t="s">
        <v>1767</v>
      </c>
      <c r="H69" s="73"/>
      <c r="I69" s="73">
        <v>358</v>
      </c>
      <c r="J69" s="83"/>
      <c r="K69" s="73">
        <v>1065637.7</v>
      </c>
    </row>
    <row r="70" spans="1:11" x14ac:dyDescent="0.15">
      <c r="A70" s="70">
        <v>41880</v>
      </c>
      <c r="B70" s="71">
        <v>71</v>
      </c>
      <c r="C70" s="72" t="s">
        <v>1699</v>
      </c>
      <c r="D70" s="72" t="s">
        <v>1700</v>
      </c>
      <c r="E70" s="72" t="s">
        <v>1701</v>
      </c>
      <c r="F70" s="72" t="s">
        <v>20</v>
      </c>
      <c r="G70" s="72" t="s">
        <v>1768</v>
      </c>
      <c r="H70" s="73"/>
      <c r="I70" s="73">
        <v>400</v>
      </c>
      <c r="J70" s="83"/>
      <c r="K70" s="73">
        <v>1065237.7</v>
      </c>
    </row>
    <row r="71" spans="1:11" x14ac:dyDescent="0.15">
      <c r="A71" s="70">
        <v>41880</v>
      </c>
      <c r="B71" s="71">
        <v>71</v>
      </c>
      <c r="C71" s="72" t="s">
        <v>1702</v>
      </c>
      <c r="D71" s="72" t="s">
        <v>1703</v>
      </c>
      <c r="E71" s="72" t="s">
        <v>350</v>
      </c>
      <c r="F71" s="72" t="s">
        <v>20</v>
      </c>
      <c r="G71" s="72" t="s">
        <v>1762</v>
      </c>
      <c r="H71" s="73"/>
      <c r="I71" s="73">
        <v>326.92</v>
      </c>
      <c r="J71" s="83"/>
      <c r="K71" s="73">
        <v>1064910.78</v>
      </c>
    </row>
    <row r="72" spans="1:11" x14ac:dyDescent="0.15">
      <c r="A72" s="70">
        <v>41880</v>
      </c>
      <c r="B72" s="71">
        <v>71</v>
      </c>
      <c r="C72" s="72" t="s">
        <v>1704</v>
      </c>
      <c r="D72" s="72" t="s">
        <v>1705</v>
      </c>
      <c r="E72" s="72" t="s">
        <v>1155</v>
      </c>
      <c r="F72" s="72" t="s">
        <v>20</v>
      </c>
      <c r="G72" s="72" t="s">
        <v>1757</v>
      </c>
      <c r="H72" s="73"/>
      <c r="I72" s="73">
        <v>6700</v>
      </c>
      <c r="J72" s="83"/>
      <c r="K72" s="73">
        <v>1058210.78</v>
      </c>
    </row>
    <row r="73" spans="1:11" x14ac:dyDescent="0.15">
      <c r="A73" s="70">
        <v>41880</v>
      </c>
      <c r="B73" s="71">
        <v>71</v>
      </c>
      <c r="C73" s="72" t="s">
        <v>1706</v>
      </c>
      <c r="D73" s="72" t="s">
        <v>1707</v>
      </c>
      <c r="E73" s="72" t="s">
        <v>293</v>
      </c>
      <c r="F73" s="72" t="s">
        <v>20</v>
      </c>
      <c r="G73" s="72" t="s">
        <v>294</v>
      </c>
      <c r="H73" s="73"/>
      <c r="I73" s="73">
        <v>850</v>
      </c>
      <c r="J73" s="83"/>
      <c r="K73" s="73">
        <v>1057360.78</v>
      </c>
    </row>
    <row r="74" spans="1:11" x14ac:dyDescent="0.15">
      <c r="A74" s="70">
        <v>41880</v>
      </c>
      <c r="B74" s="71">
        <v>71</v>
      </c>
      <c r="C74" s="72" t="s">
        <v>1708</v>
      </c>
      <c r="D74" s="72" t="s">
        <v>1709</v>
      </c>
      <c r="E74" s="72" t="s">
        <v>1710</v>
      </c>
      <c r="F74" s="72" t="s">
        <v>20</v>
      </c>
      <c r="G74" s="72" t="s">
        <v>1756</v>
      </c>
      <c r="H74" s="73"/>
      <c r="I74" s="73">
        <v>209.55</v>
      </c>
      <c r="J74" s="83"/>
      <c r="K74" s="73">
        <v>1057151.23</v>
      </c>
    </row>
    <row r="75" spans="1:11" x14ac:dyDescent="0.15">
      <c r="A75" s="70">
        <v>41880</v>
      </c>
      <c r="B75" s="71">
        <v>71</v>
      </c>
      <c r="C75" s="72" t="s">
        <v>1711</v>
      </c>
      <c r="D75" s="72" t="s">
        <v>1712</v>
      </c>
      <c r="E75" s="72" t="s">
        <v>1660</v>
      </c>
      <c r="F75" s="72" t="s">
        <v>20</v>
      </c>
      <c r="G75" s="72" t="s">
        <v>274</v>
      </c>
      <c r="H75" s="73"/>
      <c r="I75" s="73">
        <v>4917</v>
      </c>
      <c r="J75" s="83"/>
      <c r="K75" s="73">
        <v>1052234.23</v>
      </c>
    </row>
    <row r="76" spans="1:11" x14ac:dyDescent="0.15">
      <c r="A76" s="70">
        <v>41880</v>
      </c>
      <c r="B76" s="71">
        <v>71</v>
      </c>
      <c r="C76" s="72" t="s">
        <v>1713</v>
      </c>
      <c r="D76" s="72" t="s">
        <v>1714</v>
      </c>
      <c r="E76" s="72" t="s">
        <v>37</v>
      </c>
      <c r="F76" s="72" t="s">
        <v>20</v>
      </c>
      <c r="G76" s="72" t="s">
        <v>1756</v>
      </c>
      <c r="H76" s="73"/>
      <c r="I76" s="73">
        <v>180</v>
      </c>
      <c r="J76" s="83"/>
      <c r="K76" s="73">
        <v>1052054.23</v>
      </c>
    </row>
    <row r="77" spans="1:11" x14ac:dyDescent="0.15">
      <c r="A77" s="70">
        <v>41880</v>
      </c>
      <c r="B77" s="71">
        <v>71</v>
      </c>
      <c r="C77" s="72" t="s">
        <v>1715</v>
      </c>
      <c r="D77" s="72" t="s">
        <v>1716</v>
      </c>
      <c r="E77" s="72" t="s">
        <v>1644</v>
      </c>
      <c r="F77" s="72" t="s">
        <v>20</v>
      </c>
      <c r="G77" s="72" t="s">
        <v>274</v>
      </c>
      <c r="H77" s="73"/>
      <c r="I77" s="73">
        <v>1068</v>
      </c>
      <c r="J77" s="83"/>
      <c r="K77" s="73">
        <v>1050986.23</v>
      </c>
    </row>
    <row r="78" spans="1:11" x14ac:dyDescent="0.15">
      <c r="A78" s="70">
        <v>41880</v>
      </c>
      <c r="B78" s="71">
        <v>71</v>
      </c>
      <c r="C78" s="72" t="s">
        <v>1717</v>
      </c>
      <c r="D78" s="72" t="s">
        <v>1718</v>
      </c>
      <c r="E78" s="72" t="s">
        <v>133</v>
      </c>
      <c r="F78" s="72" t="s">
        <v>20</v>
      </c>
      <c r="G78" s="72" t="s">
        <v>667</v>
      </c>
      <c r="H78" s="73"/>
      <c r="I78" s="73">
        <v>2300</v>
      </c>
      <c r="J78" s="83"/>
      <c r="K78" s="73">
        <v>1048686.23</v>
      </c>
    </row>
    <row r="79" spans="1:11" x14ac:dyDescent="0.15">
      <c r="A79" s="70">
        <v>41880</v>
      </c>
      <c r="B79" s="71">
        <v>71</v>
      </c>
      <c r="C79" s="72" t="s">
        <v>1719</v>
      </c>
      <c r="D79" s="72" t="s">
        <v>1720</v>
      </c>
      <c r="E79" s="72" t="s">
        <v>1721</v>
      </c>
      <c r="F79" s="72" t="s">
        <v>20</v>
      </c>
      <c r="G79" s="72" t="s">
        <v>274</v>
      </c>
      <c r="H79" s="73"/>
      <c r="I79" s="73">
        <v>30000</v>
      </c>
      <c r="J79" s="83"/>
      <c r="K79" s="73">
        <v>1018686.23</v>
      </c>
    </row>
    <row r="80" spans="1:11" x14ac:dyDescent="0.15">
      <c r="A80" s="70">
        <v>41880</v>
      </c>
      <c r="B80" s="71">
        <v>71</v>
      </c>
      <c r="C80" s="72" t="s">
        <v>1722</v>
      </c>
      <c r="D80" s="72" t="s">
        <v>1723</v>
      </c>
      <c r="E80" s="72" t="s">
        <v>1724</v>
      </c>
      <c r="F80" s="72" t="s">
        <v>20</v>
      </c>
      <c r="G80" s="72" t="s">
        <v>1769</v>
      </c>
      <c r="H80" s="73"/>
      <c r="I80" s="73">
        <v>400</v>
      </c>
      <c r="J80" s="83"/>
      <c r="K80" s="73">
        <v>1018286.23</v>
      </c>
    </row>
    <row r="81" spans="1:11" x14ac:dyDescent="0.15">
      <c r="A81" s="70">
        <v>41880</v>
      </c>
      <c r="B81" s="71">
        <v>71</v>
      </c>
      <c r="C81" s="72" t="s">
        <v>1725</v>
      </c>
      <c r="D81" s="72" t="s">
        <v>1726</v>
      </c>
      <c r="E81" s="72" t="s">
        <v>207</v>
      </c>
      <c r="F81" s="72" t="s">
        <v>20</v>
      </c>
      <c r="G81" s="72" t="s">
        <v>258</v>
      </c>
      <c r="H81" s="73"/>
      <c r="I81" s="73">
        <v>228</v>
      </c>
      <c r="J81" s="83"/>
      <c r="K81" s="73">
        <v>1018058.23</v>
      </c>
    </row>
    <row r="82" spans="1:11" x14ac:dyDescent="0.15">
      <c r="A82" s="70">
        <v>41880</v>
      </c>
      <c r="B82" s="71">
        <v>71</v>
      </c>
      <c r="C82" s="72" t="s">
        <v>1727</v>
      </c>
      <c r="D82" s="72" t="s">
        <v>1728</v>
      </c>
      <c r="E82" s="72" t="s">
        <v>157</v>
      </c>
      <c r="F82" s="72" t="s">
        <v>20</v>
      </c>
      <c r="G82" s="72" t="s">
        <v>253</v>
      </c>
      <c r="H82" s="73"/>
      <c r="I82" s="73">
        <v>843.8</v>
      </c>
      <c r="J82" s="83"/>
      <c r="K82" s="73">
        <v>1017214.43</v>
      </c>
    </row>
    <row r="83" spans="1:11" x14ac:dyDescent="0.15">
      <c r="A83" s="70">
        <v>41880</v>
      </c>
      <c r="B83" s="71">
        <v>71</v>
      </c>
      <c r="C83" s="72" t="s">
        <v>1729</v>
      </c>
      <c r="D83" s="72" t="s">
        <v>1730</v>
      </c>
      <c r="E83" s="72" t="s">
        <v>160</v>
      </c>
      <c r="F83" s="72" t="s">
        <v>20</v>
      </c>
      <c r="G83" s="72" t="s">
        <v>253</v>
      </c>
      <c r="H83" s="73"/>
      <c r="I83" s="73">
        <v>1466.5</v>
      </c>
      <c r="J83" s="83"/>
      <c r="K83" s="73">
        <v>1015747.93</v>
      </c>
    </row>
    <row r="84" spans="1:11" x14ac:dyDescent="0.15">
      <c r="A84" s="70">
        <v>41880</v>
      </c>
      <c r="B84" s="71">
        <v>71</v>
      </c>
      <c r="C84" s="72" t="s">
        <v>1731</v>
      </c>
      <c r="D84" s="72" t="s">
        <v>1732</v>
      </c>
      <c r="E84" s="72" t="s">
        <v>322</v>
      </c>
      <c r="F84" s="72" t="s">
        <v>20</v>
      </c>
      <c r="G84" s="72" t="s">
        <v>1758</v>
      </c>
      <c r="H84" s="73"/>
      <c r="I84" s="73">
        <v>557.04999999999995</v>
      </c>
      <c r="J84" s="83"/>
      <c r="K84" s="73">
        <v>1015190.88</v>
      </c>
    </row>
    <row r="85" spans="1:11" x14ac:dyDescent="0.15">
      <c r="A85" s="70">
        <v>41880</v>
      </c>
      <c r="B85" s="71">
        <v>71</v>
      </c>
      <c r="C85" s="72" t="s">
        <v>1733</v>
      </c>
      <c r="D85" s="72" t="s">
        <v>1734</v>
      </c>
      <c r="E85" s="72" t="s">
        <v>166</v>
      </c>
      <c r="F85" s="72" t="s">
        <v>20</v>
      </c>
      <c r="G85" s="72" t="s">
        <v>1756</v>
      </c>
      <c r="H85" s="73"/>
      <c r="I85" s="73">
        <v>180</v>
      </c>
      <c r="J85" s="83"/>
      <c r="K85" s="73">
        <v>1015010.88</v>
      </c>
    </row>
    <row r="86" spans="1:11" x14ac:dyDescent="0.15">
      <c r="A86" s="70">
        <v>41880</v>
      </c>
      <c r="B86" s="71">
        <v>71</v>
      </c>
      <c r="C86" s="72" t="s">
        <v>1735</v>
      </c>
      <c r="D86" s="72" t="s">
        <v>1736</v>
      </c>
      <c r="E86" s="72" t="s">
        <v>1397</v>
      </c>
      <c r="F86" s="72" t="s">
        <v>20</v>
      </c>
      <c r="G86" s="72" t="s">
        <v>1770</v>
      </c>
      <c r="H86" s="73"/>
      <c r="I86" s="73">
        <v>39856</v>
      </c>
      <c r="J86" s="83"/>
      <c r="K86" s="73">
        <v>975154.88</v>
      </c>
    </row>
    <row r="87" spans="1:11" x14ac:dyDescent="0.15">
      <c r="A87" s="70">
        <v>41880</v>
      </c>
      <c r="B87" s="71">
        <v>71</v>
      </c>
      <c r="C87" s="72" t="s">
        <v>1737</v>
      </c>
      <c r="D87" s="72" t="s">
        <v>1738</v>
      </c>
      <c r="E87" s="72" t="s">
        <v>128</v>
      </c>
      <c r="F87" s="72" t="s">
        <v>20</v>
      </c>
      <c r="G87" s="72" t="s">
        <v>274</v>
      </c>
      <c r="H87" s="73"/>
      <c r="I87" s="73">
        <v>795.55</v>
      </c>
      <c r="J87" s="83"/>
      <c r="K87" s="73">
        <v>974359.33</v>
      </c>
    </row>
    <row r="88" spans="1:11" x14ac:dyDescent="0.15">
      <c r="A88" s="70">
        <v>41880</v>
      </c>
      <c r="B88" s="71">
        <v>71</v>
      </c>
      <c r="C88" s="72" t="s">
        <v>1739</v>
      </c>
      <c r="D88" s="72" t="s">
        <v>1740</v>
      </c>
      <c r="E88" s="72" t="s">
        <v>212</v>
      </c>
      <c r="F88" s="72" t="s">
        <v>20</v>
      </c>
      <c r="G88" s="72" t="s">
        <v>668</v>
      </c>
      <c r="H88" s="73"/>
      <c r="I88" s="73">
        <v>736.7</v>
      </c>
      <c r="J88" s="83"/>
      <c r="K88" s="73">
        <v>973622.63</v>
      </c>
    </row>
    <row r="89" spans="1:11" x14ac:dyDescent="0.15">
      <c r="A89" s="70">
        <v>41880</v>
      </c>
      <c r="B89" s="71">
        <v>71</v>
      </c>
      <c r="C89" s="72" t="s">
        <v>1741</v>
      </c>
      <c r="D89" s="72" t="s">
        <v>276</v>
      </c>
      <c r="E89" s="72" t="s">
        <v>1679</v>
      </c>
      <c r="F89" s="72" t="s">
        <v>20</v>
      </c>
      <c r="G89" s="72" t="s">
        <v>1764</v>
      </c>
      <c r="H89" s="73"/>
      <c r="I89" s="80">
        <v>76232.81</v>
      </c>
      <c r="J89" s="83"/>
      <c r="K89" s="73">
        <v>897389.82</v>
      </c>
    </row>
    <row r="90" spans="1:11" x14ac:dyDescent="0.15">
      <c r="A90" s="70">
        <v>41881</v>
      </c>
      <c r="B90" s="71">
        <v>75</v>
      </c>
      <c r="C90" s="72" t="s">
        <v>1742</v>
      </c>
      <c r="D90" s="72" t="s">
        <v>67</v>
      </c>
      <c r="E90" s="72" t="s">
        <v>1743</v>
      </c>
      <c r="F90" s="72" t="s">
        <v>20</v>
      </c>
      <c r="G90" s="72" t="s">
        <v>233</v>
      </c>
      <c r="H90" s="73"/>
      <c r="I90" s="80">
        <v>72091.62999999999</v>
      </c>
      <c r="J90" s="83"/>
      <c r="K90" s="73">
        <v>820686.9</v>
      </c>
    </row>
    <row r="91" spans="1:11" s="68" customFormat="1" x14ac:dyDescent="0.15">
      <c r="A91" s="70"/>
      <c r="B91" s="71"/>
      <c r="C91" s="72"/>
      <c r="D91" s="72"/>
      <c r="E91" s="72" t="s">
        <v>237</v>
      </c>
      <c r="F91" s="72"/>
      <c r="G91" s="72" t="s">
        <v>237</v>
      </c>
      <c r="H91" s="73"/>
      <c r="I91" s="80">
        <v>390</v>
      </c>
      <c r="J91" s="67"/>
      <c r="K91" s="73"/>
    </row>
    <row r="92" spans="1:11" s="68" customFormat="1" x14ac:dyDescent="0.15">
      <c r="A92" s="70"/>
      <c r="B92" s="71"/>
      <c r="C92" s="72"/>
      <c r="D92" s="72"/>
      <c r="E92" s="72" t="s">
        <v>1771</v>
      </c>
      <c r="F92" s="72"/>
      <c r="G92" s="72" t="s">
        <v>238</v>
      </c>
      <c r="H92" s="73"/>
      <c r="I92" s="80">
        <v>180</v>
      </c>
      <c r="J92" s="80"/>
      <c r="K92" s="73"/>
    </row>
    <row r="93" spans="1:11" s="68" customFormat="1" x14ac:dyDescent="0.15">
      <c r="A93" s="70"/>
      <c r="B93" s="71"/>
      <c r="C93" s="72"/>
      <c r="D93" s="72"/>
      <c r="E93" s="72" t="s">
        <v>674</v>
      </c>
      <c r="F93" s="72"/>
      <c r="G93" s="72" t="s">
        <v>674</v>
      </c>
      <c r="H93" s="73"/>
      <c r="I93" s="80">
        <v>150</v>
      </c>
      <c r="J93" s="80"/>
      <c r="K93" s="73"/>
    </row>
    <row r="94" spans="1:11" s="68" customFormat="1" x14ac:dyDescent="0.15">
      <c r="A94" s="70"/>
      <c r="B94" s="71"/>
      <c r="C94" s="72"/>
      <c r="D94" s="72"/>
      <c r="E94" s="72" t="s">
        <v>19</v>
      </c>
      <c r="F94" s="72"/>
      <c r="G94" s="72" t="s">
        <v>270</v>
      </c>
      <c r="H94" s="73"/>
      <c r="I94" s="80">
        <v>983.05</v>
      </c>
      <c r="J94" s="80"/>
      <c r="K94" s="73"/>
    </row>
    <row r="95" spans="1:11" s="68" customFormat="1" x14ac:dyDescent="0.15">
      <c r="A95" s="70"/>
      <c r="B95" s="71"/>
      <c r="C95" s="72"/>
      <c r="D95" s="72"/>
      <c r="E95" s="72" t="s">
        <v>160</v>
      </c>
      <c r="F95" s="72"/>
      <c r="G95" s="72" t="s">
        <v>253</v>
      </c>
      <c r="H95" s="73"/>
      <c r="I95" s="80">
        <v>299.78999999999996</v>
      </c>
      <c r="J95" s="80"/>
      <c r="K95" s="73"/>
    </row>
    <row r="96" spans="1:11" s="68" customFormat="1" x14ac:dyDescent="0.15">
      <c r="A96" s="70"/>
      <c r="B96" s="71"/>
      <c r="C96" s="72"/>
      <c r="D96" s="72"/>
      <c r="E96" s="72" t="s">
        <v>207</v>
      </c>
      <c r="F96" s="72"/>
      <c r="G96" s="72" t="s">
        <v>258</v>
      </c>
      <c r="H96" s="73"/>
      <c r="I96" s="80">
        <v>199.5</v>
      </c>
      <c r="J96" s="80"/>
      <c r="K96" s="73"/>
    </row>
    <row r="97" spans="1:11" s="68" customFormat="1" x14ac:dyDescent="0.15">
      <c r="A97" s="70"/>
      <c r="B97" s="71"/>
      <c r="C97" s="72"/>
      <c r="D97" s="72"/>
      <c r="E97" s="72" t="s">
        <v>656</v>
      </c>
      <c r="F97" s="72"/>
      <c r="G97" s="72" t="s">
        <v>695</v>
      </c>
      <c r="H97" s="73"/>
      <c r="I97" s="80">
        <v>2.6</v>
      </c>
      <c r="J97" s="80"/>
      <c r="K97" s="73"/>
    </row>
    <row r="98" spans="1:11" s="68" customFormat="1" x14ac:dyDescent="0.15">
      <c r="A98" s="70"/>
      <c r="B98" s="71"/>
      <c r="C98" s="72"/>
      <c r="D98" s="72"/>
      <c r="E98" s="72" t="s">
        <v>293</v>
      </c>
      <c r="F98" s="72"/>
      <c r="G98" s="72" t="s">
        <v>294</v>
      </c>
      <c r="H98" s="73"/>
      <c r="I98" s="80">
        <v>132.4</v>
      </c>
      <c r="J98" s="80"/>
      <c r="K98" s="73"/>
    </row>
    <row r="99" spans="1:11" s="68" customFormat="1" x14ac:dyDescent="0.15">
      <c r="A99" s="70"/>
      <c r="B99" s="71"/>
      <c r="C99" s="72"/>
      <c r="D99" s="72"/>
      <c r="E99" s="72" t="s">
        <v>1772</v>
      </c>
      <c r="F99" s="72"/>
      <c r="G99" s="72" t="s">
        <v>1773</v>
      </c>
      <c r="H99" s="73"/>
      <c r="I99" s="80">
        <v>271.75</v>
      </c>
      <c r="J99" s="80"/>
      <c r="K99" s="73"/>
    </row>
    <row r="100" spans="1:11" s="68" customFormat="1" x14ac:dyDescent="0.15">
      <c r="A100" s="70"/>
      <c r="B100" s="71"/>
      <c r="C100" s="72"/>
      <c r="D100" s="72"/>
      <c r="E100" s="72" t="s">
        <v>308</v>
      </c>
      <c r="F100" s="72"/>
      <c r="G100" s="72" t="s">
        <v>309</v>
      </c>
      <c r="H100" s="73"/>
      <c r="I100" s="80">
        <v>30</v>
      </c>
      <c r="J100" s="80"/>
      <c r="K100" s="73"/>
    </row>
    <row r="101" spans="1:11" s="68" customFormat="1" x14ac:dyDescent="0.15">
      <c r="A101" s="70"/>
      <c r="B101" s="71"/>
      <c r="C101" s="72"/>
      <c r="D101" s="72"/>
      <c r="E101" s="72" t="s">
        <v>241</v>
      </c>
      <c r="F101" s="72"/>
      <c r="G101" s="72" t="s">
        <v>274</v>
      </c>
      <c r="H101" s="73"/>
      <c r="I101" s="80">
        <v>1940.7</v>
      </c>
      <c r="J101" s="80"/>
      <c r="K101" s="73"/>
    </row>
    <row r="102" spans="1:11" s="68" customFormat="1" x14ac:dyDescent="0.15">
      <c r="A102" s="70"/>
      <c r="B102" s="71"/>
      <c r="C102" s="72"/>
      <c r="D102" s="72"/>
      <c r="E102" s="72" t="s">
        <v>68</v>
      </c>
      <c r="F102" s="72"/>
      <c r="G102" s="72" t="s">
        <v>1761</v>
      </c>
      <c r="H102" s="73"/>
      <c r="I102" s="80">
        <v>31.5</v>
      </c>
      <c r="J102" s="80"/>
      <c r="K102" s="73"/>
    </row>
    <row r="103" spans="1:11" x14ac:dyDescent="0.15">
      <c r="A103" s="70">
        <v>41881</v>
      </c>
      <c r="B103" s="71">
        <v>75</v>
      </c>
      <c r="C103" s="72" t="s">
        <v>1744</v>
      </c>
      <c r="D103" s="72" t="s">
        <v>1745</v>
      </c>
      <c r="E103" s="72" t="s">
        <v>1746</v>
      </c>
      <c r="F103" s="72" t="s">
        <v>20</v>
      </c>
      <c r="G103" s="72" t="s">
        <v>659</v>
      </c>
      <c r="H103" s="73"/>
      <c r="I103" s="73">
        <v>19577</v>
      </c>
      <c r="J103" s="83"/>
      <c r="K103" s="73">
        <v>801109.9</v>
      </c>
    </row>
    <row r="104" spans="1:11" x14ac:dyDescent="0.15">
      <c r="A104" s="70">
        <v>41881</v>
      </c>
      <c r="B104" s="71">
        <v>75</v>
      </c>
      <c r="C104" s="72" t="s">
        <v>1747</v>
      </c>
      <c r="D104" s="72" t="s">
        <v>1748</v>
      </c>
      <c r="E104" s="72" t="s">
        <v>1743</v>
      </c>
      <c r="F104" s="72" t="s">
        <v>20</v>
      </c>
      <c r="G104" s="72" t="s">
        <v>261</v>
      </c>
      <c r="H104" s="73"/>
      <c r="I104" s="73">
        <v>1141</v>
      </c>
      <c r="J104" s="83"/>
      <c r="K104" s="73">
        <v>799968.9</v>
      </c>
    </row>
    <row r="105" spans="1:11" x14ac:dyDescent="0.15">
      <c r="A105" s="70">
        <v>41881</v>
      </c>
      <c r="B105" s="71">
        <v>75</v>
      </c>
      <c r="C105" s="72" t="s">
        <v>1749</v>
      </c>
      <c r="D105" s="72" t="s">
        <v>1750</v>
      </c>
      <c r="E105" s="72" t="s">
        <v>1743</v>
      </c>
      <c r="F105" s="72" t="s">
        <v>20</v>
      </c>
      <c r="G105" s="72" t="s">
        <v>660</v>
      </c>
      <c r="H105" s="73"/>
      <c r="I105" s="73">
        <v>4577.6000000000004</v>
      </c>
      <c r="J105" s="83"/>
      <c r="K105" s="73">
        <v>795391.3</v>
      </c>
    </row>
    <row r="106" spans="1:11" x14ac:dyDescent="0.15">
      <c r="A106" s="74">
        <v>41881</v>
      </c>
      <c r="B106" s="76">
        <v>75</v>
      </c>
      <c r="C106" s="77" t="s">
        <v>1751</v>
      </c>
      <c r="D106" s="77" t="s">
        <v>1752</v>
      </c>
      <c r="E106" s="77" t="s">
        <v>1743</v>
      </c>
      <c r="F106" s="77" t="s">
        <v>20</v>
      </c>
      <c r="G106" s="77" t="s">
        <v>661</v>
      </c>
      <c r="H106" s="79"/>
      <c r="I106" s="79">
        <v>118.98</v>
      </c>
      <c r="J106" s="84"/>
      <c r="K106" s="79">
        <v>795272.32</v>
      </c>
    </row>
    <row r="107" spans="1:11" ht="12" thickBot="1" x14ac:dyDescent="0.2">
      <c r="A107" s="75"/>
      <c r="B107" s="68"/>
      <c r="C107" s="68"/>
      <c r="D107" s="68"/>
      <c r="E107" s="68"/>
      <c r="F107" s="68"/>
      <c r="H107" s="78">
        <v>1506975</v>
      </c>
      <c r="I107" s="78">
        <v>915642.94000000018</v>
      </c>
      <c r="J107" s="67"/>
      <c r="K107" s="68"/>
    </row>
    <row r="108" spans="1:11" ht="12" thickTop="1" x14ac:dyDescent="0.15">
      <c r="A108" s="68"/>
      <c r="B108" s="68"/>
      <c r="C108" s="68"/>
      <c r="D108" s="68"/>
      <c r="E108" s="68"/>
      <c r="F108" s="68"/>
      <c r="H108" s="68"/>
      <c r="I108" s="68"/>
      <c r="K108" s="68"/>
    </row>
    <row r="109" spans="1:11" x14ac:dyDescent="0.15">
      <c r="H109" s="37">
        <f>SUBTOTAL(9,H6:H106)</f>
        <v>1506975</v>
      </c>
      <c r="I109" s="37">
        <f>SUBTOTAL(9,I6:I106)</f>
        <v>913526.44000000018</v>
      </c>
      <c r="J109" s="37"/>
    </row>
  </sheetData>
  <autoFilter ref="A4:K107"/>
  <mergeCells count="3">
    <mergeCell ref="A1:K1"/>
    <mergeCell ref="A2:K2"/>
    <mergeCell ref="A3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opLeftCell="A64" workbookViewId="0">
      <selection activeCell="I85" sqref="I8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9.75" bestFit="1" customWidth="1"/>
    <col min="6" max="6" width="28.625" customWidth="1"/>
    <col min="7" max="7" width="20.375" customWidth="1"/>
    <col min="8" max="8" width="7.875" bestFit="1" customWidth="1"/>
    <col min="9" max="9" width="11.125" style="37" bestFit="1" customWidth="1"/>
    <col min="10" max="10" width="9.875" bestFit="1" customWidth="1"/>
  </cols>
  <sheetData>
    <row r="1" spans="1:10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1"/>
      <c r="J1" s="110"/>
    </row>
    <row r="2" spans="1:10" ht="12.75" x14ac:dyDescent="0.15">
      <c r="A2" s="112" t="s">
        <v>1774</v>
      </c>
      <c r="B2" s="112"/>
      <c r="C2" s="112"/>
      <c r="D2" s="112"/>
      <c r="E2" s="112"/>
      <c r="F2" s="112"/>
      <c r="G2" s="112"/>
      <c r="H2" s="112"/>
      <c r="I2" s="113"/>
      <c r="J2" s="112"/>
    </row>
    <row r="3" spans="1:10" ht="12.75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5"/>
      <c r="J3" s="114"/>
    </row>
    <row r="4" spans="1:10" ht="23.25" customHeight="1" thickBot="1" x14ac:dyDescent="0.2">
      <c r="A4" s="86" t="s">
        <v>3</v>
      </c>
      <c r="B4" s="86" t="s">
        <v>4</v>
      </c>
      <c r="C4" s="86" t="s">
        <v>5</v>
      </c>
      <c r="D4" s="86" t="s">
        <v>6</v>
      </c>
      <c r="E4" s="86" t="s">
        <v>7</v>
      </c>
      <c r="F4" s="86" t="s">
        <v>8</v>
      </c>
      <c r="G4" s="86"/>
      <c r="H4" s="86" t="s">
        <v>9</v>
      </c>
      <c r="I4" s="36" t="s">
        <v>10</v>
      </c>
      <c r="J4" s="86" t="s">
        <v>11</v>
      </c>
    </row>
    <row r="5" spans="1:10" ht="12" thickTop="1" x14ac:dyDescent="0.15">
      <c r="A5" s="87"/>
      <c r="B5" s="88"/>
      <c r="C5" s="89"/>
      <c r="D5" s="89"/>
      <c r="E5" s="89" t="s">
        <v>12</v>
      </c>
      <c r="F5" s="89"/>
      <c r="G5" s="89"/>
      <c r="H5" s="90"/>
      <c r="I5" s="90"/>
      <c r="J5" s="90">
        <v>796488.82</v>
      </c>
    </row>
    <row r="6" spans="1:10" x14ac:dyDescent="0.15">
      <c r="A6" s="87">
        <v>41883</v>
      </c>
      <c r="B6" s="88">
        <v>81</v>
      </c>
      <c r="C6" s="89" t="s">
        <v>1775</v>
      </c>
      <c r="D6" s="89" t="s">
        <v>1776</v>
      </c>
      <c r="E6" s="89" t="s">
        <v>701</v>
      </c>
      <c r="F6" s="89" t="s">
        <v>16</v>
      </c>
      <c r="G6" s="89" t="s">
        <v>267</v>
      </c>
      <c r="H6" s="90"/>
      <c r="I6" s="90">
        <v>10064</v>
      </c>
      <c r="J6" s="90">
        <v>786424.82</v>
      </c>
    </row>
    <row r="7" spans="1:10" x14ac:dyDescent="0.15">
      <c r="A7" s="87">
        <v>41883</v>
      </c>
      <c r="B7" s="88">
        <v>81</v>
      </c>
      <c r="C7" s="89" t="s">
        <v>1777</v>
      </c>
      <c r="D7" s="89" t="s">
        <v>1778</v>
      </c>
      <c r="E7" s="89" t="s">
        <v>19</v>
      </c>
      <c r="F7" s="89" t="s">
        <v>20</v>
      </c>
      <c r="G7" s="89" t="s">
        <v>270</v>
      </c>
      <c r="H7" s="90"/>
      <c r="I7" s="90">
        <v>170</v>
      </c>
      <c r="J7" s="90">
        <v>786254.82</v>
      </c>
    </row>
    <row r="8" spans="1:10" x14ac:dyDescent="0.15">
      <c r="A8" s="87">
        <v>41883</v>
      </c>
      <c r="B8" s="88">
        <v>86</v>
      </c>
      <c r="C8" s="89" t="s">
        <v>1779</v>
      </c>
      <c r="D8" s="89" t="s">
        <v>20</v>
      </c>
      <c r="E8" s="89" t="s">
        <v>1780</v>
      </c>
      <c r="F8" s="89" t="s">
        <v>20</v>
      </c>
      <c r="G8" s="89" t="s">
        <v>448</v>
      </c>
      <c r="H8" s="90"/>
      <c r="I8" s="90">
        <v>100</v>
      </c>
      <c r="J8" s="90">
        <v>786154.82</v>
      </c>
    </row>
    <row r="9" spans="1:10" x14ac:dyDescent="0.15">
      <c r="A9" s="87">
        <v>41891</v>
      </c>
      <c r="B9" s="88">
        <v>81</v>
      </c>
      <c r="C9" s="89" t="s">
        <v>1781</v>
      </c>
      <c r="D9" s="89" t="s">
        <v>276</v>
      </c>
      <c r="E9" s="89" t="s">
        <v>1782</v>
      </c>
      <c r="F9" s="89" t="s">
        <v>20</v>
      </c>
      <c r="G9" s="89" t="s">
        <v>301</v>
      </c>
      <c r="H9" s="90"/>
      <c r="I9" s="90">
        <v>22089.69</v>
      </c>
      <c r="J9" s="90">
        <v>764065.13</v>
      </c>
    </row>
    <row r="10" spans="1:10" x14ac:dyDescent="0.15">
      <c r="A10" s="87">
        <v>41891</v>
      </c>
      <c r="B10" s="88">
        <v>81</v>
      </c>
      <c r="C10" s="89" t="s">
        <v>1783</v>
      </c>
      <c r="D10" s="89" t="s">
        <v>276</v>
      </c>
      <c r="E10" s="89" t="s">
        <v>1646</v>
      </c>
      <c r="F10" s="89" t="s">
        <v>20</v>
      </c>
      <c r="G10" s="89" t="s">
        <v>1939</v>
      </c>
      <c r="H10" s="90"/>
      <c r="I10" s="90">
        <v>39352.33</v>
      </c>
      <c r="J10" s="90">
        <v>724712.8</v>
      </c>
    </row>
    <row r="11" spans="1:10" x14ac:dyDescent="0.15">
      <c r="A11" s="87">
        <v>41897</v>
      </c>
      <c r="B11" s="88">
        <v>81</v>
      </c>
      <c r="C11" s="89" t="s">
        <v>1784</v>
      </c>
      <c r="D11" s="89" t="s">
        <v>1785</v>
      </c>
      <c r="E11" s="89" t="s">
        <v>1701</v>
      </c>
      <c r="F11" s="89" t="s">
        <v>20</v>
      </c>
      <c r="G11" s="89" t="s">
        <v>1940</v>
      </c>
      <c r="H11" s="90"/>
      <c r="I11" s="90">
        <v>1140</v>
      </c>
      <c r="J11" s="90">
        <v>723572.8</v>
      </c>
    </row>
    <row r="12" spans="1:10" x14ac:dyDescent="0.15">
      <c r="A12" s="87">
        <v>41897</v>
      </c>
      <c r="B12" s="88">
        <v>81</v>
      </c>
      <c r="C12" s="89" t="s">
        <v>1786</v>
      </c>
      <c r="D12" s="89" t="s">
        <v>1787</v>
      </c>
      <c r="E12" s="89" t="s">
        <v>1023</v>
      </c>
      <c r="F12" s="89" t="s">
        <v>20</v>
      </c>
      <c r="G12" s="89" t="s">
        <v>1941</v>
      </c>
      <c r="H12" s="90"/>
      <c r="I12" s="90">
        <v>56</v>
      </c>
      <c r="J12" s="90">
        <v>723516.8</v>
      </c>
    </row>
    <row r="13" spans="1:10" x14ac:dyDescent="0.15">
      <c r="A13" s="87">
        <v>41897</v>
      </c>
      <c r="B13" s="88">
        <v>81</v>
      </c>
      <c r="C13" s="89" t="s">
        <v>1788</v>
      </c>
      <c r="D13" s="89" t="s">
        <v>1789</v>
      </c>
      <c r="E13" s="89" t="s">
        <v>1155</v>
      </c>
      <c r="F13" s="89" t="s">
        <v>20</v>
      </c>
      <c r="G13" s="89" t="s">
        <v>1942</v>
      </c>
      <c r="H13" s="90"/>
      <c r="I13" s="90">
        <v>7500</v>
      </c>
      <c r="J13" s="90">
        <v>716016.8</v>
      </c>
    </row>
    <row r="14" spans="1:10" x14ac:dyDescent="0.15">
      <c r="A14" s="87">
        <v>41897</v>
      </c>
      <c r="B14" s="88">
        <v>81</v>
      </c>
      <c r="C14" s="89" t="s">
        <v>1790</v>
      </c>
      <c r="D14" s="89" t="s">
        <v>1791</v>
      </c>
      <c r="E14" s="89" t="s">
        <v>1646</v>
      </c>
      <c r="F14" s="89" t="s">
        <v>20</v>
      </c>
      <c r="G14" s="89" t="s">
        <v>1939</v>
      </c>
      <c r="H14" s="90"/>
      <c r="I14" s="90">
        <v>365</v>
      </c>
      <c r="J14" s="90">
        <v>715651.8</v>
      </c>
    </row>
    <row r="15" spans="1:10" x14ac:dyDescent="0.15">
      <c r="A15" s="87">
        <v>41899</v>
      </c>
      <c r="B15" s="88">
        <v>86</v>
      </c>
      <c r="C15" s="89" t="s">
        <v>1792</v>
      </c>
      <c r="D15" s="89" t="s">
        <v>20</v>
      </c>
      <c r="E15" s="89" t="s">
        <v>1793</v>
      </c>
      <c r="F15" s="89" t="s">
        <v>1794</v>
      </c>
      <c r="G15" s="89" t="s">
        <v>448</v>
      </c>
      <c r="H15" s="90"/>
      <c r="I15" s="90">
        <v>10</v>
      </c>
      <c r="J15" s="90">
        <v>715641.8</v>
      </c>
    </row>
    <row r="16" spans="1:10" x14ac:dyDescent="0.15">
      <c r="A16" s="87">
        <v>41904</v>
      </c>
      <c r="B16" s="88">
        <v>81</v>
      </c>
      <c r="C16" s="89" t="s">
        <v>1795</v>
      </c>
      <c r="D16" s="89" t="s">
        <v>1796</v>
      </c>
      <c r="E16" s="89" t="s">
        <v>1660</v>
      </c>
      <c r="F16" s="89" t="s">
        <v>20</v>
      </c>
      <c r="G16" s="89" t="s">
        <v>658</v>
      </c>
      <c r="H16" s="90"/>
      <c r="I16" s="90">
        <v>700</v>
      </c>
      <c r="J16" s="90">
        <v>714941.8</v>
      </c>
    </row>
    <row r="17" spans="1:10" x14ac:dyDescent="0.15">
      <c r="A17" s="87">
        <v>41904</v>
      </c>
      <c r="B17" s="88">
        <v>81</v>
      </c>
      <c r="C17" s="89" t="s">
        <v>1797</v>
      </c>
      <c r="D17" s="89" t="s">
        <v>1798</v>
      </c>
      <c r="E17" s="89" t="s">
        <v>178</v>
      </c>
      <c r="F17" s="89" t="s">
        <v>20</v>
      </c>
      <c r="G17" s="89" t="s">
        <v>682</v>
      </c>
      <c r="H17" s="90"/>
      <c r="I17" s="37">
        <v>378</v>
      </c>
      <c r="J17" s="90">
        <v>714563.8</v>
      </c>
    </row>
    <row r="18" spans="1:10" x14ac:dyDescent="0.15">
      <c r="A18" s="87">
        <v>41904</v>
      </c>
      <c r="B18" s="88">
        <v>81</v>
      </c>
      <c r="C18" s="89" t="s">
        <v>1799</v>
      </c>
      <c r="D18" s="89" t="s">
        <v>1800</v>
      </c>
      <c r="E18" s="89" t="s">
        <v>288</v>
      </c>
      <c r="F18" s="89" t="s">
        <v>20</v>
      </c>
      <c r="G18" s="89" t="s">
        <v>658</v>
      </c>
      <c r="H18" s="90"/>
      <c r="I18" s="90">
        <v>90</v>
      </c>
      <c r="J18" s="90">
        <v>714473.8</v>
      </c>
    </row>
    <row r="19" spans="1:10" x14ac:dyDescent="0.15">
      <c r="A19" s="87">
        <v>41904</v>
      </c>
      <c r="B19" s="88">
        <v>81</v>
      </c>
      <c r="C19" s="89" t="s">
        <v>1801</v>
      </c>
      <c r="D19" s="89" t="s">
        <v>1802</v>
      </c>
      <c r="E19" s="89" t="s">
        <v>1679</v>
      </c>
      <c r="F19" s="89" t="s">
        <v>20</v>
      </c>
      <c r="G19" s="89" t="s">
        <v>1943</v>
      </c>
      <c r="H19" s="90"/>
      <c r="I19" s="90">
        <v>8460</v>
      </c>
      <c r="J19" s="90">
        <v>706013.8</v>
      </c>
    </row>
    <row r="20" spans="1:10" x14ac:dyDescent="0.15">
      <c r="A20" s="87">
        <v>41904</v>
      </c>
      <c r="B20" s="88">
        <v>81</v>
      </c>
      <c r="C20" s="89" t="s">
        <v>1803</v>
      </c>
      <c r="D20" s="89" t="s">
        <v>1804</v>
      </c>
      <c r="E20" s="89" t="s">
        <v>1805</v>
      </c>
      <c r="F20" s="89" t="s">
        <v>20</v>
      </c>
      <c r="G20" s="89" t="s">
        <v>253</v>
      </c>
      <c r="H20" s="90"/>
      <c r="I20" s="90">
        <v>144.75</v>
      </c>
      <c r="J20" s="90">
        <v>705869.05</v>
      </c>
    </row>
    <row r="21" spans="1:10" x14ac:dyDescent="0.15">
      <c r="A21" s="87">
        <v>41904</v>
      </c>
      <c r="B21" s="88">
        <v>81</v>
      </c>
      <c r="C21" s="89" t="s">
        <v>1806</v>
      </c>
      <c r="D21" s="89" t="s">
        <v>1807</v>
      </c>
      <c r="E21" s="89" t="s">
        <v>1808</v>
      </c>
      <c r="F21" s="89" t="s">
        <v>20</v>
      </c>
      <c r="G21" s="89" t="s">
        <v>1944</v>
      </c>
      <c r="H21" s="90"/>
      <c r="I21" s="90">
        <v>4500</v>
      </c>
      <c r="J21" s="90">
        <v>701369.05</v>
      </c>
    </row>
    <row r="22" spans="1:10" x14ac:dyDescent="0.15">
      <c r="A22" s="87">
        <v>41904</v>
      </c>
      <c r="B22" s="88">
        <v>81</v>
      </c>
      <c r="C22" s="89" t="s">
        <v>1809</v>
      </c>
      <c r="D22" s="89" t="s">
        <v>1810</v>
      </c>
      <c r="E22" s="89" t="s">
        <v>1945</v>
      </c>
      <c r="F22" s="89" t="s">
        <v>20</v>
      </c>
      <c r="G22" s="89" t="s">
        <v>658</v>
      </c>
      <c r="H22" s="90"/>
      <c r="I22" s="90">
        <v>2610</v>
      </c>
      <c r="J22" s="90">
        <v>698689.05</v>
      </c>
    </row>
    <row r="23" spans="1:10" s="85" customFormat="1" x14ac:dyDescent="0.15">
      <c r="A23" s="87"/>
      <c r="B23" s="88"/>
      <c r="C23" s="89"/>
      <c r="D23" s="89"/>
      <c r="E23" s="89" t="s">
        <v>804</v>
      </c>
      <c r="F23" s="89"/>
      <c r="G23" s="89" t="s">
        <v>1949</v>
      </c>
      <c r="H23" s="90"/>
      <c r="I23" s="90">
        <v>70</v>
      </c>
      <c r="J23" s="90"/>
    </row>
    <row r="24" spans="1:10" x14ac:dyDescent="0.15">
      <c r="A24" s="87">
        <v>41904</v>
      </c>
      <c r="B24" s="88">
        <v>81</v>
      </c>
      <c r="C24" s="89" t="s">
        <v>1811</v>
      </c>
      <c r="D24" s="89" t="s">
        <v>1812</v>
      </c>
      <c r="E24" s="89" t="s">
        <v>194</v>
      </c>
      <c r="G24" s="89" t="s">
        <v>658</v>
      </c>
      <c r="H24" s="90"/>
      <c r="I24" s="90">
        <v>200</v>
      </c>
      <c r="J24" s="90">
        <v>697689.05</v>
      </c>
    </row>
    <row r="25" spans="1:10" s="85" customFormat="1" x14ac:dyDescent="0.15">
      <c r="A25" s="87"/>
      <c r="B25" s="88"/>
      <c r="C25" s="89"/>
      <c r="D25" s="89"/>
      <c r="E25" s="89" t="s">
        <v>1679</v>
      </c>
      <c r="F25" s="89"/>
      <c r="G25" s="89" t="s">
        <v>1943</v>
      </c>
      <c r="H25" s="90"/>
      <c r="I25" s="90">
        <v>800</v>
      </c>
      <c r="J25" s="90"/>
    </row>
    <row r="26" spans="1:10" x14ac:dyDescent="0.15">
      <c r="A26" s="87">
        <v>41904</v>
      </c>
      <c r="B26" s="88">
        <v>81</v>
      </c>
      <c r="C26" s="89" t="s">
        <v>1813</v>
      </c>
      <c r="D26" s="89" t="s">
        <v>1814</v>
      </c>
      <c r="E26" s="89" t="s">
        <v>128</v>
      </c>
      <c r="F26" s="89" t="s">
        <v>20</v>
      </c>
      <c r="G26" s="89" t="s">
        <v>658</v>
      </c>
      <c r="H26" s="90"/>
      <c r="I26" s="90">
        <v>1216.5</v>
      </c>
      <c r="J26" s="90">
        <v>696472.55</v>
      </c>
    </row>
    <row r="27" spans="1:10" x14ac:dyDescent="0.15">
      <c r="A27" s="87">
        <v>41904</v>
      </c>
      <c r="B27" s="88">
        <v>81</v>
      </c>
      <c r="C27" s="89" t="s">
        <v>1815</v>
      </c>
      <c r="D27" s="89" t="s">
        <v>1816</v>
      </c>
      <c r="E27" s="89" t="s">
        <v>568</v>
      </c>
      <c r="F27" s="89" t="s">
        <v>20</v>
      </c>
      <c r="G27" s="89" t="s">
        <v>1950</v>
      </c>
      <c r="H27" s="90"/>
      <c r="I27" s="90">
        <v>9000</v>
      </c>
      <c r="J27" s="90">
        <v>687472.55</v>
      </c>
    </row>
    <row r="28" spans="1:10" x14ac:dyDescent="0.15">
      <c r="A28" s="87">
        <v>41904</v>
      </c>
      <c r="B28" s="88">
        <v>81</v>
      </c>
      <c r="C28" s="89" t="s">
        <v>1817</v>
      </c>
      <c r="D28" s="89" t="s">
        <v>1818</v>
      </c>
      <c r="E28" s="89" t="s">
        <v>904</v>
      </c>
      <c r="F28" s="89" t="s">
        <v>20</v>
      </c>
      <c r="G28" s="89" t="s">
        <v>1941</v>
      </c>
      <c r="H28" s="90"/>
      <c r="I28" s="90">
        <v>90</v>
      </c>
      <c r="J28" s="90">
        <v>687382.55</v>
      </c>
    </row>
    <row r="29" spans="1:10" x14ac:dyDescent="0.15">
      <c r="A29" s="87">
        <v>41904</v>
      </c>
      <c r="B29" s="88">
        <v>81</v>
      </c>
      <c r="C29" s="89" t="s">
        <v>1819</v>
      </c>
      <c r="D29" s="89" t="s">
        <v>1820</v>
      </c>
      <c r="E29" s="89" t="s">
        <v>1218</v>
      </c>
      <c r="F29" s="89" t="s">
        <v>20</v>
      </c>
      <c r="G29" s="89" t="s">
        <v>1941</v>
      </c>
      <c r="H29" s="90"/>
      <c r="I29" s="90">
        <v>90</v>
      </c>
      <c r="J29" s="90">
        <v>687292.55</v>
      </c>
    </row>
    <row r="30" spans="1:10" x14ac:dyDescent="0.15">
      <c r="A30" s="87">
        <v>41904</v>
      </c>
      <c r="B30" s="88">
        <v>81</v>
      </c>
      <c r="C30" s="89" t="s">
        <v>1821</v>
      </c>
      <c r="D30" s="89" t="s">
        <v>1822</v>
      </c>
      <c r="E30" s="89" t="s">
        <v>194</v>
      </c>
      <c r="F30" s="89" t="s">
        <v>20</v>
      </c>
      <c r="G30" s="89" t="s">
        <v>658</v>
      </c>
      <c r="H30" s="90"/>
      <c r="I30" s="90">
        <v>1137</v>
      </c>
      <c r="J30" s="90">
        <v>686155.55</v>
      </c>
    </row>
    <row r="31" spans="1:10" x14ac:dyDescent="0.15">
      <c r="A31" s="87">
        <v>41904</v>
      </c>
      <c r="B31" s="88">
        <v>81</v>
      </c>
      <c r="C31" s="89" t="s">
        <v>1823</v>
      </c>
      <c r="D31" s="89" t="s">
        <v>1824</v>
      </c>
      <c r="E31" s="89" t="s">
        <v>355</v>
      </c>
      <c r="F31" s="89" t="s">
        <v>20</v>
      </c>
      <c r="G31" s="89" t="s">
        <v>1951</v>
      </c>
      <c r="H31" s="90"/>
      <c r="I31" s="90">
        <v>2243.79</v>
      </c>
      <c r="J31" s="90">
        <v>683911.76</v>
      </c>
    </row>
    <row r="32" spans="1:10" x14ac:dyDescent="0.15">
      <c r="A32" s="87">
        <v>41904</v>
      </c>
      <c r="B32" s="88">
        <v>81</v>
      </c>
      <c r="C32" s="89" t="s">
        <v>1825</v>
      </c>
      <c r="D32" s="89" t="s">
        <v>1826</v>
      </c>
      <c r="E32" s="89" t="s">
        <v>212</v>
      </c>
      <c r="F32" s="89" t="s">
        <v>20</v>
      </c>
      <c r="G32" s="89" t="s">
        <v>1329</v>
      </c>
      <c r="H32" s="90"/>
      <c r="I32" s="90">
        <v>932.8</v>
      </c>
      <c r="J32" s="90">
        <v>682978.96</v>
      </c>
    </row>
    <row r="33" spans="1:10" x14ac:dyDescent="0.15">
      <c r="A33" s="87">
        <v>41904</v>
      </c>
      <c r="B33" s="88">
        <v>81</v>
      </c>
      <c r="C33" s="89" t="s">
        <v>1827</v>
      </c>
      <c r="D33" s="89" t="s">
        <v>1828</v>
      </c>
      <c r="E33" s="89" t="s">
        <v>212</v>
      </c>
      <c r="F33" s="89" t="s">
        <v>20</v>
      </c>
      <c r="G33" s="89" t="s">
        <v>1329</v>
      </c>
      <c r="H33" s="90"/>
      <c r="I33" s="90">
        <v>576.5</v>
      </c>
      <c r="J33" s="90">
        <v>682402.46</v>
      </c>
    </row>
    <row r="34" spans="1:10" x14ac:dyDescent="0.15">
      <c r="A34" s="87">
        <v>41904</v>
      </c>
      <c r="B34" s="88">
        <v>81</v>
      </c>
      <c r="C34" s="89" t="s">
        <v>1829</v>
      </c>
      <c r="D34" s="89" t="s">
        <v>1830</v>
      </c>
      <c r="E34" s="89" t="s">
        <v>504</v>
      </c>
      <c r="F34" s="89" t="s">
        <v>20</v>
      </c>
      <c r="G34" s="89" t="s">
        <v>247</v>
      </c>
      <c r="H34" s="90"/>
      <c r="I34" s="90">
        <v>670</v>
      </c>
      <c r="J34" s="90">
        <v>681732.46</v>
      </c>
    </row>
    <row r="35" spans="1:10" x14ac:dyDescent="0.15">
      <c r="A35" s="87">
        <v>41904</v>
      </c>
      <c r="B35" s="88">
        <v>81</v>
      </c>
      <c r="C35" s="89" t="s">
        <v>1831</v>
      </c>
      <c r="D35" s="89" t="s">
        <v>1832</v>
      </c>
      <c r="E35" s="89" t="s">
        <v>1724</v>
      </c>
      <c r="F35" s="89" t="s">
        <v>20</v>
      </c>
      <c r="G35" s="89" t="s">
        <v>822</v>
      </c>
      <c r="H35" s="90"/>
      <c r="I35" s="90">
        <v>800</v>
      </c>
      <c r="J35" s="90">
        <v>680932.46</v>
      </c>
    </row>
    <row r="36" spans="1:10" x14ac:dyDescent="0.15">
      <c r="A36" s="87">
        <v>41904</v>
      </c>
      <c r="B36" s="88">
        <v>81</v>
      </c>
      <c r="C36" s="89" t="s">
        <v>1833</v>
      </c>
      <c r="D36" s="89" t="s">
        <v>1834</v>
      </c>
      <c r="E36" s="89" t="s">
        <v>318</v>
      </c>
      <c r="F36" s="89" t="s">
        <v>20</v>
      </c>
      <c r="G36" s="89" t="s">
        <v>1952</v>
      </c>
      <c r="H36" s="90"/>
      <c r="I36" s="90">
        <v>471.6</v>
      </c>
      <c r="J36" s="90">
        <v>680460.86</v>
      </c>
    </row>
    <row r="37" spans="1:10" x14ac:dyDescent="0.15">
      <c r="A37" s="87">
        <v>41904</v>
      </c>
      <c r="B37" s="88">
        <v>81</v>
      </c>
      <c r="C37" s="89" t="s">
        <v>1835</v>
      </c>
      <c r="D37" s="89" t="s">
        <v>1836</v>
      </c>
      <c r="E37" s="89" t="s">
        <v>322</v>
      </c>
      <c r="F37" s="89" t="s">
        <v>20</v>
      </c>
      <c r="G37" s="89" t="s">
        <v>1952</v>
      </c>
      <c r="H37" s="90"/>
      <c r="I37" s="90">
        <v>1012.53</v>
      </c>
      <c r="J37" s="90">
        <v>679448.33</v>
      </c>
    </row>
    <row r="38" spans="1:10" x14ac:dyDescent="0.15">
      <c r="A38" s="87">
        <v>41904</v>
      </c>
      <c r="B38" s="88">
        <v>81</v>
      </c>
      <c r="C38" s="89" t="s">
        <v>1837</v>
      </c>
      <c r="D38" s="89" t="s">
        <v>1838</v>
      </c>
      <c r="E38" s="89" t="s">
        <v>322</v>
      </c>
      <c r="F38" s="89" t="s">
        <v>20</v>
      </c>
      <c r="G38" s="89" t="s">
        <v>1952</v>
      </c>
      <c r="H38" s="90"/>
      <c r="I38" s="90">
        <v>45.5</v>
      </c>
      <c r="J38" s="90">
        <v>679402.83</v>
      </c>
    </row>
    <row r="39" spans="1:10" x14ac:dyDescent="0.15">
      <c r="A39" s="87">
        <v>41904</v>
      </c>
      <c r="B39" s="88">
        <v>81</v>
      </c>
      <c r="C39" s="89" t="s">
        <v>1839</v>
      </c>
      <c r="D39" s="89" t="s">
        <v>1840</v>
      </c>
      <c r="E39" s="89" t="s">
        <v>322</v>
      </c>
      <c r="F39" s="89" t="s">
        <v>20</v>
      </c>
      <c r="G39" s="89" t="s">
        <v>1952</v>
      </c>
      <c r="H39" s="90"/>
      <c r="I39" s="90">
        <v>7.95</v>
      </c>
      <c r="J39" s="90">
        <v>679394.88</v>
      </c>
    </row>
    <row r="40" spans="1:10" x14ac:dyDescent="0.15">
      <c r="A40" s="87">
        <v>41904</v>
      </c>
      <c r="B40" s="88">
        <v>81</v>
      </c>
      <c r="C40" s="89" t="s">
        <v>1841</v>
      </c>
      <c r="D40" s="89" t="s">
        <v>1842</v>
      </c>
      <c r="E40" s="89" t="s">
        <v>166</v>
      </c>
      <c r="F40" s="89" t="s">
        <v>20</v>
      </c>
      <c r="G40" s="89" t="s">
        <v>1941</v>
      </c>
      <c r="H40" s="90"/>
      <c r="I40" s="90">
        <v>360</v>
      </c>
      <c r="J40" s="90">
        <v>679034.88</v>
      </c>
    </row>
    <row r="41" spans="1:10" x14ac:dyDescent="0.15">
      <c r="A41" s="87">
        <v>41904</v>
      </c>
      <c r="B41" s="88">
        <v>81</v>
      </c>
      <c r="C41" s="89" t="s">
        <v>1843</v>
      </c>
      <c r="D41" s="89" t="s">
        <v>1844</v>
      </c>
      <c r="E41" s="89" t="s">
        <v>288</v>
      </c>
      <c r="F41" s="89" t="s">
        <v>20</v>
      </c>
      <c r="G41" s="89" t="s">
        <v>658</v>
      </c>
      <c r="H41" s="90"/>
      <c r="I41" s="90">
        <v>450</v>
      </c>
      <c r="J41" s="90">
        <v>678584.88</v>
      </c>
    </row>
    <row r="42" spans="1:10" x14ac:dyDescent="0.15">
      <c r="A42" s="87">
        <v>41904</v>
      </c>
      <c r="B42" s="88">
        <v>81</v>
      </c>
      <c r="C42" s="89" t="s">
        <v>1845</v>
      </c>
      <c r="D42" s="89" t="s">
        <v>1846</v>
      </c>
      <c r="E42" s="89" t="s">
        <v>128</v>
      </c>
      <c r="F42" s="89" t="s">
        <v>20</v>
      </c>
      <c r="G42" s="89" t="s">
        <v>658</v>
      </c>
      <c r="H42" s="90"/>
      <c r="I42" s="90">
        <v>2184</v>
      </c>
      <c r="J42" s="90">
        <v>676400.88</v>
      </c>
    </row>
    <row r="43" spans="1:10" x14ac:dyDescent="0.15">
      <c r="A43" s="87">
        <v>41904</v>
      </c>
      <c r="B43" s="88">
        <v>81</v>
      </c>
      <c r="C43" s="89" t="s">
        <v>1847</v>
      </c>
      <c r="D43" s="89" t="s">
        <v>1848</v>
      </c>
      <c r="E43" s="89" t="s">
        <v>128</v>
      </c>
      <c r="F43" s="89" t="s">
        <v>20</v>
      </c>
      <c r="G43" s="89" t="s">
        <v>658</v>
      </c>
      <c r="H43" s="90"/>
      <c r="I43" s="90">
        <v>1823.7</v>
      </c>
      <c r="J43" s="90">
        <v>674577.18</v>
      </c>
    </row>
    <row r="44" spans="1:10" x14ac:dyDescent="0.15">
      <c r="A44" s="87">
        <v>41904</v>
      </c>
      <c r="B44" s="88">
        <v>81</v>
      </c>
      <c r="C44" s="89" t="s">
        <v>1849</v>
      </c>
      <c r="D44" s="89" t="s">
        <v>1850</v>
      </c>
      <c r="E44" s="89" t="s">
        <v>790</v>
      </c>
      <c r="F44" s="89" t="s">
        <v>20</v>
      </c>
      <c r="G44" s="89" t="s">
        <v>658</v>
      </c>
      <c r="H44" s="90"/>
      <c r="I44" s="90">
        <v>750</v>
      </c>
      <c r="J44" s="90">
        <v>673827.18</v>
      </c>
    </row>
    <row r="45" spans="1:10" x14ac:dyDescent="0.15">
      <c r="A45" s="87">
        <v>41905</v>
      </c>
      <c r="B45" s="88">
        <v>86</v>
      </c>
      <c r="C45" s="89" t="s">
        <v>1851</v>
      </c>
      <c r="D45" s="89" t="s">
        <v>20</v>
      </c>
      <c r="E45" s="89" t="s">
        <v>135</v>
      </c>
      <c r="F45" s="89" t="s">
        <v>20</v>
      </c>
      <c r="G45" s="89" t="s">
        <v>1953</v>
      </c>
      <c r="H45" s="90">
        <v>5000</v>
      </c>
      <c r="I45" s="90"/>
      <c r="J45" s="90">
        <v>678827.18</v>
      </c>
    </row>
    <row r="46" spans="1:10" x14ac:dyDescent="0.15">
      <c r="A46" s="87">
        <v>41911</v>
      </c>
      <c r="B46" s="88">
        <v>81</v>
      </c>
      <c r="C46" s="89" t="s">
        <v>1852</v>
      </c>
      <c r="D46" s="89" t="s">
        <v>1853</v>
      </c>
      <c r="E46" s="89" t="s">
        <v>1155</v>
      </c>
      <c r="F46" s="89" t="s">
        <v>20</v>
      </c>
      <c r="G46" s="89" t="s">
        <v>1942</v>
      </c>
      <c r="H46" s="90"/>
      <c r="I46" s="90">
        <v>2500</v>
      </c>
      <c r="J46" s="90">
        <v>676327.18</v>
      </c>
    </row>
    <row r="47" spans="1:10" x14ac:dyDescent="0.15">
      <c r="A47" s="87">
        <v>41911</v>
      </c>
      <c r="B47" s="88">
        <v>81</v>
      </c>
      <c r="C47" s="89" t="s">
        <v>1854</v>
      </c>
      <c r="D47" s="89" t="s">
        <v>1855</v>
      </c>
      <c r="E47" s="89" t="s">
        <v>1646</v>
      </c>
      <c r="F47" s="89" t="s">
        <v>20</v>
      </c>
      <c r="G47" s="89" t="s">
        <v>1939</v>
      </c>
      <c r="H47" s="90"/>
      <c r="I47" s="90">
        <v>2481.6</v>
      </c>
      <c r="J47" s="90">
        <v>673845.58</v>
      </c>
    </row>
    <row r="48" spans="1:10" x14ac:dyDescent="0.15">
      <c r="A48" s="87">
        <v>41911</v>
      </c>
      <c r="B48" s="88">
        <v>81</v>
      </c>
      <c r="C48" s="89" t="s">
        <v>1856</v>
      </c>
      <c r="D48" s="89" t="s">
        <v>1857</v>
      </c>
      <c r="E48" s="89" t="s">
        <v>985</v>
      </c>
      <c r="F48" s="89" t="s">
        <v>20</v>
      </c>
      <c r="G48" s="89" t="s">
        <v>684</v>
      </c>
      <c r="H48" s="90"/>
      <c r="I48" s="90">
        <v>660</v>
      </c>
      <c r="J48" s="90">
        <v>673185.58</v>
      </c>
    </row>
    <row r="49" spans="1:10" x14ac:dyDescent="0.15">
      <c r="A49" s="87">
        <v>41911</v>
      </c>
      <c r="B49" s="88">
        <v>81</v>
      </c>
      <c r="C49" s="89" t="s">
        <v>1858</v>
      </c>
      <c r="D49" s="89" t="s">
        <v>1859</v>
      </c>
      <c r="E49" s="89" t="s">
        <v>1646</v>
      </c>
      <c r="F49" s="89" t="s">
        <v>20</v>
      </c>
      <c r="G49" s="89" t="s">
        <v>1939</v>
      </c>
      <c r="H49" s="90"/>
      <c r="I49" s="90">
        <v>710</v>
      </c>
      <c r="J49" s="90">
        <v>672475.58</v>
      </c>
    </row>
    <row r="50" spans="1:10" x14ac:dyDescent="0.15">
      <c r="A50" s="87">
        <v>41911</v>
      </c>
      <c r="B50" s="88">
        <v>81</v>
      </c>
      <c r="C50" s="89" t="s">
        <v>1860</v>
      </c>
      <c r="D50" s="89" t="s">
        <v>1861</v>
      </c>
      <c r="E50" s="89" t="s">
        <v>181</v>
      </c>
      <c r="F50" s="89" t="s">
        <v>20</v>
      </c>
      <c r="G50" s="89" t="s">
        <v>1941</v>
      </c>
      <c r="H50" s="90"/>
      <c r="I50" s="90">
        <v>240</v>
      </c>
      <c r="J50" s="90">
        <v>672235.58</v>
      </c>
    </row>
    <row r="51" spans="1:10" x14ac:dyDescent="0.15">
      <c r="A51" s="87">
        <v>41911</v>
      </c>
      <c r="B51" s="88">
        <v>81</v>
      </c>
      <c r="C51" s="89" t="s">
        <v>1862</v>
      </c>
      <c r="D51" s="89" t="s">
        <v>1863</v>
      </c>
      <c r="E51" s="89" t="s">
        <v>178</v>
      </c>
      <c r="F51" s="89" t="s">
        <v>20</v>
      </c>
      <c r="G51" s="89" t="s">
        <v>682</v>
      </c>
      <c r="H51" s="90"/>
      <c r="I51" s="37">
        <v>358</v>
      </c>
      <c r="J51" s="90">
        <v>671877.58</v>
      </c>
    </row>
    <row r="52" spans="1:10" x14ac:dyDescent="0.15">
      <c r="A52" s="87">
        <v>41911</v>
      </c>
      <c r="B52" s="88">
        <v>81</v>
      </c>
      <c r="C52" s="89" t="s">
        <v>1864</v>
      </c>
      <c r="D52" s="89" t="s">
        <v>1865</v>
      </c>
      <c r="E52" s="89" t="s">
        <v>1866</v>
      </c>
      <c r="F52" s="89" t="s">
        <v>20</v>
      </c>
      <c r="G52" s="89" t="s">
        <v>655</v>
      </c>
      <c r="H52" s="90"/>
      <c r="I52" s="90">
        <v>190</v>
      </c>
      <c r="J52" s="90">
        <v>671687.58</v>
      </c>
    </row>
    <row r="53" spans="1:10" x14ac:dyDescent="0.15">
      <c r="A53" s="87">
        <v>41911</v>
      </c>
      <c r="B53" s="88">
        <v>81</v>
      </c>
      <c r="C53" s="89" t="s">
        <v>1867</v>
      </c>
      <c r="D53" s="89" t="s">
        <v>1868</v>
      </c>
      <c r="E53" s="89" t="s">
        <v>308</v>
      </c>
      <c r="F53" s="89" t="s">
        <v>20</v>
      </c>
      <c r="G53" s="89" t="s">
        <v>1324</v>
      </c>
      <c r="H53" s="90"/>
      <c r="I53" s="90">
        <v>8100</v>
      </c>
      <c r="J53" s="90">
        <v>663587.57999999996</v>
      </c>
    </row>
    <row r="54" spans="1:10" x14ac:dyDescent="0.15">
      <c r="A54" s="87">
        <v>41911</v>
      </c>
      <c r="B54" s="88">
        <v>81</v>
      </c>
      <c r="C54" s="89" t="s">
        <v>1869</v>
      </c>
      <c r="D54" s="89" t="s">
        <v>1870</v>
      </c>
      <c r="E54" s="89" t="s">
        <v>128</v>
      </c>
      <c r="G54" s="89" t="s">
        <v>658</v>
      </c>
      <c r="H54" s="90"/>
      <c r="I54" s="90">
        <v>830</v>
      </c>
      <c r="J54" s="90">
        <v>654167.57999999996</v>
      </c>
    </row>
    <row r="55" spans="1:10" s="85" customFormat="1" x14ac:dyDescent="0.15">
      <c r="A55" s="87"/>
      <c r="B55" s="88"/>
      <c r="C55" s="89"/>
      <c r="D55" s="89"/>
      <c r="E55" s="89" t="s">
        <v>1679</v>
      </c>
      <c r="F55" s="89"/>
      <c r="G55" s="89" t="s">
        <v>1943</v>
      </c>
      <c r="H55" s="90"/>
      <c r="I55" s="90">
        <v>8590</v>
      </c>
      <c r="J55" s="90"/>
    </row>
    <row r="56" spans="1:10" x14ac:dyDescent="0.15">
      <c r="A56" s="87">
        <v>41911</v>
      </c>
      <c r="B56" s="88">
        <v>81</v>
      </c>
      <c r="C56" s="89" t="s">
        <v>1871</v>
      </c>
      <c r="D56" s="89" t="s">
        <v>1872</v>
      </c>
      <c r="E56" s="89" t="s">
        <v>350</v>
      </c>
      <c r="F56" s="89" t="s">
        <v>20</v>
      </c>
      <c r="G56" s="89" t="s">
        <v>1762</v>
      </c>
      <c r="H56" s="90"/>
      <c r="I56" s="90">
        <v>1852.72</v>
      </c>
      <c r="J56" s="90">
        <v>652314.86</v>
      </c>
    </row>
    <row r="57" spans="1:10" x14ac:dyDescent="0.15">
      <c r="A57" s="87">
        <v>41911</v>
      </c>
      <c r="B57" s="88">
        <v>81</v>
      </c>
      <c r="C57" s="89" t="s">
        <v>1873</v>
      </c>
      <c r="D57" s="89" t="s">
        <v>1874</v>
      </c>
      <c r="E57" s="89" t="s">
        <v>87</v>
      </c>
      <c r="F57" s="89" t="s">
        <v>20</v>
      </c>
      <c r="G57" s="89" t="s">
        <v>665</v>
      </c>
      <c r="H57" s="90"/>
      <c r="I57" s="90">
        <v>5280</v>
      </c>
      <c r="J57" s="90">
        <v>647034.86</v>
      </c>
    </row>
    <row r="58" spans="1:10" x14ac:dyDescent="0.15">
      <c r="A58" s="87">
        <v>41911</v>
      </c>
      <c r="B58" s="88">
        <v>81</v>
      </c>
      <c r="C58" s="89" t="s">
        <v>1875</v>
      </c>
      <c r="D58" s="89" t="s">
        <v>1876</v>
      </c>
      <c r="E58" s="89" t="s">
        <v>128</v>
      </c>
      <c r="F58" s="89" t="s">
        <v>20</v>
      </c>
      <c r="G58" s="89" t="s">
        <v>658</v>
      </c>
      <c r="H58" s="90"/>
      <c r="I58" s="90">
        <v>1800</v>
      </c>
      <c r="J58" s="90">
        <v>645234.86</v>
      </c>
    </row>
    <row r="59" spans="1:10" x14ac:dyDescent="0.15">
      <c r="A59" s="87">
        <v>41911</v>
      </c>
      <c r="B59" s="88">
        <v>81</v>
      </c>
      <c r="C59" s="89" t="s">
        <v>1877</v>
      </c>
      <c r="D59" s="89" t="s">
        <v>1878</v>
      </c>
      <c r="E59" s="89" t="s">
        <v>1946</v>
      </c>
      <c r="G59" s="89" t="s">
        <v>1324</v>
      </c>
      <c r="H59" s="90"/>
      <c r="I59" s="90">
        <f>121+5100</f>
        <v>5221</v>
      </c>
      <c r="J59" s="90">
        <v>616308.86</v>
      </c>
    </row>
    <row r="60" spans="1:10" s="85" customFormat="1" x14ac:dyDescent="0.15">
      <c r="A60" s="87"/>
      <c r="B60" s="88"/>
      <c r="C60" s="89"/>
      <c r="D60" s="89"/>
      <c r="E60" s="89" t="s">
        <v>1947</v>
      </c>
      <c r="F60" s="89"/>
      <c r="G60" s="89" t="s">
        <v>1942</v>
      </c>
      <c r="H60" s="90"/>
      <c r="I60" s="90">
        <f>680+2000</f>
        <v>2680</v>
      </c>
      <c r="J60" s="90"/>
    </row>
    <row r="61" spans="1:10" s="85" customFormat="1" x14ac:dyDescent="0.15">
      <c r="A61" s="87"/>
      <c r="B61" s="88"/>
      <c r="C61" s="89"/>
      <c r="D61" s="89"/>
      <c r="E61" s="89" t="s">
        <v>1948</v>
      </c>
      <c r="F61" s="89"/>
      <c r="G61" s="89" t="s">
        <v>247</v>
      </c>
      <c r="H61" s="90"/>
      <c r="I61" s="90">
        <f>14130+6095+800</f>
        <v>21025</v>
      </c>
      <c r="J61" s="90"/>
    </row>
    <row r="62" spans="1:10" x14ac:dyDescent="0.15">
      <c r="A62" s="87">
        <v>41911</v>
      </c>
      <c r="B62" s="88">
        <v>81</v>
      </c>
      <c r="C62" s="89" t="s">
        <v>1879</v>
      </c>
      <c r="D62" s="89" t="s">
        <v>1880</v>
      </c>
      <c r="E62" s="89" t="s">
        <v>568</v>
      </c>
      <c r="F62" s="89" t="s">
        <v>20</v>
      </c>
      <c r="G62" s="89" t="s">
        <v>1950</v>
      </c>
      <c r="H62" s="90"/>
      <c r="I62" s="90">
        <v>2000</v>
      </c>
      <c r="J62" s="90">
        <v>614308.86</v>
      </c>
    </row>
    <row r="63" spans="1:10" x14ac:dyDescent="0.15">
      <c r="A63" s="87">
        <v>41911</v>
      </c>
      <c r="B63" s="88">
        <v>81</v>
      </c>
      <c r="C63" s="89" t="s">
        <v>1881</v>
      </c>
      <c r="D63" s="89" t="s">
        <v>1882</v>
      </c>
      <c r="E63" s="89" t="s">
        <v>1129</v>
      </c>
      <c r="F63" s="89" t="s">
        <v>20</v>
      </c>
      <c r="G63" s="89" t="s">
        <v>658</v>
      </c>
      <c r="H63" s="90"/>
      <c r="I63" s="90">
        <v>3000</v>
      </c>
      <c r="J63" s="90">
        <v>611308.86</v>
      </c>
    </row>
    <row r="64" spans="1:10" x14ac:dyDescent="0.15">
      <c r="A64" s="87">
        <v>41911</v>
      </c>
      <c r="B64" s="88">
        <v>81</v>
      </c>
      <c r="C64" s="89" t="s">
        <v>1883</v>
      </c>
      <c r="D64" s="89" t="s">
        <v>1884</v>
      </c>
      <c r="E64" s="89" t="s">
        <v>1235</v>
      </c>
      <c r="F64" s="89" t="s">
        <v>20</v>
      </c>
      <c r="G64" s="89" t="s">
        <v>658</v>
      </c>
      <c r="H64" s="90"/>
      <c r="I64" s="90">
        <v>120</v>
      </c>
      <c r="J64" s="90">
        <v>611188.86</v>
      </c>
    </row>
    <row r="65" spans="1:10" x14ac:dyDescent="0.15">
      <c r="A65" s="87">
        <v>41911</v>
      </c>
      <c r="B65" s="88">
        <v>81</v>
      </c>
      <c r="C65" s="89" t="s">
        <v>1885</v>
      </c>
      <c r="D65" s="89" t="s">
        <v>1886</v>
      </c>
      <c r="E65" s="89" t="s">
        <v>194</v>
      </c>
      <c r="G65" s="89" t="s">
        <v>658</v>
      </c>
      <c r="H65" s="90"/>
      <c r="I65" s="90">
        <v>600</v>
      </c>
      <c r="J65" s="90">
        <v>609958.86</v>
      </c>
    </row>
    <row r="66" spans="1:10" s="85" customFormat="1" x14ac:dyDescent="0.15">
      <c r="A66" s="87"/>
      <c r="B66" s="88"/>
      <c r="C66" s="89"/>
      <c r="D66" s="89"/>
      <c r="E66" s="89" t="s">
        <v>985</v>
      </c>
      <c r="F66" s="89"/>
      <c r="G66" s="89" t="s">
        <v>684</v>
      </c>
      <c r="H66" s="90"/>
      <c r="I66" s="90">
        <f>165+465</f>
        <v>630</v>
      </c>
      <c r="J66" s="90"/>
    </row>
    <row r="67" spans="1:10" x14ac:dyDescent="0.15">
      <c r="A67" s="87">
        <v>41911</v>
      </c>
      <c r="B67" s="88">
        <v>81</v>
      </c>
      <c r="C67" s="89" t="s">
        <v>1887</v>
      </c>
      <c r="D67" s="89" t="s">
        <v>1888</v>
      </c>
      <c r="E67" s="89" t="s">
        <v>1889</v>
      </c>
      <c r="F67" s="89" t="s">
        <v>20</v>
      </c>
      <c r="G67" s="89" t="s">
        <v>1954</v>
      </c>
      <c r="H67" s="90"/>
      <c r="I67" s="90">
        <v>800</v>
      </c>
      <c r="J67" s="90">
        <v>609158.86</v>
      </c>
    </row>
    <row r="68" spans="1:10" x14ac:dyDescent="0.15">
      <c r="A68" s="87">
        <v>41911</v>
      </c>
      <c r="B68" s="88">
        <v>81</v>
      </c>
      <c r="C68" s="89" t="s">
        <v>1890</v>
      </c>
      <c r="D68" s="89" t="s">
        <v>1891</v>
      </c>
      <c r="E68" s="89" t="s">
        <v>1122</v>
      </c>
      <c r="F68" s="89" t="s">
        <v>20</v>
      </c>
      <c r="G68" s="89" t="s">
        <v>1955</v>
      </c>
      <c r="H68" s="90"/>
      <c r="I68" s="90">
        <v>407</v>
      </c>
      <c r="J68" s="90">
        <v>608751.86</v>
      </c>
    </row>
    <row r="69" spans="1:10" x14ac:dyDescent="0.15">
      <c r="A69" s="87">
        <v>41911</v>
      </c>
      <c r="B69" s="88">
        <v>81</v>
      </c>
      <c r="C69" s="89" t="s">
        <v>1892</v>
      </c>
      <c r="D69" s="89" t="s">
        <v>1893</v>
      </c>
      <c r="E69" s="89" t="s">
        <v>133</v>
      </c>
      <c r="F69" s="89" t="s">
        <v>20</v>
      </c>
      <c r="G69" s="89" t="s">
        <v>667</v>
      </c>
      <c r="H69" s="90"/>
      <c r="I69" s="90">
        <v>2300</v>
      </c>
      <c r="J69" s="90">
        <v>606451.86</v>
      </c>
    </row>
    <row r="70" spans="1:10" x14ac:dyDescent="0.15">
      <c r="A70" s="87">
        <v>41911</v>
      </c>
      <c r="B70" s="88">
        <v>81</v>
      </c>
      <c r="C70" s="89" t="s">
        <v>1894</v>
      </c>
      <c r="D70" s="89" t="s">
        <v>1895</v>
      </c>
      <c r="E70" s="89" t="s">
        <v>1782</v>
      </c>
      <c r="F70" s="89" t="s">
        <v>20</v>
      </c>
      <c r="G70" s="89" t="s">
        <v>301</v>
      </c>
      <c r="H70" s="90"/>
      <c r="I70" s="90">
        <v>5320</v>
      </c>
      <c r="J70" s="90">
        <v>601131.86</v>
      </c>
    </row>
    <row r="71" spans="1:10" x14ac:dyDescent="0.15">
      <c r="A71" s="87">
        <v>41911</v>
      </c>
      <c r="B71" s="88">
        <v>81</v>
      </c>
      <c r="C71" s="89" t="s">
        <v>1896</v>
      </c>
      <c r="D71" s="89" t="s">
        <v>1897</v>
      </c>
      <c r="E71" s="89" t="s">
        <v>1724</v>
      </c>
      <c r="F71" s="89" t="s">
        <v>20</v>
      </c>
      <c r="G71" s="89" t="s">
        <v>822</v>
      </c>
      <c r="H71" s="90"/>
      <c r="I71" s="90">
        <v>1200</v>
      </c>
      <c r="J71" s="90">
        <v>599931.86</v>
      </c>
    </row>
    <row r="72" spans="1:10" x14ac:dyDescent="0.15">
      <c r="A72" s="87">
        <v>41911</v>
      </c>
      <c r="B72" s="88">
        <v>81</v>
      </c>
      <c r="C72" s="89" t="s">
        <v>1898</v>
      </c>
      <c r="D72" s="89" t="s">
        <v>1899</v>
      </c>
      <c r="E72" s="89" t="s">
        <v>171</v>
      </c>
      <c r="F72" s="89" t="s">
        <v>20</v>
      </c>
      <c r="G72" s="89" t="s">
        <v>670</v>
      </c>
      <c r="H72" s="90"/>
      <c r="I72" s="90">
        <v>233.35</v>
      </c>
      <c r="J72" s="90">
        <v>599698.51</v>
      </c>
    </row>
    <row r="73" spans="1:10" x14ac:dyDescent="0.15">
      <c r="A73" s="87">
        <v>41911</v>
      </c>
      <c r="B73" s="88">
        <v>81</v>
      </c>
      <c r="C73" s="89" t="s">
        <v>1900</v>
      </c>
      <c r="D73" s="89" t="s">
        <v>1901</v>
      </c>
      <c r="E73" s="89" t="s">
        <v>194</v>
      </c>
      <c r="F73" s="89" t="s">
        <v>20</v>
      </c>
      <c r="G73" s="89" t="s">
        <v>658</v>
      </c>
      <c r="H73" s="90"/>
      <c r="I73" s="90">
        <v>1200</v>
      </c>
      <c r="J73" s="90">
        <v>598498.51</v>
      </c>
    </row>
    <row r="74" spans="1:10" x14ac:dyDescent="0.15">
      <c r="A74" s="87">
        <v>41911</v>
      </c>
      <c r="B74" s="88">
        <v>81</v>
      </c>
      <c r="C74" s="89" t="s">
        <v>1902</v>
      </c>
      <c r="D74" s="89" t="s">
        <v>1903</v>
      </c>
      <c r="E74" s="89" t="s">
        <v>925</v>
      </c>
      <c r="F74" s="89" t="s">
        <v>20</v>
      </c>
      <c r="G74" s="89" t="s">
        <v>1082</v>
      </c>
      <c r="H74" s="90"/>
      <c r="I74" s="90">
        <v>430.28</v>
      </c>
      <c r="J74" s="90">
        <v>598068.23</v>
      </c>
    </row>
    <row r="75" spans="1:10" x14ac:dyDescent="0.15">
      <c r="A75" s="87">
        <v>41911</v>
      </c>
      <c r="B75" s="88">
        <v>81</v>
      </c>
      <c r="C75" s="89" t="s">
        <v>1904</v>
      </c>
      <c r="D75" s="89" t="s">
        <v>1905</v>
      </c>
      <c r="E75" s="89" t="s">
        <v>424</v>
      </c>
      <c r="G75" s="89" t="s">
        <v>1941</v>
      </c>
      <c r="H75" s="90"/>
      <c r="I75" s="90">
        <f>60+60+256+50</f>
        <v>426</v>
      </c>
      <c r="J75" s="90">
        <v>595662.23</v>
      </c>
    </row>
    <row r="76" spans="1:10" s="85" customFormat="1" x14ac:dyDescent="0.15">
      <c r="A76" s="87"/>
      <c r="B76" s="88"/>
      <c r="C76" s="89"/>
      <c r="D76" s="89"/>
      <c r="E76" s="89" t="s">
        <v>128</v>
      </c>
      <c r="F76" s="89"/>
      <c r="G76" s="89" t="s">
        <v>658</v>
      </c>
      <c r="H76" s="90"/>
      <c r="I76" s="90">
        <v>1980</v>
      </c>
      <c r="J76" s="90"/>
    </row>
    <row r="77" spans="1:10" x14ac:dyDescent="0.15">
      <c r="A77" s="87">
        <v>41911</v>
      </c>
      <c r="B77" s="88">
        <v>81</v>
      </c>
      <c r="C77" s="89" t="s">
        <v>1906</v>
      </c>
      <c r="D77" s="89" t="s">
        <v>1907</v>
      </c>
      <c r="E77" s="89" t="s">
        <v>157</v>
      </c>
      <c r="F77" s="89" t="s">
        <v>20</v>
      </c>
      <c r="G77" s="89" t="s">
        <v>253</v>
      </c>
      <c r="H77" s="90"/>
      <c r="I77" s="90">
        <v>880.75</v>
      </c>
      <c r="J77" s="90">
        <v>594781.48</v>
      </c>
    </row>
    <row r="78" spans="1:10" x14ac:dyDescent="0.15">
      <c r="A78" s="87">
        <v>41911</v>
      </c>
      <c r="B78" s="88">
        <v>81</v>
      </c>
      <c r="C78" s="89" t="s">
        <v>1908</v>
      </c>
      <c r="D78" s="89" t="s">
        <v>1909</v>
      </c>
      <c r="E78" s="89" t="s">
        <v>160</v>
      </c>
      <c r="F78" s="89" t="s">
        <v>20</v>
      </c>
      <c r="G78" s="89" t="s">
        <v>253</v>
      </c>
      <c r="H78" s="90"/>
      <c r="I78" s="90">
        <v>1530.7</v>
      </c>
      <c r="J78" s="90">
        <v>593250.78</v>
      </c>
    </row>
    <row r="79" spans="1:10" x14ac:dyDescent="0.15">
      <c r="A79" s="87">
        <v>41911</v>
      </c>
      <c r="B79" s="88">
        <v>81</v>
      </c>
      <c r="C79" s="89" t="s">
        <v>1910</v>
      </c>
      <c r="D79" s="89" t="s">
        <v>1911</v>
      </c>
      <c r="E79" s="89" t="s">
        <v>1724</v>
      </c>
      <c r="F79" s="89" t="s">
        <v>20</v>
      </c>
      <c r="G79" s="89" t="s">
        <v>822</v>
      </c>
      <c r="H79" s="90"/>
      <c r="I79" s="90">
        <v>40</v>
      </c>
      <c r="J79" s="90">
        <v>593210.78</v>
      </c>
    </row>
    <row r="80" spans="1:10" x14ac:dyDescent="0.15">
      <c r="A80" s="87">
        <v>41911</v>
      </c>
      <c r="B80" s="88">
        <v>81</v>
      </c>
      <c r="C80" s="89" t="s">
        <v>1912</v>
      </c>
      <c r="D80" s="89" t="s">
        <v>1913</v>
      </c>
      <c r="E80" s="89" t="s">
        <v>160</v>
      </c>
      <c r="F80" s="89" t="s">
        <v>20</v>
      </c>
      <c r="G80" s="89" t="s">
        <v>253</v>
      </c>
      <c r="H80" s="90"/>
      <c r="I80" s="90">
        <v>145.91999999999999</v>
      </c>
      <c r="J80" s="90">
        <v>593064.86</v>
      </c>
    </row>
    <row r="81" spans="1:10" x14ac:dyDescent="0.15">
      <c r="A81" s="87">
        <v>41911</v>
      </c>
      <c r="B81" s="88">
        <v>81</v>
      </c>
      <c r="C81" s="89" t="s">
        <v>1914</v>
      </c>
      <c r="D81" s="89" t="s">
        <v>1915</v>
      </c>
      <c r="E81" s="89" t="s">
        <v>375</v>
      </c>
      <c r="F81" s="89" t="s">
        <v>20</v>
      </c>
      <c r="G81" s="89" t="s">
        <v>1941</v>
      </c>
      <c r="H81" s="90"/>
      <c r="I81" s="90">
        <v>65</v>
      </c>
      <c r="J81" s="90">
        <v>592999.86</v>
      </c>
    </row>
    <row r="82" spans="1:10" x14ac:dyDescent="0.15">
      <c r="A82" s="87">
        <v>41911</v>
      </c>
      <c r="B82" s="88">
        <v>81</v>
      </c>
      <c r="C82" s="89" t="s">
        <v>1916</v>
      </c>
      <c r="D82" s="89" t="s">
        <v>1917</v>
      </c>
      <c r="E82" s="89" t="s">
        <v>160</v>
      </c>
      <c r="F82" s="89" t="s">
        <v>20</v>
      </c>
      <c r="G82" s="89" t="s">
        <v>253</v>
      </c>
      <c r="H82" s="90"/>
      <c r="I82" s="90">
        <v>98</v>
      </c>
      <c r="J82" s="90">
        <v>592901.86</v>
      </c>
    </row>
    <row r="83" spans="1:10" x14ac:dyDescent="0.15">
      <c r="A83" s="87">
        <v>41911</v>
      </c>
      <c r="B83" s="88">
        <v>81</v>
      </c>
      <c r="C83" s="89" t="s">
        <v>1918</v>
      </c>
      <c r="D83" s="89" t="s">
        <v>1919</v>
      </c>
      <c r="E83" s="89" t="s">
        <v>160</v>
      </c>
      <c r="F83" s="89" t="s">
        <v>20</v>
      </c>
      <c r="G83" s="89" t="s">
        <v>253</v>
      </c>
      <c r="H83" s="90"/>
      <c r="I83" s="90">
        <v>98</v>
      </c>
      <c r="J83" s="90">
        <v>592803.86</v>
      </c>
    </row>
    <row r="84" spans="1:10" x14ac:dyDescent="0.15">
      <c r="A84" s="87">
        <v>41911</v>
      </c>
      <c r="B84" s="88">
        <v>81</v>
      </c>
      <c r="C84" s="89" t="s">
        <v>1920</v>
      </c>
      <c r="D84" s="89" t="s">
        <v>1921</v>
      </c>
      <c r="E84" s="89" t="s">
        <v>1724</v>
      </c>
      <c r="F84" s="89" t="s">
        <v>20</v>
      </c>
      <c r="G84" s="89" t="s">
        <v>822</v>
      </c>
      <c r="H84" s="90"/>
      <c r="I84" s="90">
        <v>150</v>
      </c>
      <c r="J84" s="90">
        <v>592653.86</v>
      </c>
    </row>
    <row r="85" spans="1:10" x14ac:dyDescent="0.15">
      <c r="A85" s="87">
        <v>41912</v>
      </c>
      <c r="B85" s="88">
        <v>85</v>
      </c>
      <c r="C85" s="89" t="s">
        <v>1922</v>
      </c>
      <c r="D85" s="89" t="s">
        <v>67</v>
      </c>
      <c r="E85" s="89" t="s">
        <v>1923</v>
      </c>
      <c r="F85" s="89" t="s">
        <v>20</v>
      </c>
      <c r="G85" s="89" t="s">
        <v>233</v>
      </c>
      <c r="H85" s="90"/>
      <c r="I85" s="90">
        <v>72200.83</v>
      </c>
      <c r="J85" s="90">
        <v>509910.62</v>
      </c>
    </row>
    <row r="86" spans="1:10" s="85" customFormat="1" x14ac:dyDescent="0.15">
      <c r="A86" s="87"/>
      <c r="B86" s="88"/>
      <c r="C86" s="89"/>
      <c r="D86" s="89"/>
      <c r="E86" s="89" t="s">
        <v>237</v>
      </c>
      <c r="F86" s="89"/>
      <c r="G86" s="89" t="s">
        <v>237</v>
      </c>
      <c r="H86" s="90"/>
      <c r="I86" s="90">
        <v>390</v>
      </c>
      <c r="J86" s="90"/>
    </row>
    <row r="87" spans="1:10" s="85" customFormat="1" x14ac:dyDescent="0.15">
      <c r="A87" s="87"/>
      <c r="B87" s="88"/>
      <c r="C87" s="89"/>
      <c r="D87" s="89"/>
      <c r="E87" s="89" t="s">
        <v>1956</v>
      </c>
      <c r="F87" s="89"/>
      <c r="G87" s="89" t="s">
        <v>1960</v>
      </c>
      <c r="H87" s="90"/>
      <c r="I87" s="90">
        <v>242</v>
      </c>
      <c r="J87" s="90"/>
    </row>
    <row r="88" spans="1:10" s="85" customFormat="1" x14ac:dyDescent="0.15">
      <c r="A88" s="87"/>
      <c r="B88" s="88"/>
      <c r="C88" s="89"/>
      <c r="D88" s="89"/>
      <c r="E88" s="89" t="s">
        <v>239</v>
      </c>
      <c r="F88" s="89"/>
      <c r="G88" s="89" t="s">
        <v>239</v>
      </c>
      <c r="H88" s="90"/>
      <c r="I88" s="90">
        <v>150</v>
      </c>
      <c r="J88" s="90"/>
    </row>
    <row r="89" spans="1:10" s="85" customFormat="1" x14ac:dyDescent="0.15">
      <c r="A89" s="87"/>
      <c r="B89" s="88"/>
      <c r="C89" s="89"/>
      <c r="D89" s="89"/>
      <c r="E89" s="89" t="s">
        <v>1957</v>
      </c>
      <c r="F89" s="89"/>
      <c r="G89" s="89" t="s">
        <v>1961</v>
      </c>
      <c r="H89" s="90"/>
      <c r="I89" s="90">
        <v>7941.55</v>
      </c>
      <c r="J89" s="90"/>
    </row>
    <row r="90" spans="1:10" s="85" customFormat="1" x14ac:dyDescent="0.15">
      <c r="A90" s="87"/>
      <c r="B90" s="88"/>
      <c r="C90" s="89"/>
      <c r="D90" s="89"/>
      <c r="E90" s="89" t="s">
        <v>19</v>
      </c>
      <c r="F90" s="89"/>
      <c r="G90" s="89" t="s">
        <v>270</v>
      </c>
      <c r="H90" s="90"/>
      <c r="I90" s="90">
        <v>821.53000000000009</v>
      </c>
      <c r="J90" s="90"/>
    </row>
    <row r="91" spans="1:10" s="85" customFormat="1" x14ac:dyDescent="0.15">
      <c r="A91" s="87"/>
      <c r="B91" s="88"/>
      <c r="C91" s="89"/>
      <c r="D91" s="89"/>
      <c r="E91" s="89" t="s">
        <v>160</v>
      </c>
      <c r="F91" s="89"/>
      <c r="G91" s="89" t="s">
        <v>253</v>
      </c>
      <c r="H91" s="90"/>
      <c r="I91" s="90">
        <v>388.03</v>
      </c>
      <c r="J91" s="90"/>
    </row>
    <row r="92" spans="1:10" s="85" customFormat="1" x14ac:dyDescent="0.15">
      <c r="A92" s="87"/>
      <c r="B92" s="88"/>
      <c r="C92" s="89"/>
      <c r="D92" s="89"/>
      <c r="E92" s="89" t="s">
        <v>1958</v>
      </c>
      <c r="F92" s="89"/>
      <c r="G92" s="89" t="s">
        <v>1962</v>
      </c>
      <c r="H92" s="90"/>
      <c r="I92" s="90">
        <v>57.4</v>
      </c>
      <c r="J92" s="90"/>
    </row>
    <row r="93" spans="1:10" s="85" customFormat="1" x14ac:dyDescent="0.15">
      <c r="A93" s="87"/>
      <c r="B93" s="88"/>
      <c r="C93" s="89"/>
      <c r="D93" s="89"/>
      <c r="E93" s="89" t="s">
        <v>274</v>
      </c>
      <c r="F93" s="89"/>
      <c r="G93" s="89" t="s">
        <v>658</v>
      </c>
      <c r="H93" s="90"/>
      <c r="I93" s="90">
        <v>517.4</v>
      </c>
      <c r="J93" s="90"/>
    </row>
    <row r="94" spans="1:10" s="85" customFormat="1" x14ac:dyDescent="0.15">
      <c r="A94" s="87"/>
      <c r="B94" s="88"/>
      <c r="C94" s="89"/>
      <c r="D94" s="89"/>
      <c r="E94" s="89" t="s">
        <v>1959</v>
      </c>
      <c r="F94" s="89"/>
      <c r="G94" s="89" t="s">
        <v>448</v>
      </c>
      <c r="H94" s="90"/>
      <c r="I94" s="90">
        <v>34.5</v>
      </c>
      <c r="J94" s="90"/>
    </row>
    <row r="95" spans="1:10" x14ac:dyDescent="0.15">
      <c r="A95" s="87">
        <v>41912</v>
      </c>
      <c r="B95" s="88">
        <v>85</v>
      </c>
      <c r="C95" s="89" t="s">
        <v>1924</v>
      </c>
      <c r="D95" s="89" t="s">
        <v>1925</v>
      </c>
      <c r="E95" s="89" t="s">
        <v>1926</v>
      </c>
      <c r="F95" s="89" t="s">
        <v>20</v>
      </c>
      <c r="G95" s="89" t="s">
        <v>260</v>
      </c>
      <c r="H95" s="90"/>
      <c r="I95" s="90">
        <v>19415</v>
      </c>
      <c r="J95" s="90">
        <v>490495.62</v>
      </c>
    </row>
    <row r="96" spans="1:10" x14ac:dyDescent="0.15">
      <c r="A96" s="87">
        <v>41912</v>
      </c>
      <c r="B96" s="88">
        <v>85</v>
      </c>
      <c r="C96" s="89" t="s">
        <v>1927</v>
      </c>
      <c r="D96" s="89" t="s">
        <v>1928</v>
      </c>
      <c r="E96" s="89" t="s">
        <v>1929</v>
      </c>
      <c r="F96" s="89" t="s">
        <v>20</v>
      </c>
      <c r="G96" s="89" t="s">
        <v>1569</v>
      </c>
      <c r="H96" s="90"/>
      <c r="I96" s="90">
        <v>1127.3</v>
      </c>
      <c r="J96" s="90">
        <v>489368.32000000001</v>
      </c>
    </row>
    <row r="97" spans="1:10" x14ac:dyDescent="0.15">
      <c r="A97" s="87">
        <v>41912</v>
      </c>
      <c r="B97" s="88">
        <v>85</v>
      </c>
      <c r="C97" s="89" t="s">
        <v>1930</v>
      </c>
      <c r="D97" s="89" t="s">
        <v>1931</v>
      </c>
      <c r="E97" s="89" t="s">
        <v>1932</v>
      </c>
      <c r="F97" s="89" t="s">
        <v>20</v>
      </c>
      <c r="G97" s="89" t="s">
        <v>263</v>
      </c>
      <c r="H97" s="90"/>
      <c r="I97" s="90">
        <v>4577.6000000000004</v>
      </c>
      <c r="J97" s="90">
        <v>484790.72</v>
      </c>
    </row>
    <row r="98" spans="1:10" x14ac:dyDescent="0.15">
      <c r="A98" s="87">
        <v>41912</v>
      </c>
      <c r="B98" s="88">
        <v>85</v>
      </c>
      <c r="C98" s="89" t="s">
        <v>1933</v>
      </c>
      <c r="D98" s="89" t="s">
        <v>1934</v>
      </c>
      <c r="E98" s="89" t="s">
        <v>1935</v>
      </c>
      <c r="F98" s="89" t="s">
        <v>20</v>
      </c>
      <c r="G98" s="89" t="s">
        <v>262</v>
      </c>
      <c r="H98" s="90"/>
      <c r="I98" s="90">
        <v>118.98</v>
      </c>
      <c r="J98" s="90">
        <v>484671.74</v>
      </c>
    </row>
    <row r="99" spans="1:10" x14ac:dyDescent="0.15">
      <c r="A99" s="91">
        <v>41912</v>
      </c>
      <c r="B99" s="93">
        <v>86</v>
      </c>
      <c r="C99" s="94" t="s">
        <v>1936</v>
      </c>
      <c r="D99" s="94" t="s">
        <v>20</v>
      </c>
      <c r="E99" s="94" t="s">
        <v>1937</v>
      </c>
      <c r="F99" s="94" t="s">
        <v>1938</v>
      </c>
      <c r="G99" s="94" t="s">
        <v>448</v>
      </c>
      <c r="H99" s="96"/>
      <c r="I99" s="96">
        <v>3.3</v>
      </c>
      <c r="J99" s="96">
        <v>484668.44</v>
      </c>
    </row>
    <row r="100" spans="1:10" ht="12" thickBot="1" x14ac:dyDescent="0.2">
      <c r="A100" s="92"/>
      <c r="B100" s="85"/>
      <c r="C100" s="85"/>
      <c r="D100" s="85"/>
      <c r="E100" s="85"/>
      <c r="F100" s="85"/>
      <c r="G100" s="85"/>
      <c r="H100" s="95">
        <v>5000</v>
      </c>
      <c r="I100" s="95">
        <v>316820.37999999995</v>
      </c>
      <c r="J100" s="85"/>
    </row>
    <row r="101" spans="1:10" ht="12" thickTop="1" x14ac:dyDescent="0.15">
      <c r="A101" s="85"/>
      <c r="B101" s="85"/>
      <c r="C101" s="85"/>
      <c r="D101" s="85"/>
      <c r="E101" s="85"/>
      <c r="F101" s="85"/>
      <c r="G101" s="85"/>
      <c r="H101" s="85"/>
      <c r="J101" s="85"/>
    </row>
    <row r="102" spans="1:10" x14ac:dyDescent="0.15">
      <c r="I102" s="37">
        <f>SUBTOTAL(9,I6:I99)</f>
        <v>316820.38000000006</v>
      </c>
    </row>
  </sheetData>
  <autoFilter ref="A4:J100"/>
  <mergeCells count="3"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2014-04-17T09:27:19Z</dcterms:created>
  <dcterms:modified xsi:type="dcterms:W3CDTF">2015-01-28T09:54:06Z</dcterms:modified>
</cp:coreProperties>
</file>