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095"/>
  </bookViews>
  <sheets>
    <sheet name="Cash Flow Matric" sheetId="2" r:id="rId1"/>
    <sheet name="Sheet1" sheetId="3" r:id="rId2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33" i="2" l="1"/>
  <c r="M10" i="2"/>
  <c r="I36" i="2" l="1"/>
  <c r="D36" i="2"/>
  <c r="D34" i="2"/>
  <c r="D33" i="2"/>
  <c r="D31" i="2"/>
  <c r="D26" i="2"/>
  <c r="D21" i="2"/>
  <c r="D16" i="2"/>
  <c r="D10" i="2"/>
  <c r="I34" i="2" l="1"/>
  <c r="I33" i="2"/>
  <c r="I31" i="2"/>
  <c r="I26" i="2"/>
  <c r="I21" i="2"/>
  <c r="I16" i="2"/>
  <c r="I10" i="2"/>
  <c r="J36" i="2" l="1"/>
  <c r="J34" i="2"/>
  <c r="J33" i="2"/>
  <c r="J31" i="2"/>
  <c r="J24" i="2"/>
  <c r="J26" i="2" s="1"/>
  <c r="J21" i="2"/>
  <c r="J16" i="2"/>
  <c r="J10" i="2"/>
  <c r="L10" i="2" l="1"/>
  <c r="G9" i="2"/>
  <c r="G10" i="2" s="1"/>
  <c r="K36" i="2" l="1"/>
  <c r="O36" i="2"/>
  <c r="C34" i="2"/>
  <c r="E34" i="2"/>
  <c r="F34" i="2"/>
  <c r="F36" i="2" s="1"/>
  <c r="G34" i="2"/>
  <c r="H34" i="2"/>
  <c r="H36" i="2" s="1"/>
  <c r="K34" i="2"/>
  <c r="L34" i="2"/>
  <c r="M34" i="2"/>
  <c r="N34" i="2"/>
  <c r="N36" i="2" s="1"/>
  <c r="O34" i="2"/>
  <c r="K33" i="2"/>
  <c r="L33" i="2"/>
  <c r="N33" i="2"/>
  <c r="O33" i="2"/>
  <c r="C33" i="2"/>
  <c r="E33" i="2"/>
  <c r="E36" i="2" s="1"/>
  <c r="F33" i="2"/>
  <c r="G33" i="2"/>
  <c r="H33" i="2"/>
  <c r="B36" i="2"/>
  <c r="B34" i="2"/>
  <c r="B33" i="2"/>
  <c r="P30" i="2"/>
  <c r="P29" i="2"/>
  <c r="P31" i="2" s="1"/>
  <c r="P25" i="2"/>
  <c r="P24" i="2"/>
  <c r="P20" i="2"/>
  <c r="P19" i="2"/>
  <c r="P21" i="2" s="1"/>
  <c r="P14" i="2"/>
  <c r="P9" i="2"/>
  <c r="P8" i="2"/>
  <c r="H31" i="2"/>
  <c r="H26" i="2"/>
  <c r="H21" i="2"/>
  <c r="H16" i="2"/>
  <c r="H10" i="2"/>
  <c r="M36" i="2" l="1"/>
  <c r="C36" i="2"/>
  <c r="L36" i="2"/>
  <c r="P26" i="2"/>
  <c r="G36" i="2"/>
  <c r="P33" i="2"/>
  <c r="P10" i="2"/>
  <c r="K31" i="2"/>
  <c r="K26" i="2"/>
  <c r="K21" i="2"/>
  <c r="K16" i="2"/>
  <c r="K10" i="2"/>
  <c r="F31" i="2" l="1"/>
  <c r="F26" i="2"/>
  <c r="F21" i="2"/>
  <c r="F16" i="2"/>
  <c r="F10" i="2"/>
  <c r="O31" i="2" l="1"/>
  <c r="O26" i="2"/>
  <c r="O21" i="2"/>
  <c r="O16" i="2"/>
  <c r="O10" i="2"/>
  <c r="E31" i="2" l="1"/>
  <c r="E26" i="2"/>
  <c r="E21" i="2"/>
  <c r="E16" i="2"/>
  <c r="E10" i="2"/>
  <c r="L31" i="2" l="1"/>
  <c r="L26" i="2"/>
  <c r="L21" i="2"/>
  <c r="L16" i="2"/>
  <c r="G31" i="2"/>
  <c r="G26" i="2"/>
  <c r="G21" i="2"/>
  <c r="G16" i="2"/>
  <c r="C31" i="2"/>
  <c r="C26" i="2"/>
  <c r="C21" i="2"/>
  <c r="C16" i="2"/>
  <c r="C10" i="2"/>
  <c r="N31" i="2" l="1"/>
  <c r="N26" i="2"/>
  <c r="N21" i="2"/>
  <c r="N16" i="2"/>
  <c r="N10" i="2"/>
  <c r="M31" i="2"/>
  <c r="M26" i="2"/>
  <c r="M21" i="2"/>
  <c r="M16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<sst xmlns="http://schemas.openxmlformats.org/spreadsheetml/2006/main" count="72" uniqueCount="30">
  <si>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</si>
  <si>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</si>
  <si>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</si>
  <si>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</si>
  <si>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</si>
  <si>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</si>
  <si>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</si>
  <si>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</si>
  <si>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</si>
  <si>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</si>
  <si>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</si>
  <si>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</si>
  <si>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</si>
  <si>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</si>
  <si>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</si>
  <si>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</si>
  <si>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</si>
  <si>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</si>
  <si>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</si>
  <si>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</si>
  <si>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</si>
  <si>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</si>
  <si>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</si>
  <si>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</si>
  <si>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\</t>
  </si>
  <si>
    <t>PDC</t>
  </si>
  <si>
    <t>Closing Balance As At 12/2</t>
  </si>
  <si>
    <t>TREASURY REPORTS OF PDC SUBSIDIARIES AS AT 14 MAC 2016</t>
  </si>
  <si>
    <t>Opening Balance As At 11/3</t>
  </si>
  <si>
    <t>Closing Balance As At 14/3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</si>
</sst>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32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7" xfId="2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6" fillId="0" borderId="8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1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38" fontId="4" fillId="0" borderId="10" xfId="1" applyNumberFormat="1" applyFont="1" applyFill="1" applyBorder="1" applyAlignment="1">
      <alignment vertical="center"/>
    </xf>
    <xf numFmtId="164" fontId="4" fillId="0" borderId="10" xfId="1" applyNumberFormat="1" applyFont="1" applyFill="1" applyBorder="1" applyAlignment="1">
      <alignment horizontal="left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6" xfId="2" applyNumberFormat="1" applyFont="1" applyFill="1" applyBorder="1" applyAlignment="1">
      <alignment horizontal="left" vertical="center" wrapText="1"/>
    </xf>
    <xf numFmtId="164" fontId="2" fillId="0" borderId="4" xfId="2" applyNumberFormat="1" applyFont="1" applyFill="1" applyBorder="1" applyAlignment="1">
      <alignment horizontal="left" vertical="center" wrapText="1"/>
    </xf>
    <xf numFmtId="164" fontId="2" fillId="0" borderId="5" xfId="2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3" fillId="2" borderId="9" xfId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41" fontId="11" fillId="0" borderId="8" xfId="2" applyNumberFormat="1" applyFont="1" applyFill="1" applyBorder="1" applyAlignment="1">
      <alignment horizontal="center" vertical="center"/>
    </xf>
    <xf numFmtId="41" fontId="2" fillId="0" borderId="9" xfId="2" applyNumberFormat="1" applyFont="1" applyFill="1" applyBorder="1" applyAlignment="1">
      <alignment horizontal="center" vertical="center" wrapText="1"/>
    </xf>
    <xf numFmtId="41" fontId="2" fillId="0" borderId="11" xfId="2" applyNumberFormat="1" applyFont="1" applyFill="1" applyBorder="1" applyAlignment="1">
      <alignment horizontal="center" vertical="center"/>
    </xf>
    <xf numFmtId="41" fontId="2" fillId="0" borderId="8" xfId="2" applyNumberFormat="1" applyFont="1" applyFill="1" applyBorder="1" applyAlignment="1">
      <alignment horizontal="center" vertical="center"/>
    </xf>
    <xf numFmtId="41" fontId="2" fillId="0" borderId="9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41" fontId="4" fillId="0" borderId="10" xfId="3" applyNumberFormat="1" applyFont="1" applyFill="1" applyBorder="1" applyAlignment="1">
      <alignment horizontal="left" vertical="center"/>
    </xf>
    <xf numFmtId="41" fontId="4" fillId="0" borderId="10" xfId="3" applyFont="1" applyFill="1" applyBorder="1" applyAlignment="1">
      <alignment vertical="center"/>
    </xf>
    <xf numFmtId="38" fontId="10" fillId="0" borderId="0" xfId="2" applyNumberFormat="1" applyFont="1" applyFill="1" applyBorder="1" applyAlignment="1">
      <alignment horizontal="center" vertical="center"/>
    </xf>
    <xf numFmtId="38" fontId="10" fillId="0" borderId="9" xfId="2" applyNumberFormat="1" applyFont="1" applyFill="1" applyBorder="1" applyAlignment="1">
      <alignment horizontal="center" vertical="center" wrapText="1"/>
    </xf>
    <xf numFmtId="38" fontId="11" fillId="0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164" fontId="2" fillId="4" borderId="8" xfId="2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M8" sqref="M8"/>
    </sheetView>
  </sheetViews>
  <sheetFormatPr defaultColWidth="9.5703125" defaultRowHeight="16.5" x14ac:dyDescent="0.2"/>
  <cols>
    <col min="1" max="1" width="29.425781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1.28515625" style="14" customWidth="1"/>
    <col min="6" max="6" width="12.28515625" style="14" customWidth="1"/>
    <col min="7" max="7" width="11.7109375" style="14" customWidth="1"/>
    <col min="8" max="8" width="12.42578125" style="14" customWidth="1"/>
    <col min="9" max="9" width="11.140625" style="14" customWidth="1"/>
    <col min="10" max="10" width="12.8554687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30" t="s">
        <v>4</v>
      </c>
      <c r="B3" s="49" t="s">
        <v>25</v>
      </c>
      <c r="C3" s="89" t="s">
        <v>6</v>
      </c>
      <c r="D3" s="126" t="s">
        <v>0</v>
      </c>
      <c r="E3" s="103" t="s">
        <v>1</v>
      </c>
      <c r="F3" s="89" t="s">
        <v>7</v>
      </c>
      <c r="G3" s="110" t="s">
        <v>8</v>
      </c>
      <c r="H3" s="16" t="s">
        <v>5</v>
      </c>
      <c r="I3" s="103" t="s">
        <v>9</v>
      </c>
      <c r="J3" s="118" t="s">
        <v>10</v>
      </c>
      <c r="K3" s="15" t="s">
        <v>11</v>
      </c>
      <c r="L3" s="107" t="s">
        <v>12</v>
      </c>
      <c r="M3" s="15" t="s">
        <v>21</v>
      </c>
      <c r="N3" s="103" t="s">
        <v>22</v>
      </c>
      <c r="O3" s="103" t="s">
        <v>13</v>
      </c>
      <c r="P3" s="17" t="s">
        <v>19</v>
      </c>
      <c r="Q3" s="5"/>
      <c r="R3" s="5"/>
      <c r="S3" s="5"/>
    </row>
    <row r="4" spans="1:19" s="7" customFormat="1" ht="12.75" customHeight="1" x14ac:dyDescent="0.2">
      <c r="A4" s="131"/>
      <c r="B4" s="18" t="s">
        <v>14</v>
      </c>
      <c r="C4" s="90" t="s">
        <v>14</v>
      </c>
      <c r="D4" s="127" t="s">
        <v>14</v>
      </c>
      <c r="E4" s="104" t="s">
        <v>14</v>
      </c>
      <c r="F4" s="90" t="s">
        <v>14</v>
      </c>
      <c r="G4" s="111" t="s">
        <v>14</v>
      </c>
      <c r="H4" s="19" t="s">
        <v>14</v>
      </c>
      <c r="I4" s="104" t="s">
        <v>14</v>
      </c>
      <c r="J4" s="119" t="s">
        <v>14</v>
      </c>
      <c r="K4" s="18" t="s">
        <v>14</v>
      </c>
      <c r="L4" s="108" t="s">
        <v>14</v>
      </c>
      <c r="M4" s="18" t="s">
        <v>14</v>
      </c>
      <c r="N4" s="104" t="s">
        <v>14</v>
      </c>
      <c r="O4" s="104" t="s">
        <v>14</v>
      </c>
      <c r="P4" s="18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01"/>
      <c r="D5" s="128"/>
      <c r="E5" s="105"/>
      <c r="F5" s="91"/>
      <c r="G5" s="112"/>
      <c r="H5" s="21"/>
      <c r="I5" s="105" t="s">
        <v>2</v>
      </c>
      <c r="J5" s="120"/>
      <c r="K5" s="20"/>
      <c r="L5" s="109"/>
      <c r="M5" s="92"/>
      <c r="N5" s="105"/>
      <c r="O5" s="105"/>
      <c r="P5" s="22"/>
    </row>
    <row r="6" spans="1:19" ht="12" customHeight="1" x14ac:dyDescent="0.2">
      <c r="A6" s="3"/>
      <c r="B6" s="3"/>
      <c r="C6" s="56"/>
      <c r="D6" s="24"/>
      <c r="E6" s="23"/>
      <c r="F6" s="93"/>
      <c r="G6" s="56"/>
      <c r="H6" s="24"/>
      <c r="I6" s="23"/>
      <c r="J6" s="50"/>
      <c r="K6" s="23"/>
      <c r="L6" s="65"/>
      <c r="M6" s="23"/>
      <c r="N6" s="23"/>
      <c r="O6" s="23"/>
      <c r="P6" s="25"/>
    </row>
    <row r="7" spans="1:19" ht="13.5" customHeight="1" x14ac:dyDescent="0.2">
      <c r="A7" s="9" t="s">
        <v>3</v>
      </c>
      <c r="B7" s="9"/>
      <c r="C7" s="57"/>
      <c r="D7" s="27"/>
      <c r="E7" s="26"/>
      <c r="F7" s="94"/>
      <c r="G7" s="63"/>
      <c r="H7" s="29"/>
      <c r="I7" s="26"/>
      <c r="J7" s="51"/>
      <c r="K7" s="26"/>
      <c r="L7" s="66"/>
      <c r="M7" s="26"/>
      <c r="N7" s="26"/>
      <c r="O7" s="26"/>
      <c r="P7" s="31"/>
    </row>
    <row r="8" spans="1:19" ht="13.5" customHeight="1" x14ac:dyDescent="0.2">
      <c r="A8" s="1" t="s">
        <v>28</v>
      </c>
      <c r="B8" s="85">
        <v>997010.36</v>
      </c>
      <c r="C8" s="70">
        <v>171397</v>
      </c>
      <c r="D8" s="123">
        <v>173181</v>
      </c>
      <c r="E8" s="32">
        <v>12573</v>
      </c>
      <c r="F8" s="95">
        <v>37848</v>
      </c>
      <c r="G8" s="58">
        <v>40531.230000000003</v>
      </c>
      <c r="H8" s="88">
        <v>57748.41</v>
      </c>
      <c r="I8" s="26">
        <v>420202</v>
      </c>
      <c r="J8" s="52">
        <v>853457.20000000007</v>
      </c>
      <c r="K8" s="26">
        <v>9952.52</v>
      </c>
      <c r="L8" s="67">
        <v>94836.17</v>
      </c>
      <c r="M8" s="129">
        <v>625833.41279999993</v>
      </c>
      <c r="N8" s="72">
        <v>692891</v>
      </c>
      <c r="O8" s="26">
        <v>3054</v>
      </c>
      <c r="P8" s="33">
        <f>SUM(B8:O8)</f>
        <v>4190515.3027999997</v>
      </c>
    </row>
    <row r="9" spans="1:19" ht="30.75" customHeight="1" x14ac:dyDescent="0.2">
      <c r="A9" s="11" t="s">
        <v>20</v>
      </c>
      <c r="B9" s="86">
        <v>470745.72</v>
      </c>
      <c r="C9" s="34"/>
      <c r="D9" s="124">
        <v>-17861.37</v>
      </c>
      <c r="E9" s="34">
        <v>11441</v>
      </c>
      <c r="F9" s="96">
        <v>0</v>
      </c>
      <c r="G9" s="58">
        <f>30000-40000</f>
        <v>-10000</v>
      </c>
      <c r="H9" s="36"/>
      <c r="I9" s="34">
        <v>-441827.28</v>
      </c>
      <c r="J9" s="53">
        <v>-141694</v>
      </c>
      <c r="K9" s="34"/>
      <c r="L9" s="68"/>
      <c r="M9" s="34">
        <v>0</v>
      </c>
      <c r="N9" s="34">
        <v>90377</v>
      </c>
      <c r="O9" s="34"/>
      <c r="P9" s="33">
        <f>SUM(B9:O9)</f>
        <v>-38818.930000000051</v>
      </c>
    </row>
    <row r="10" spans="1:19" ht="15.75" customHeight="1" x14ac:dyDescent="0.2">
      <c r="A10" s="12" t="s">
        <v>29</v>
      </c>
      <c r="B10" s="74">
        <f>B8+B9</f>
        <v>1467756.08</v>
      </c>
      <c r="C10" s="78">
        <f>SUM(C8:C9)</f>
        <v>171397</v>
      </c>
      <c r="D10" s="125">
        <f t="shared" ref="D10" si="0">SUM(D8:D9)</f>
        <v>155319.63</v>
      </c>
      <c r="E10" s="82">
        <f t="shared" ref="E10" si="1">E8+E9</f>
        <v>24014</v>
      </c>
      <c r="F10" s="97">
        <f t="shared" ref="F10" si="2">SUM(F8:F9)</f>
        <v>37848</v>
      </c>
      <c r="G10" s="60">
        <f t="shared" ref="G10" si="3">SUM(G8:G9)</f>
        <v>30531.230000000003</v>
      </c>
      <c r="H10" s="102">
        <f t="shared" ref="H10:I10" si="4">H8+H9</f>
        <v>57748.41</v>
      </c>
      <c r="I10" s="121">
        <f t="shared" si="4"/>
        <v>-21625.280000000028</v>
      </c>
      <c r="J10" s="54">
        <f t="shared" ref="J10" si="5">SUM(J8:J9)</f>
        <v>711763.20000000007</v>
      </c>
      <c r="K10" s="83">
        <f>SUM(K7:K9)</f>
        <v>9952.52</v>
      </c>
      <c r="L10" s="106">
        <f t="shared" ref="L10" si="6">SUM(L8:L9)</f>
        <v>94836.17</v>
      </c>
      <c r="M10" s="73">
        <f>SUM(M8:M9)</f>
        <v>625833.41279999993</v>
      </c>
      <c r="N10" s="73">
        <f>SUM(N8:N9)</f>
        <v>783268</v>
      </c>
      <c r="O10" s="82">
        <f t="shared" ref="O10" si="7">O8+O9</f>
        <v>3054</v>
      </c>
      <c r="P10" s="74">
        <f>P8+P9</f>
        <v>4151696.3727999995</v>
      </c>
    </row>
    <row r="11" spans="1:19" ht="15.75" hidden="1" customHeight="1" x14ac:dyDescent="0.2">
      <c r="A11" s="1"/>
      <c r="B11" s="1"/>
      <c r="C11" s="58"/>
      <c r="D11" s="27"/>
      <c r="E11" s="26"/>
      <c r="F11" s="95"/>
      <c r="G11" s="58"/>
      <c r="H11" s="27"/>
      <c r="I11" s="32"/>
      <c r="J11" s="52"/>
      <c r="K11" s="32"/>
      <c r="L11" s="61"/>
      <c r="M11" s="26"/>
      <c r="N11" s="32"/>
      <c r="O11" s="26"/>
      <c r="P11" s="33"/>
    </row>
    <row r="12" spans="1:19" ht="15.75" customHeight="1" x14ac:dyDescent="0.2">
      <c r="A12" s="1" t="s">
        <v>24</v>
      </c>
      <c r="B12" s="1"/>
      <c r="C12" s="58"/>
      <c r="D12" s="27"/>
      <c r="E12" s="26"/>
      <c r="F12" s="95"/>
      <c r="G12" s="58"/>
      <c r="H12" s="27"/>
      <c r="I12" s="32"/>
      <c r="J12" s="52"/>
      <c r="K12" s="32"/>
      <c r="L12" s="61"/>
      <c r="M12" s="26"/>
      <c r="N12" s="32"/>
      <c r="O12" s="26"/>
      <c r="P12" s="33"/>
    </row>
    <row r="13" spans="1:19" ht="15.75" customHeight="1" x14ac:dyDescent="0.2">
      <c r="A13" s="10" t="s">
        <v>17</v>
      </c>
      <c r="B13" s="10"/>
      <c r="C13" s="58"/>
      <c r="D13" s="27"/>
      <c r="E13" s="26"/>
      <c r="F13" s="95"/>
      <c r="G13" s="58"/>
      <c r="H13" s="27"/>
      <c r="I13" s="32"/>
      <c r="J13" s="52"/>
      <c r="K13" s="32"/>
      <c r="L13" s="61"/>
      <c r="M13" s="26"/>
      <c r="N13" s="32"/>
      <c r="O13" s="26"/>
      <c r="P13" s="33"/>
    </row>
    <row r="14" spans="1:19" ht="15.75" customHeight="1" x14ac:dyDescent="0.2">
      <c r="A14" s="1" t="s">
        <v>28</v>
      </c>
      <c r="B14" s="1"/>
      <c r="C14" s="58"/>
      <c r="D14" s="123">
        <v>627894.11</v>
      </c>
      <c r="E14" s="26">
        <v>0</v>
      </c>
      <c r="F14" s="95">
        <v>0</v>
      </c>
      <c r="G14" s="58"/>
      <c r="H14" s="31">
        <v>0</v>
      </c>
      <c r="I14" s="26">
        <v>0</v>
      </c>
      <c r="J14" s="55">
        <v>0</v>
      </c>
      <c r="K14" s="26">
        <v>0</v>
      </c>
      <c r="L14" s="61"/>
      <c r="M14" s="26">
        <v>0</v>
      </c>
      <c r="N14" s="26"/>
      <c r="O14" s="26"/>
      <c r="P14" s="33">
        <f>SUM(B14:O14)</f>
        <v>627894.11</v>
      </c>
    </row>
    <row r="15" spans="1:19" ht="30.75" customHeight="1" x14ac:dyDescent="0.2">
      <c r="A15" s="11" t="s">
        <v>20</v>
      </c>
      <c r="B15" s="11"/>
      <c r="C15" s="59"/>
      <c r="D15" s="35"/>
      <c r="E15" s="26"/>
      <c r="F15" s="98">
        <v>0</v>
      </c>
      <c r="G15" s="58"/>
      <c r="H15" s="36">
        <v>0</v>
      </c>
      <c r="I15" s="40">
        <v>0</v>
      </c>
      <c r="J15" s="53">
        <v>0</v>
      </c>
      <c r="K15" s="40">
        <v>0</v>
      </c>
      <c r="L15" s="61"/>
      <c r="M15" s="26"/>
      <c r="N15" s="32"/>
      <c r="O15" s="26"/>
      <c r="P15" s="33">
        <f t="shared" ref="P15" si="8">SUM(C15:O15)</f>
        <v>0</v>
      </c>
    </row>
    <row r="16" spans="1:19" ht="15.75" customHeight="1" x14ac:dyDescent="0.2">
      <c r="A16" s="12" t="s">
        <v>29</v>
      </c>
      <c r="B16" s="8">
        <f>B14+B15</f>
        <v>0</v>
      </c>
      <c r="C16" s="62">
        <f>SUM(C14:C15)</f>
        <v>0</v>
      </c>
      <c r="D16" s="125">
        <f t="shared" ref="D16" si="9">SUM(D14:D15)</f>
        <v>627894.11</v>
      </c>
      <c r="E16" s="8">
        <f t="shared" ref="E16" si="10">E14+E15</f>
        <v>0</v>
      </c>
      <c r="F16" s="97">
        <f t="shared" ref="F16" si="11">SUM(F14:F15)</f>
        <v>0</v>
      </c>
      <c r="G16" s="62">
        <f t="shared" ref="G16" si="12">SUM(G14:G15)</f>
        <v>0</v>
      </c>
      <c r="H16" s="8">
        <f t="shared" ref="H16:I16" si="13">H14+H15</f>
        <v>0</v>
      </c>
      <c r="I16" s="8">
        <f t="shared" si="13"/>
        <v>0</v>
      </c>
      <c r="J16" s="54">
        <f t="shared" ref="J16" si="14">SUM(J14:J15)</f>
        <v>0</v>
      </c>
      <c r="K16" s="8">
        <f t="shared" ref="K16" si="15">K14+K15</f>
        <v>0</v>
      </c>
      <c r="L16" s="69">
        <f t="shared" ref="L16" si="16">SUM(L14:L15)</f>
        <v>0</v>
      </c>
      <c r="M16" s="8">
        <f t="shared" ref="M16:O16" si="17">M14+M15</f>
        <v>0</v>
      </c>
      <c r="N16" s="8">
        <f t="shared" si="17"/>
        <v>0</v>
      </c>
      <c r="O16" s="8">
        <f t="shared" si="17"/>
        <v>0</v>
      </c>
      <c r="P16" s="75">
        <f>P14+P15</f>
        <v>627894.11</v>
      </c>
    </row>
    <row r="17" spans="1:16" ht="15.75" customHeight="1" x14ac:dyDescent="0.2">
      <c r="A17" s="1"/>
      <c r="B17" s="1"/>
      <c r="C17" s="58"/>
      <c r="D17" s="27"/>
      <c r="E17" s="26"/>
      <c r="F17" s="95"/>
      <c r="G17" s="58"/>
      <c r="H17" s="27"/>
      <c r="I17" s="32"/>
      <c r="J17" s="52"/>
      <c r="K17" s="32"/>
      <c r="L17" s="61"/>
      <c r="M17" s="26"/>
      <c r="N17" s="32"/>
      <c r="O17" s="26"/>
      <c r="P17" s="33"/>
    </row>
    <row r="18" spans="1:16" ht="15.75" customHeight="1" x14ac:dyDescent="0.2">
      <c r="A18" s="9" t="s">
        <v>15</v>
      </c>
      <c r="B18" s="9"/>
      <c r="C18" s="58"/>
      <c r="D18" s="27"/>
      <c r="E18" s="26"/>
      <c r="F18" s="95"/>
      <c r="G18" s="58"/>
      <c r="H18" s="27"/>
      <c r="I18" s="32"/>
      <c r="J18" s="52"/>
      <c r="K18" s="32"/>
      <c r="L18" s="61"/>
      <c r="M18" s="26"/>
      <c r="N18" s="32"/>
      <c r="O18" s="26"/>
      <c r="P18" s="33"/>
    </row>
    <row r="19" spans="1:16" ht="13.5" customHeight="1" x14ac:dyDescent="0.2">
      <c r="A19" s="1" t="s">
        <v>28</v>
      </c>
      <c r="B19" s="85">
        <v>31500000</v>
      </c>
      <c r="C19" s="58"/>
      <c r="D19" s="27">
        <v>0</v>
      </c>
      <c r="E19" s="42"/>
      <c r="F19" s="95">
        <v>0</v>
      </c>
      <c r="G19" s="58"/>
      <c r="H19" s="31">
        <v>0</v>
      </c>
      <c r="I19" s="32">
        <v>0</v>
      </c>
      <c r="J19" s="55">
        <v>0</v>
      </c>
      <c r="K19" s="32">
        <v>0</v>
      </c>
      <c r="L19" s="67"/>
      <c r="M19" s="26"/>
      <c r="N19" s="32"/>
      <c r="O19" s="26"/>
      <c r="P19" s="32">
        <f>SUM(B19:O19)</f>
        <v>31500000</v>
      </c>
    </row>
    <row r="20" spans="1:16" ht="30.75" customHeight="1" x14ac:dyDescent="0.2">
      <c r="A20" s="11" t="s">
        <v>20</v>
      </c>
      <c r="B20" s="86">
        <v>-29500000</v>
      </c>
      <c r="C20" s="59"/>
      <c r="D20" s="35">
        <v>0</v>
      </c>
      <c r="E20" s="34"/>
      <c r="F20" s="98">
        <v>0</v>
      </c>
      <c r="G20" s="64"/>
      <c r="H20" s="36">
        <v>0</v>
      </c>
      <c r="I20" s="40">
        <v>0</v>
      </c>
      <c r="J20" s="53">
        <v>0</v>
      </c>
      <c r="K20" s="40">
        <v>0</v>
      </c>
      <c r="L20" s="68"/>
      <c r="M20" s="34"/>
      <c r="N20" s="40"/>
      <c r="O20" s="43"/>
      <c r="P20" s="32">
        <f>SUM(B20:O20)</f>
        <v>-29500000</v>
      </c>
    </row>
    <row r="21" spans="1:16" ht="15.75" customHeight="1" x14ac:dyDescent="0.2">
      <c r="A21" s="12" t="s">
        <v>29</v>
      </c>
      <c r="B21" s="75">
        <f>B19+B20</f>
        <v>2000000</v>
      </c>
      <c r="C21" s="62">
        <f>SUM(C19:C20)</f>
        <v>0</v>
      </c>
      <c r="D21" s="37">
        <f t="shared" ref="D21" si="18">SUM(D19:D20)</f>
        <v>0</v>
      </c>
      <c r="E21" s="79">
        <f t="shared" ref="E21" si="19">SUM(E19:E20)</f>
        <v>0</v>
      </c>
      <c r="F21" s="97">
        <f t="shared" ref="F21" si="20">SUM(F19:F20)</f>
        <v>0</v>
      </c>
      <c r="G21" s="62">
        <f t="shared" ref="G21" si="21">SUM(G19:G20)</f>
        <v>0</v>
      </c>
      <c r="H21" s="38">
        <f t="shared" ref="H21" si="22">SUM(H19:H20)</f>
        <v>0</v>
      </c>
      <c r="I21" s="39">
        <f t="shared" ref="I21" si="23">SUM(I19:I20)</f>
        <v>0</v>
      </c>
      <c r="J21" s="54">
        <f t="shared" ref="J21" si="24">SUM(J19:J20)</f>
        <v>0</v>
      </c>
      <c r="K21" s="39">
        <f t="shared" ref="K21" si="25">SUM(K19:K20)</f>
        <v>0</v>
      </c>
      <c r="L21" s="69">
        <f t="shared" ref="L21" si="26">SUM(L19:L20)</f>
        <v>0</v>
      </c>
      <c r="M21" s="80">
        <f t="shared" ref="M21" si="27">SUM(M19:M20)</f>
        <v>0</v>
      </c>
      <c r="N21" s="81">
        <f t="shared" ref="N21" si="28">SUM(N19:N20)</f>
        <v>0</v>
      </c>
      <c r="O21" s="79">
        <f t="shared" ref="O21" si="29">SUM(O19:O20)</f>
        <v>0</v>
      </c>
      <c r="P21" s="39">
        <f>SUM(P19:P20)</f>
        <v>2000000</v>
      </c>
    </row>
    <row r="22" spans="1:16" ht="15.75" customHeight="1" x14ac:dyDescent="0.2">
      <c r="A22" s="1"/>
      <c r="B22" s="1"/>
      <c r="C22" s="77"/>
      <c r="D22" s="27"/>
      <c r="E22" s="26"/>
      <c r="F22" s="95"/>
      <c r="G22" s="58"/>
      <c r="H22" s="27"/>
      <c r="I22" s="32"/>
      <c r="J22" s="52"/>
      <c r="K22" s="44"/>
      <c r="L22" s="61"/>
      <c r="M22" s="26"/>
      <c r="N22" s="32"/>
      <c r="O22" s="26"/>
      <c r="P22" s="33"/>
    </row>
    <row r="23" spans="1:16" ht="15.75" customHeight="1" x14ac:dyDescent="0.2">
      <c r="A23" s="9" t="s">
        <v>16</v>
      </c>
      <c r="B23" s="9"/>
      <c r="C23" s="58"/>
      <c r="D23" s="27"/>
      <c r="E23" s="26"/>
      <c r="F23" s="95"/>
      <c r="G23" s="58"/>
      <c r="H23" s="27"/>
      <c r="I23" s="32"/>
      <c r="J23" s="52"/>
      <c r="K23" s="32"/>
      <c r="L23" s="61"/>
      <c r="M23" s="26"/>
      <c r="N23" s="32"/>
      <c r="O23" s="26"/>
      <c r="P23" s="33"/>
    </row>
    <row r="24" spans="1:16" ht="15.75" customHeight="1" x14ac:dyDescent="0.2">
      <c r="A24" s="1" t="s">
        <v>28</v>
      </c>
      <c r="B24" s="85">
        <v>704542360.70000005</v>
      </c>
      <c r="C24" s="72">
        <v>2758944</v>
      </c>
      <c r="D24" s="123">
        <v>43173490.189999998</v>
      </c>
      <c r="E24" s="26">
        <v>612404</v>
      </c>
      <c r="F24" s="72">
        <v>1645246</v>
      </c>
      <c r="G24" s="72">
        <v>205633</v>
      </c>
      <c r="H24" s="27">
        <v>1115137</v>
      </c>
      <c r="I24" s="32">
        <v>500000</v>
      </c>
      <c r="J24" s="52">
        <f>23563346.85+80044.07</f>
        <v>23643390.920000002</v>
      </c>
      <c r="K24" s="32">
        <v>635968.22</v>
      </c>
      <c r="L24" s="28">
        <v>301866</v>
      </c>
      <c r="M24" s="72"/>
      <c r="N24" s="71"/>
      <c r="O24" s="26">
        <v>379623</v>
      </c>
      <c r="P24" s="76">
        <f>SUM(B24:O24)</f>
        <v>779514063.03000009</v>
      </c>
    </row>
    <row r="25" spans="1:16" ht="30.75" customHeight="1" x14ac:dyDescent="0.2">
      <c r="A25" s="11" t="s">
        <v>20</v>
      </c>
      <c r="B25" s="87">
        <v>26000000</v>
      </c>
      <c r="C25" s="72"/>
      <c r="D25" s="27"/>
      <c r="E25" s="26"/>
      <c r="F25" s="99"/>
      <c r="G25" s="72">
        <v>-30000</v>
      </c>
      <c r="H25" s="27"/>
      <c r="I25" s="32"/>
      <c r="J25" s="52"/>
      <c r="K25" s="84"/>
      <c r="L25" s="28"/>
      <c r="M25" s="72"/>
      <c r="N25" s="71"/>
      <c r="O25" s="26"/>
      <c r="P25" s="76">
        <f>SUM(B25:O25)</f>
        <v>25970000</v>
      </c>
    </row>
    <row r="26" spans="1:16" ht="15.75" customHeight="1" x14ac:dyDescent="0.2">
      <c r="A26" s="12" t="s">
        <v>29</v>
      </c>
      <c r="B26" s="75">
        <f>SUM(B24:B25)</f>
        <v>730542360.70000005</v>
      </c>
      <c r="C26" s="79">
        <f>SUM(C24:C25)</f>
        <v>2758944</v>
      </c>
      <c r="D26" s="125">
        <f t="shared" ref="D26" si="30">SUM(D24:D25)</f>
        <v>43173490.189999998</v>
      </c>
      <c r="E26" s="75">
        <f t="shared" ref="E26" si="31">SUM(E24:E25)</f>
        <v>612404</v>
      </c>
      <c r="F26" s="100">
        <f t="shared" ref="F26" si="32">SUM(F24:F25)</f>
        <v>1645246</v>
      </c>
      <c r="G26" s="79">
        <f t="shared" ref="G26:H26" si="33">SUM(G24:G25)</f>
        <v>175633</v>
      </c>
      <c r="H26" s="75">
        <f t="shared" si="33"/>
        <v>1115137</v>
      </c>
      <c r="I26" s="122">
        <f t="shared" ref="I26" si="34">SUM(I24:I25)</f>
        <v>500000</v>
      </c>
      <c r="J26" s="54">
        <f t="shared" ref="J26" si="35">SUM(J24:J25)</f>
        <v>23643390.920000002</v>
      </c>
      <c r="K26" s="75">
        <f t="shared" ref="K26:N26" si="36">SUM(K24:K25)</f>
        <v>635968.22</v>
      </c>
      <c r="L26" s="80">
        <f t="shared" ref="L26" si="37">SUM(L24:L25)</f>
        <v>301866</v>
      </c>
      <c r="M26" s="75">
        <f t="shared" si="36"/>
        <v>0</v>
      </c>
      <c r="N26" s="75">
        <f t="shared" si="36"/>
        <v>0</v>
      </c>
      <c r="O26" s="75">
        <f t="shared" ref="O26" si="38">SUM(O24:O25)</f>
        <v>379623</v>
      </c>
      <c r="P26" s="39">
        <f>SUM(P24:P25)</f>
        <v>805484063.03000009</v>
      </c>
    </row>
    <row r="27" spans="1:16" ht="15.75" customHeight="1" x14ac:dyDescent="0.2">
      <c r="A27" s="1"/>
      <c r="B27" s="85"/>
      <c r="C27" s="26"/>
      <c r="D27" s="27"/>
      <c r="E27" s="26"/>
      <c r="F27" s="72"/>
      <c r="G27" s="26"/>
      <c r="H27" s="27"/>
      <c r="I27" s="32"/>
      <c r="J27" s="52"/>
      <c r="K27" s="32"/>
      <c r="L27" s="27"/>
      <c r="M27" s="26"/>
      <c r="N27" s="32"/>
      <c r="O27" s="26"/>
      <c r="P27" s="33"/>
    </row>
    <row r="28" spans="1:16" ht="15.75" customHeight="1" x14ac:dyDescent="0.2">
      <c r="A28" s="9" t="s">
        <v>18</v>
      </c>
      <c r="B28" s="9"/>
      <c r="C28" s="58"/>
      <c r="D28" s="27"/>
      <c r="E28" s="26"/>
      <c r="F28" s="95"/>
      <c r="G28" s="58"/>
      <c r="H28" s="27"/>
      <c r="I28" s="32"/>
      <c r="J28" s="52"/>
      <c r="K28" s="32"/>
      <c r="L28" s="61"/>
      <c r="M28" s="26"/>
      <c r="N28" s="32"/>
      <c r="O28" s="26"/>
      <c r="P28" s="33"/>
    </row>
    <row r="29" spans="1:16" ht="15.75" customHeight="1" x14ac:dyDescent="0.2">
      <c r="A29" s="1" t="s">
        <v>28</v>
      </c>
      <c r="B29" s="1">
        <v>0</v>
      </c>
      <c r="C29" s="58"/>
      <c r="D29" s="27">
        <v>5000000</v>
      </c>
      <c r="E29" s="26"/>
      <c r="F29" s="95">
        <v>0</v>
      </c>
      <c r="G29" s="58"/>
      <c r="H29" s="31">
        <v>0</v>
      </c>
      <c r="I29" s="32">
        <v>0</v>
      </c>
      <c r="J29" s="55">
        <v>0</v>
      </c>
      <c r="K29" s="32">
        <v>0</v>
      </c>
      <c r="L29" s="61"/>
      <c r="M29" s="26"/>
      <c r="N29" s="32"/>
      <c r="O29" s="26"/>
      <c r="P29" s="33">
        <f>SUM(B29:O29)</f>
        <v>5000000</v>
      </c>
    </row>
    <row r="30" spans="1:16" ht="30.75" customHeight="1" x14ac:dyDescent="0.2">
      <c r="A30" s="11" t="s">
        <v>20</v>
      </c>
      <c r="B30" s="11"/>
      <c r="C30" s="59"/>
      <c r="D30" s="35">
        <v>0</v>
      </c>
      <c r="E30" s="26"/>
      <c r="F30" s="98">
        <v>0</v>
      </c>
      <c r="G30" s="58"/>
      <c r="H30" s="36">
        <v>0</v>
      </c>
      <c r="I30" s="40">
        <v>0</v>
      </c>
      <c r="J30" s="53">
        <v>0</v>
      </c>
      <c r="K30" s="40">
        <v>0</v>
      </c>
      <c r="L30" s="61"/>
      <c r="M30" s="26"/>
      <c r="N30" s="32"/>
      <c r="O30" s="26"/>
      <c r="P30" s="33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60">
        <f>SUM(C29:C30)</f>
        <v>0</v>
      </c>
      <c r="D31" s="37">
        <f t="shared" ref="D31" si="39">SUM(D29:D30)</f>
        <v>5000000</v>
      </c>
      <c r="E31" s="41">
        <f t="shared" ref="E31" si="40">SUM(E29:E30)</f>
        <v>0</v>
      </c>
      <c r="F31" s="97">
        <f t="shared" ref="F31" si="41">SUM(F29:F30)</f>
        <v>0</v>
      </c>
      <c r="G31" s="62">
        <f t="shared" ref="G31:H31" si="42">SUM(G29:G30)</f>
        <v>0</v>
      </c>
      <c r="H31" s="38">
        <f t="shared" si="42"/>
        <v>0</v>
      </c>
      <c r="I31" s="39">
        <f t="shared" ref="I31" si="43">SUM(I29:I30)</f>
        <v>0</v>
      </c>
      <c r="J31" s="54">
        <f t="shared" ref="J31" si="44">SUM(J29:J30)</f>
        <v>0</v>
      </c>
      <c r="K31" s="39">
        <f t="shared" ref="K31" si="45">SUM(K29:K30)</f>
        <v>0</v>
      </c>
      <c r="L31" s="69">
        <f t="shared" ref="L31" si="46">SUM(L29:L30)</f>
        <v>0</v>
      </c>
      <c r="M31" s="80">
        <f t="shared" ref="M31:N31" si="47">SUM(M29:M30)</f>
        <v>0</v>
      </c>
      <c r="N31" s="81">
        <f t="shared" si="47"/>
        <v>0</v>
      </c>
      <c r="O31" s="41">
        <f t="shared" ref="O31" si="48">SUM(O29:O30)</f>
        <v>0</v>
      </c>
      <c r="P31" s="39">
        <f>SUM(P29:P30)</f>
        <v>5000000</v>
      </c>
    </row>
    <row r="32" spans="1:16" ht="15.75" customHeight="1" x14ac:dyDescent="0.2">
      <c r="A32" s="9" t="s">
        <v>23</v>
      </c>
      <c r="B32" s="9"/>
      <c r="C32" s="58"/>
      <c r="D32" s="45"/>
      <c r="E32" s="26"/>
      <c r="F32" s="95"/>
      <c r="G32" s="58"/>
      <c r="H32" s="45"/>
      <c r="I32" s="46"/>
      <c r="J32" s="52"/>
      <c r="K32" s="46"/>
      <c r="L32" s="61"/>
      <c r="M32" s="30"/>
      <c r="N32" s="47"/>
      <c r="O32" s="26"/>
      <c r="P32" s="48"/>
    </row>
    <row r="33" spans="1:16" ht="15.75" customHeight="1" x14ac:dyDescent="0.2">
      <c r="A33" s="1" t="s">
        <v>28</v>
      </c>
      <c r="B33" s="70">
        <f>B8+B14+B19+B24+B29</f>
        <v>737039371.06000006</v>
      </c>
      <c r="C33" s="70">
        <f t="shared" ref="C33:P34" si="49">C8+C14+C19+C24+C29</f>
        <v>2930341</v>
      </c>
      <c r="D33" s="26">
        <f t="shared" si="49"/>
        <v>48974565.299999997</v>
      </c>
      <c r="E33" s="70">
        <f t="shared" si="49"/>
        <v>624977</v>
      </c>
      <c r="F33" s="70">
        <f t="shared" si="49"/>
        <v>1683094</v>
      </c>
      <c r="G33" s="70">
        <f t="shared" si="49"/>
        <v>246164.23</v>
      </c>
      <c r="H33" s="70">
        <f t="shared" si="49"/>
        <v>1172885.4099999999</v>
      </c>
      <c r="I33" s="26">
        <f t="shared" si="49"/>
        <v>920202</v>
      </c>
      <c r="J33" s="113">
        <f>J8+J14+J19+J24+J29</f>
        <v>24496848.120000001</v>
      </c>
      <c r="K33" s="70">
        <f t="shared" si="49"/>
        <v>645920.74</v>
      </c>
      <c r="L33" s="70">
        <f t="shared" si="49"/>
        <v>396702.17</v>
      </c>
      <c r="M33" s="70">
        <f>M8+M14+M19+M24+M29</f>
        <v>625833.41279999993</v>
      </c>
      <c r="N33" s="70">
        <f t="shared" si="49"/>
        <v>692891</v>
      </c>
      <c r="O33" s="70">
        <f t="shared" si="49"/>
        <v>382677</v>
      </c>
      <c r="P33" s="70">
        <f t="shared" si="49"/>
        <v>820832472.44280005</v>
      </c>
    </row>
    <row r="34" spans="1:16" ht="30.75" customHeight="1" x14ac:dyDescent="0.2">
      <c r="A34" s="11" t="s">
        <v>20</v>
      </c>
      <c r="B34" s="34">
        <f>B9+B15+B20+B25+B30</f>
        <v>-3029254.2800000012</v>
      </c>
      <c r="C34" s="34">
        <f t="shared" ref="C34:P34" si="50">C9+C15+C20+C25+C30</f>
        <v>0</v>
      </c>
      <c r="D34" s="34">
        <f t="shared" si="49"/>
        <v>-17861.37</v>
      </c>
      <c r="E34" s="34">
        <f t="shared" si="50"/>
        <v>11441</v>
      </c>
      <c r="F34" s="34">
        <f t="shared" si="50"/>
        <v>0</v>
      </c>
      <c r="G34" s="34">
        <f t="shared" si="50"/>
        <v>-40000</v>
      </c>
      <c r="H34" s="34">
        <f t="shared" si="50"/>
        <v>0</v>
      </c>
      <c r="I34" s="34">
        <f t="shared" si="49"/>
        <v>-441827.28</v>
      </c>
      <c r="J34" s="114">
        <f>J9+J15+J20+J25+J30</f>
        <v>-141694</v>
      </c>
      <c r="K34" s="34">
        <f t="shared" si="50"/>
        <v>0</v>
      </c>
      <c r="L34" s="34">
        <f t="shared" si="50"/>
        <v>0</v>
      </c>
      <c r="M34" s="34">
        <f t="shared" si="50"/>
        <v>0</v>
      </c>
      <c r="N34" s="34">
        <f t="shared" si="50"/>
        <v>90377</v>
      </c>
      <c r="O34" s="34">
        <f t="shared" si="50"/>
        <v>0</v>
      </c>
      <c r="P34" s="34">
        <f t="shared" si="50"/>
        <v>-3568818.9299999997</v>
      </c>
    </row>
    <row r="35" spans="1:16" ht="15.75" customHeight="1" x14ac:dyDescent="0.2">
      <c r="A35" s="8"/>
      <c r="B35" s="8"/>
      <c r="C35" s="41" t="s">
        <v>2</v>
      </c>
      <c r="D35" s="41" t="s">
        <v>2</v>
      </c>
      <c r="E35" s="41" t="s">
        <v>2</v>
      </c>
      <c r="F35" s="41" t="s">
        <v>2</v>
      </c>
      <c r="G35" s="41" t="s">
        <v>2</v>
      </c>
      <c r="H35" s="41" t="s">
        <v>2</v>
      </c>
      <c r="I35" s="41" t="s">
        <v>2</v>
      </c>
      <c r="J35" s="115" t="s">
        <v>2</v>
      </c>
      <c r="K35" s="41" t="s">
        <v>2</v>
      </c>
      <c r="L35" s="41" t="s">
        <v>2</v>
      </c>
      <c r="M35" s="41" t="s">
        <v>2</v>
      </c>
      <c r="N35" s="41" t="s">
        <v>2</v>
      </c>
      <c r="O35" s="41" t="s">
        <v>2</v>
      </c>
      <c r="P35" s="41" t="s">
        <v>2</v>
      </c>
    </row>
    <row r="36" spans="1:16" ht="13.5" customHeight="1" x14ac:dyDescent="0.2">
      <c r="A36" s="12" t="s">
        <v>29</v>
      </c>
      <c r="B36" s="37">
        <f>B33+B34</f>
        <v>734010116.78000009</v>
      </c>
      <c r="C36" s="37">
        <f t="shared" ref="C36:P36" si="51">C33+C34</f>
        <v>2930341</v>
      </c>
      <c r="D36" s="37">
        <f t="shared" si="51"/>
        <v>48956703.93</v>
      </c>
      <c r="E36" s="37">
        <f t="shared" si="51"/>
        <v>636418</v>
      </c>
      <c r="F36" s="37">
        <f t="shared" si="51"/>
        <v>1683094</v>
      </c>
      <c r="G36" s="37">
        <f t="shared" si="51"/>
        <v>206164.23</v>
      </c>
      <c r="H36" s="37">
        <f t="shared" si="51"/>
        <v>1172885.4099999999</v>
      </c>
      <c r="I36" s="37">
        <f t="shared" si="51"/>
        <v>478374.72</v>
      </c>
      <c r="J36" s="37">
        <f t="shared" si="51"/>
        <v>24355154.120000001</v>
      </c>
      <c r="K36" s="37">
        <f t="shared" si="51"/>
        <v>645920.74</v>
      </c>
      <c r="L36" s="37">
        <f t="shared" si="51"/>
        <v>396702.17</v>
      </c>
      <c r="M36" s="37">
        <f t="shared" si="51"/>
        <v>625833.41279999993</v>
      </c>
      <c r="N36" s="37">
        <f t="shared" si="51"/>
        <v>783268</v>
      </c>
      <c r="O36" s="37">
        <f t="shared" si="51"/>
        <v>382677</v>
      </c>
      <c r="P36" s="37">
        <f t="shared" si="51"/>
        <v>817263653.5128001</v>
      </c>
    </row>
    <row r="37" spans="1:16" ht="13.5" customHeight="1" x14ac:dyDescent="0.2">
      <c r="J37" s="116"/>
    </row>
    <row r="38" spans="1:16" ht="13.5" customHeight="1" x14ac:dyDescent="0.2">
      <c r="B38" s="14"/>
      <c r="J38" s="116"/>
    </row>
    <row r="39" spans="1:16" ht="13.5" customHeight="1" x14ac:dyDescent="0.2">
      <c r="E39" s="27"/>
      <c r="J39" s="116"/>
    </row>
    <row r="40" spans="1:16" ht="13.5" customHeight="1" x14ac:dyDescent="0.2">
      <c r="J40" s="117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 Matric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2016-03-17T07:46:12Z</dcterms:modified>
</cp:coreProperties>
</file>