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C:\Users\MICHELLE\Documents\Accounting\Budget\Budget 2020\"/>
    </mc:Choice>
  </mc:AlternateContent>
  <xr:revisionPtr revIDLastSave="0" documentId="13_ncr:1_{C005EC0E-C794-4DCA-8DDF-51E3316F6D1A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Summary" sheetId="1" r:id="rId1"/>
    <sheet name="Budget 2020" sheetId="2" r:id="rId2"/>
    <sheet name="Chart &amp; Graph" sheetId="3" r:id="rId3"/>
  </sheets>
  <definedNames>
    <definedName name="_xlnm._FilterDatabase" localSheetId="1" hidden="1">'Budget 2020'!$A$1:$J$332</definedName>
    <definedName name="_xlnm.Print_Area" localSheetId="1">'Budget 2020'!$A$1:$J$329</definedName>
    <definedName name="_xlnm.Print_Area" localSheetId="0">Summary!$A$1:$I$34</definedName>
    <definedName name="_xlnm.Print_Titles" localSheetId="1">'Budget 2020'!$1:$5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11" i="1" l="1"/>
  <c r="G114" i="2"/>
  <c r="C114" i="2"/>
  <c r="E114" i="2"/>
  <c r="F21" i="1"/>
  <c r="E204" i="2"/>
  <c r="G202" i="2"/>
  <c r="G200" i="2"/>
  <c r="F27" i="1"/>
  <c r="E304" i="2"/>
  <c r="E263" i="2"/>
  <c r="E248" i="2"/>
  <c r="G263" i="2"/>
  <c r="G204" i="2"/>
  <c r="F19" i="1"/>
  <c r="E328" i="2"/>
  <c r="I293" i="2"/>
  <c r="I291" i="2"/>
  <c r="G291" i="2"/>
  <c r="E291" i="2"/>
  <c r="D4" i="3" l="1"/>
  <c r="D5" i="3"/>
  <c r="D6" i="3"/>
  <c r="D7" i="3"/>
  <c r="D8" i="3"/>
  <c r="D9" i="3"/>
  <c r="D10" i="3"/>
  <c r="D3" i="3"/>
  <c r="B32" i="1" l="1"/>
  <c r="C263" i="2" l="1"/>
  <c r="G141" i="2"/>
  <c r="G290" i="2"/>
  <c r="G289" i="2"/>
  <c r="C291" i="2"/>
  <c r="G187" i="2"/>
  <c r="G216" i="2"/>
  <c r="G260" i="2"/>
  <c r="G259" i="2"/>
  <c r="G258" i="2"/>
  <c r="G257" i="2"/>
  <c r="G256" i="2"/>
  <c r="G317" i="2"/>
  <c r="G316" i="2"/>
  <c r="G315" i="2"/>
  <c r="G314" i="2"/>
  <c r="G313" i="2"/>
  <c r="G312" i="2"/>
  <c r="G311" i="2"/>
  <c r="G310" i="2"/>
  <c r="G309" i="2"/>
  <c r="G308" i="2"/>
  <c r="C328" i="2"/>
  <c r="G232" i="2"/>
  <c r="G230" i="2"/>
  <c r="G228" i="2"/>
  <c r="G328" i="2" l="1"/>
  <c r="G10" i="2" l="1"/>
  <c r="B11" i="3"/>
  <c r="C11" i="3"/>
  <c r="D11" i="3" s="1"/>
  <c r="G151" i="2"/>
  <c r="C78" i="2"/>
  <c r="C86" i="2" s="1"/>
  <c r="C301" i="2"/>
  <c r="B25" i="1" s="1"/>
  <c r="E301" i="2"/>
  <c r="C297" i="2"/>
  <c r="E297" i="2"/>
  <c r="C293" i="2"/>
  <c r="E274" i="2"/>
  <c r="G274" i="2" s="1"/>
  <c r="C265" i="2"/>
  <c r="C248" i="2"/>
  <c r="C250" i="2" s="1"/>
  <c r="B15" i="1" s="1"/>
  <c r="E250" i="2"/>
  <c r="D15" i="1" s="1"/>
  <c r="C104" i="2"/>
  <c r="C110" i="2"/>
  <c r="G255" i="2"/>
  <c r="G300" i="2"/>
  <c r="G299" i="2"/>
  <c r="G296" i="2"/>
  <c r="G295" i="2"/>
  <c r="G288" i="2"/>
  <c r="G287" i="2"/>
  <c r="G286" i="2"/>
  <c r="G285" i="2"/>
  <c r="G284" i="2"/>
  <c r="G283" i="2"/>
  <c r="G282" i="2"/>
  <c r="G281" i="2"/>
  <c r="G280" i="2"/>
  <c r="G279" i="2"/>
  <c r="G278" i="2"/>
  <c r="G277" i="2"/>
  <c r="G276" i="2"/>
  <c r="G275" i="2"/>
  <c r="G273" i="2"/>
  <c r="G272" i="2"/>
  <c r="G270" i="2"/>
  <c r="G269" i="2"/>
  <c r="G268" i="2"/>
  <c r="G262" i="2"/>
  <c r="G261" i="2"/>
  <c r="G254" i="2"/>
  <c r="G253" i="2"/>
  <c r="G246" i="2"/>
  <c r="G244" i="2"/>
  <c r="G242" i="2"/>
  <c r="G240" i="2"/>
  <c r="G239" i="2"/>
  <c r="G237" i="2"/>
  <c r="G236" i="2"/>
  <c r="G235" i="2"/>
  <c r="G234" i="2"/>
  <c r="G231" i="2"/>
  <c r="G229" i="2"/>
  <c r="G227" i="2"/>
  <c r="G226" i="2"/>
  <c r="G225" i="2"/>
  <c r="G224" i="2"/>
  <c r="G223" i="2"/>
  <c r="G222" i="2"/>
  <c r="G221" i="2"/>
  <c r="G220" i="2"/>
  <c r="G219" i="2"/>
  <c r="G217" i="2"/>
  <c r="G215" i="2"/>
  <c r="G214" i="2"/>
  <c r="G213" i="2"/>
  <c r="G212" i="2"/>
  <c r="G211" i="2"/>
  <c r="G210" i="2"/>
  <c r="G209" i="2"/>
  <c r="G170" i="2"/>
  <c r="C200" i="2"/>
  <c r="G198" i="2"/>
  <c r="G196" i="2"/>
  <c r="G194" i="2"/>
  <c r="G192" i="2"/>
  <c r="G190" i="2"/>
  <c r="G186" i="2"/>
  <c r="G188" i="2"/>
  <c r="G184" i="2"/>
  <c r="G182" i="2"/>
  <c r="G176" i="2"/>
  <c r="G175" i="2"/>
  <c r="G177" i="2"/>
  <c r="G173" i="2"/>
  <c r="G172" i="2"/>
  <c r="G168" i="2"/>
  <c r="G167" i="2"/>
  <c r="G165" i="2"/>
  <c r="G164" i="2"/>
  <c r="G163" i="2"/>
  <c r="G160" i="2"/>
  <c r="G161" i="2"/>
  <c r="G159" i="2"/>
  <c r="G158" i="2"/>
  <c r="G156" i="2"/>
  <c r="G155" i="2"/>
  <c r="G154" i="2"/>
  <c r="G152" i="2"/>
  <c r="G150" i="2"/>
  <c r="G148" i="2"/>
  <c r="G147" i="2"/>
  <c r="G146" i="2"/>
  <c r="G144" i="2"/>
  <c r="G143" i="2"/>
  <c r="G139" i="2"/>
  <c r="G138" i="2"/>
  <c r="G137" i="2"/>
  <c r="G136" i="2"/>
  <c r="G135" i="2"/>
  <c r="C132" i="2"/>
  <c r="G131" i="2"/>
  <c r="G130" i="2"/>
  <c r="G128" i="2"/>
  <c r="G127" i="2"/>
  <c r="G126" i="2"/>
  <c r="G121" i="2"/>
  <c r="G120" i="2"/>
  <c r="G119" i="2"/>
  <c r="G118" i="2"/>
  <c r="C122" i="2"/>
  <c r="G109" i="2"/>
  <c r="G108" i="2"/>
  <c r="G107" i="2"/>
  <c r="G106" i="2"/>
  <c r="G103" i="2"/>
  <c r="G102" i="2"/>
  <c r="G101" i="2"/>
  <c r="G100" i="2"/>
  <c r="G99" i="2"/>
  <c r="G98" i="2"/>
  <c r="C65" i="2"/>
  <c r="G65" i="2" s="1"/>
  <c r="C57" i="2"/>
  <c r="G85" i="2"/>
  <c r="G84" i="2"/>
  <c r="G83" i="2"/>
  <c r="G82" i="2"/>
  <c r="G81" i="2"/>
  <c r="G80" i="2"/>
  <c r="G79" i="2"/>
  <c r="G77" i="2"/>
  <c r="G76" i="2"/>
  <c r="G75" i="2"/>
  <c r="G71" i="2"/>
  <c r="G70" i="2"/>
  <c r="G69" i="2"/>
  <c r="G68" i="2"/>
  <c r="G67" i="2"/>
  <c r="G66" i="2"/>
  <c r="G64" i="2"/>
  <c r="G63" i="2"/>
  <c r="G62" i="2"/>
  <c r="G61" i="2"/>
  <c r="G60" i="2"/>
  <c r="G56" i="2"/>
  <c r="G55" i="2"/>
  <c r="G52" i="2"/>
  <c r="G49" i="2"/>
  <c r="C38" i="2"/>
  <c r="G42" i="2"/>
  <c r="G41" i="2"/>
  <c r="G37" i="2"/>
  <c r="G36" i="2"/>
  <c r="C43" i="2"/>
  <c r="C30" i="2"/>
  <c r="G29" i="2"/>
  <c r="G28" i="2"/>
  <c r="G27" i="2"/>
  <c r="G26" i="2"/>
  <c r="G25" i="2"/>
  <c r="G24" i="2"/>
  <c r="G23" i="2"/>
  <c r="G22" i="2"/>
  <c r="G19" i="2"/>
  <c r="G18" i="2"/>
  <c r="G17" i="2"/>
  <c r="G16" i="2"/>
  <c r="G15" i="2"/>
  <c r="G14" i="2"/>
  <c r="G13" i="2"/>
  <c r="G12" i="2"/>
  <c r="G11" i="2"/>
  <c r="C20" i="2"/>
  <c r="G8" i="2"/>
  <c r="E9" i="2"/>
  <c r="G9" i="2" s="1"/>
  <c r="E30" i="2"/>
  <c r="E38" i="2"/>
  <c r="E43" i="2"/>
  <c r="E57" i="2"/>
  <c r="E72" i="2"/>
  <c r="E86" i="2"/>
  <c r="E104" i="2"/>
  <c r="E110" i="2"/>
  <c r="E122" i="2"/>
  <c r="E132" i="2"/>
  <c r="E200" i="2"/>
  <c r="I308" i="2"/>
  <c r="I328" i="2" s="1"/>
  <c r="I301" i="2"/>
  <c r="I297" i="2"/>
  <c r="H19" i="1"/>
  <c r="I263" i="2"/>
  <c r="I248" i="2"/>
  <c r="I250" i="2" s="1"/>
  <c r="H15" i="1" s="1"/>
  <c r="I200" i="2"/>
  <c r="I128" i="2"/>
  <c r="I132" i="2" s="1"/>
  <c r="I122" i="2"/>
  <c r="I110" i="2"/>
  <c r="I101" i="2"/>
  <c r="I86" i="2"/>
  <c r="I72" i="2"/>
  <c r="I57" i="2"/>
  <c r="I43" i="2"/>
  <c r="I38" i="2"/>
  <c r="I30" i="2"/>
  <c r="I20" i="2"/>
  <c r="H25" i="1"/>
  <c r="D25" i="1"/>
  <c r="H23" i="1"/>
  <c r="D23" i="1"/>
  <c r="I104" i="2"/>
  <c r="I265" i="2" l="1"/>
  <c r="E265" i="2"/>
  <c r="G265" i="2" s="1"/>
  <c r="I202" i="2"/>
  <c r="I204" i="2" s="1"/>
  <c r="H13" i="1" s="1"/>
  <c r="G104" i="2"/>
  <c r="E45" i="2"/>
  <c r="G78" i="2"/>
  <c r="I112" i="2"/>
  <c r="H11" i="1" s="1"/>
  <c r="C32" i="2"/>
  <c r="G110" i="2"/>
  <c r="I32" i="2"/>
  <c r="G297" i="2"/>
  <c r="F23" i="1" s="1"/>
  <c r="G57" i="2"/>
  <c r="C112" i="2"/>
  <c r="B11" i="1" s="1"/>
  <c r="G132" i="2"/>
  <c r="I45" i="2"/>
  <c r="G43" i="2"/>
  <c r="C202" i="2"/>
  <c r="G250" i="2"/>
  <c r="F15" i="1" s="1"/>
  <c r="G86" i="2"/>
  <c r="C45" i="2"/>
  <c r="C204" i="2"/>
  <c r="B23" i="1"/>
  <c r="G301" i="2"/>
  <c r="F25" i="1" s="1"/>
  <c r="B19" i="1"/>
  <c r="B17" i="1"/>
  <c r="E20" i="2"/>
  <c r="E32" i="2" s="1"/>
  <c r="C72" i="2"/>
  <c r="G72" i="2" s="1"/>
  <c r="E112" i="2"/>
  <c r="D11" i="1" s="1"/>
  <c r="G248" i="2"/>
  <c r="H17" i="1"/>
  <c r="E202" i="2"/>
  <c r="G38" i="2"/>
  <c r="G122" i="2"/>
  <c r="D17" i="1" l="1"/>
  <c r="G304" i="2"/>
  <c r="B13" i="1"/>
  <c r="C304" i="2"/>
  <c r="F17" i="1"/>
  <c r="E92" i="2"/>
  <c r="D9" i="1" s="1"/>
  <c r="E293" i="2"/>
  <c r="I92" i="2"/>
  <c r="I114" i="2" s="1"/>
  <c r="G45" i="2"/>
  <c r="C92" i="2"/>
  <c r="D13" i="1"/>
  <c r="F13" i="1"/>
  <c r="G112" i="2"/>
  <c r="D19" i="1" l="1"/>
  <c r="G293" i="2"/>
  <c r="H9" i="1"/>
  <c r="H21" i="1" s="1"/>
  <c r="H27" i="1" s="1"/>
  <c r="I304" i="2"/>
  <c r="G92" i="2"/>
  <c r="F9" i="1" s="1"/>
  <c r="B9" i="1"/>
  <c r="B21" i="1" s="1"/>
  <c r="D21" i="1"/>
  <c r="D27" i="1" l="1"/>
  <c r="I332" i="2"/>
  <c r="I335" i="2" s="1"/>
  <c r="B27" i="1"/>
  <c r="B34" i="1" s="1"/>
</calcChain>
</file>

<file path=xl/sharedStrings.xml><?xml version="1.0" encoding="utf-8"?>
<sst xmlns="http://schemas.openxmlformats.org/spreadsheetml/2006/main" count="328" uniqueCount="292">
  <si>
    <t>PENANG GLOBAL TOURISM SDN BHD</t>
  </si>
  <si>
    <t>SUMMARY</t>
  </si>
  <si>
    <t>PROPOSED</t>
  </si>
  <si>
    <t>REVISED</t>
  </si>
  <si>
    <t>ACTUAL</t>
  </si>
  <si>
    <t>BUDGET</t>
  </si>
  <si>
    <t>BUDGET 2019</t>
  </si>
  <si>
    <t>EXPENDITURE</t>
  </si>
  <si>
    <t>2019</t>
  </si>
  <si>
    <t>TILL SEPT 2019</t>
  </si>
  <si>
    <t>RM</t>
  </si>
  <si>
    <t>Operating Expenditure (OPEX)</t>
  </si>
  <si>
    <t>Capital Expenditure (CAPEX)</t>
  </si>
  <si>
    <t>Marketing/Promotion</t>
  </si>
  <si>
    <t>Communications</t>
  </si>
  <si>
    <t>Events</t>
  </si>
  <si>
    <t>Tourism Services</t>
  </si>
  <si>
    <t>SUB TOTAL</t>
  </si>
  <si>
    <t>Penang Centre of Education Tourism (Study Penang)</t>
  </si>
  <si>
    <t xml:space="preserve">Penang Centre of Medical Tourism </t>
  </si>
  <si>
    <t>YOY</t>
  </si>
  <si>
    <t>DETAILS OF BUDGET</t>
  </si>
  <si>
    <t>OPERATING EXPENDITURE (OPEX)</t>
  </si>
  <si>
    <t>Personnel - PGT</t>
  </si>
  <si>
    <t xml:space="preserve"> - Salary</t>
  </si>
  <si>
    <t xml:space="preserve"> - Allowance</t>
  </si>
  <si>
    <t xml:space="preserve"> - EPF</t>
  </si>
  <si>
    <t xml:space="preserve"> - Socso</t>
  </si>
  <si>
    <t xml:space="preserve"> - Socso (EIS)</t>
  </si>
  <si>
    <t xml:space="preserve"> - Medical fee</t>
  </si>
  <si>
    <t xml:space="preserve"> - Overtime</t>
  </si>
  <si>
    <r>
      <t xml:space="preserve"> - Insurance </t>
    </r>
    <r>
      <rPr>
        <sz val="10"/>
        <rFont val="Arial"/>
        <family val="2"/>
      </rPr>
      <t>(Office/GHS/GTL/GOPC/Travel Insurance/MV insurance)</t>
    </r>
  </si>
  <si>
    <t xml:space="preserve"> - Trainer &amp; Trainee Allowance</t>
  </si>
  <si>
    <t xml:space="preserve"> - Mileage /Toll claims/Petrol</t>
  </si>
  <si>
    <t xml:space="preserve">Personnel - TIC </t>
  </si>
  <si>
    <t xml:space="preserve"> - Salary </t>
  </si>
  <si>
    <t>SUB-TOTAL Personnel</t>
  </si>
  <si>
    <t>Utilities</t>
  </si>
  <si>
    <t>PGT</t>
  </si>
  <si>
    <t xml:space="preserve"> - Telephone/Fax /Email</t>
  </si>
  <si>
    <t xml:space="preserve"> - Electricity &amp; Water</t>
  </si>
  <si>
    <t>Tourist Information Center</t>
  </si>
  <si>
    <t xml:space="preserve"> - Telephone/Fax </t>
  </si>
  <si>
    <t>SUB-TOTAL Utilities</t>
  </si>
  <si>
    <t>Rental</t>
  </si>
  <si>
    <t xml:space="preserve"> - Office Rental</t>
  </si>
  <si>
    <t xml:space="preserve"> - Office Rental </t>
  </si>
  <si>
    <t>Training &amp; Development</t>
  </si>
  <si>
    <t xml:space="preserve"> - Team Building</t>
  </si>
  <si>
    <t xml:space="preserve"> - Skills Development</t>
  </si>
  <si>
    <t>Office Expenses</t>
  </si>
  <si>
    <t xml:space="preserve"> - Annual Dinner</t>
  </si>
  <si>
    <t xml:space="preserve"> - Postage &amp; Courier</t>
  </si>
  <si>
    <t xml:space="preserve"> - Stationery &amp; Supplies</t>
  </si>
  <si>
    <t xml:space="preserve"> - Photostating &amp; Others/Photography                 </t>
  </si>
  <si>
    <t xml:space="preserve"> - Newspapers/books</t>
  </si>
  <si>
    <t xml:space="preserve"> - Office Upkeep &amp; expenses</t>
  </si>
  <si>
    <t xml:space="preserve"> - Refreshment &amp; Food</t>
  </si>
  <si>
    <t xml:space="preserve"> - Meeting expenses</t>
  </si>
  <si>
    <t xml:space="preserve"> - Upkeep of M Vehicle</t>
  </si>
  <si>
    <t xml:space="preserve"> - Staff Uniform</t>
  </si>
  <si>
    <t xml:space="preserve"> - Advertisement - Vacancy</t>
  </si>
  <si>
    <t xml:space="preserve"> - Trade Mark Application</t>
  </si>
  <si>
    <t>Misc</t>
  </si>
  <si>
    <t xml:space="preserve"> - Audit Fee                            </t>
  </si>
  <si>
    <t xml:space="preserve"> - Accounting fee &amp; Payroll (Outsource)</t>
  </si>
  <si>
    <t xml:space="preserve"> - Secretarial fee</t>
  </si>
  <si>
    <t xml:space="preserve"> - Allowance for BOD (attending meeting)</t>
  </si>
  <si>
    <t xml:space="preserve"> - Income tax consultancy fee                   </t>
  </si>
  <si>
    <t xml:space="preserve"> - Bank charges                            </t>
  </si>
  <si>
    <t xml:space="preserve"> - Filing fee                              </t>
  </si>
  <si>
    <t xml:space="preserve"> - Legal &amp; Professional Fees</t>
  </si>
  <si>
    <t xml:space="preserve"> - License Fee (TIC)</t>
  </si>
  <si>
    <t xml:space="preserve"> - Taxation</t>
  </si>
  <si>
    <t xml:space="preserve"> - Gain/Loss of Forex Exchange</t>
  </si>
  <si>
    <t>Fixed Assets written off</t>
  </si>
  <si>
    <t>Depreciation of Fixed Assets</t>
  </si>
  <si>
    <t>TOTAL OPERATING EXPENDITURE (OPEX)</t>
  </si>
  <si>
    <t>CAPITAL EXPENDITURE (CAPEX)</t>
  </si>
  <si>
    <t>CAPEX - Purchase of fixed assets</t>
  </si>
  <si>
    <t xml:space="preserve"> - Computers (Hardware &amp; Software)</t>
  </si>
  <si>
    <t xml:space="preserve"> - Office Equipment </t>
  </si>
  <si>
    <t xml:space="preserve"> - Furniture &amp; Fittings </t>
  </si>
  <si>
    <t xml:space="preserve"> - Motor Vehicle</t>
  </si>
  <si>
    <t xml:space="preserve"> - Electrical Installation</t>
  </si>
  <si>
    <t xml:space="preserve"> - Renovation (Conference Room Glass Door)</t>
  </si>
  <si>
    <t xml:space="preserve"> - Computers (Hardware &amp; Software) </t>
  </si>
  <si>
    <t xml:space="preserve"> - Furniture &amp; Fittings</t>
  </si>
  <si>
    <t xml:space="preserve"> - Renovation</t>
  </si>
  <si>
    <t>Sub-Total CAPEX - Purchase of fixed assets</t>
  </si>
  <si>
    <t xml:space="preserve">TOTAL OPEX &amp; CAPEX </t>
  </si>
  <si>
    <t>MARKETING/PROMOTION</t>
  </si>
  <si>
    <t xml:space="preserve"> - Banner Streamers &amp; artwork</t>
  </si>
  <si>
    <t xml:space="preserve"> - Printing of Business Card</t>
  </si>
  <si>
    <r>
      <t xml:space="preserve"> - FAM Trip </t>
    </r>
    <r>
      <rPr>
        <i/>
        <sz val="11"/>
        <color indexed="8"/>
        <rFont val="Arial"/>
        <family val="2"/>
      </rPr>
      <t>(Additional RM100k taken from Comms Dept)</t>
    </r>
  </si>
  <si>
    <t xml:space="preserve"> - Lunch/Dinner hosting</t>
  </si>
  <si>
    <t>Trade Fairs &amp; Roadshows</t>
  </si>
  <si>
    <t xml:space="preserve"> - Local </t>
  </si>
  <si>
    <t xml:space="preserve"> - Local Travel</t>
  </si>
  <si>
    <t xml:space="preserve"> - Online Promotions (E-coupon)</t>
  </si>
  <si>
    <t xml:space="preserve"> - Domestic Campaign (OTA)</t>
  </si>
  <si>
    <t xml:space="preserve"> - EPY Tik Tok Campaign</t>
  </si>
  <si>
    <t xml:space="preserve"> - Tourism Malaysia (Business to Business)</t>
  </si>
  <si>
    <t xml:space="preserve"> - Europe/US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</si>
  <si>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World Travel Mart (London)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</si>
  <si>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ITB Berlin (Germany)</t>
    </r>
    <r>
      <rPr>
        <i/>
        <sz val="11"/>
        <rFont val="Arial"/>
        <family val="2"/>
      </rPr>
      <t xml:space="preserve"> 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</si>
  <si>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Tactical Campaign - Malaysia Airlines UK Tactical Campaign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</si>
  <si>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Travel News Market Stockholm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</si>
  <si>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Tactical Campaign - Qatar Airways Europe Tactical Campaign</t>
    </r>
  </si>
  <si>
    <t xml:space="preserve"> - Hong Kong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</si>
  <si>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Tactical Campaign</t>
    </r>
  </si>
  <si>
    <t xml:space="preserve"> - Singapore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</si>
  <si>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Singapore - Visit Penang Year 2020 Launch</t>
    </r>
  </si>
  <si>
    <t xml:space="preserve"> - Australia</t>
  </si>
  <si>
    <t xml:space="preserve"> - Taiwan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</si>
  <si>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Taiwan Content Marketing</t>
    </r>
  </si>
  <si>
    <t xml:space="preserve"> - Indonesia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</si>
  <si>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Tactical Campaign with Airlines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</si>
  <si>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 xml:space="preserve">Indonesia - Visit Penang Year 2020 Launch </t>
    </r>
  </si>
  <si>
    <t xml:space="preserve"> - Thailand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</si>
  <si>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Thailand International Travel Fair (Bangkok)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</si>
  <si>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Thailand Tactical Campaign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</si>
  <si>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 xml:space="preserve">Thailand - Visit Penang Year 2020 Launch </t>
    </r>
  </si>
  <si>
    <t xml:space="preserve"> - Korea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</si>
  <si>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 xml:space="preserve">Penang Roadshow @ Korea 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</si>
  <si>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Tactical Campaign with Airlines and Agents</t>
    </r>
  </si>
  <si>
    <t xml:space="preserve"> - Japan</t>
  </si>
  <si>
    <t xml:space="preserve"> - Vietnam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</si>
  <si>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Asean Travel Fair Vietnam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</si>
  <si>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 xml:space="preserve">Vietnam Tactical Campaign </t>
    </r>
  </si>
  <si>
    <t xml:space="preserve"> - Myanmar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</si>
  <si>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Yangon Shopping mall campaign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</si>
  <si>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AA Marketing Campaign Yangoon</t>
    </r>
    <r>
      <rPr>
        <sz val="14"/>
        <rFont val="Arial"/>
        <family val="2"/>
      </rPr>
      <t xml:space="preserve"> </t>
    </r>
  </si>
  <si>
    <t xml:space="preserve"> - South Asia</t>
  </si>
  <si>
    <t xml:space="preserve"> - Middle East</t>
  </si>
  <si>
    <r>
      <rPr>
        <sz val="12"/>
        <color indexed="23"/>
        <rFont val="Wingdings"/>
        <charset val="2"/>
      </rPr>
      <t xml:space="preserve">  </t>
    </r>
    <r>
      <rPr>
        <sz val="12"/>
        <color indexed="23"/>
        <rFont val="Arial"/>
        <family val="2"/>
      </rPr>
      <t>Trade Investment to Qatar</t>
    </r>
  </si>
  <si>
    <t xml:space="preserve"> - United States of America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</si>
  <si>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Tactical Campaign - Airlines/OTA</t>
    </r>
  </si>
  <si>
    <t xml:space="preserve"> - Wedding Tourism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</si>
  <si>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Wedding Tourism - Asia</t>
    </r>
  </si>
  <si>
    <t xml:space="preserve"> - Cruise Tourism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</si>
  <si>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Conference</t>
    </r>
  </si>
  <si>
    <t xml:space="preserve">State Exco - Trade fairs &amp; Roadshow </t>
  </si>
  <si>
    <t xml:space="preserve"> - Provisional </t>
  </si>
  <si>
    <t>Total for Trade Fairs &amp; Roadshows (International)</t>
  </si>
  <si>
    <t>Total for Trade Fairs &amp; Roadshows (Local &amp; International)</t>
  </si>
  <si>
    <t xml:space="preserve">TOTAL MARKETING/PROMOTION </t>
  </si>
  <si>
    <t xml:space="preserve"> - General</t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</si>
  <si>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Ad-Hoc Copy writing/Translation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</si>
  <si>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Photo/Video Archiving</t>
    </r>
  </si>
  <si>
    <r>
      <t xml:space="preserve"> - </t>
    </r>
    <r>
      <rPr>
        <b/>
        <sz val="12"/>
        <rFont val="Arial"/>
        <family val="2"/>
      </rPr>
      <t>Video Production</t>
    </r>
  </si>
  <si>
    <t xml:space="preserve">  - Ebuzz - EDMs/Newsletter</t>
  </si>
  <si>
    <t xml:space="preserve">  - Advertisement in Magazines</t>
  </si>
  <si>
    <t xml:space="preserve"> - Production cost of ads on Billboards / CAT buses / CUBE </t>
  </si>
  <si>
    <t xml:space="preserve"> - International Media Campaigns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</si>
  <si>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Australia Media Campaign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</si>
  <si>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Thailand Media Campaign</t>
    </r>
  </si>
  <si>
    <t xml:space="preserve"> - Advertising &amp; Promotion of Events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</si>
  <si>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George Town Festival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</si>
  <si>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George Town Heritage Celebration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</si>
  <si>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Butterworth Fringe Festival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</si>
  <si>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Penang Hill Festival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</si>
  <si>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Penang Yosakoi Parade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</si>
  <si>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 xml:space="preserve">Experience Penang </t>
    </r>
  </si>
  <si>
    <t xml:space="preserve"> - Outdoor / Airport Advertising (domestic) - LED / Billboards / Lightbox Billboards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</si>
  <si>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LED advertising - Domestic</t>
    </r>
  </si>
  <si>
    <t xml:space="preserve"> - Online Advertising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</si>
  <si>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Facebook boosting</t>
    </r>
  </si>
  <si>
    <t xml:space="preserve"> - Radio Advertising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</si>
  <si>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 xml:space="preserve">Radio Advertising </t>
    </r>
  </si>
  <si>
    <t xml:space="preserve"> - Provisional</t>
  </si>
  <si>
    <t xml:space="preserve">TOTAL COMMUNICATIONS </t>
  </si>
  <si>
    <t>EVENTS</t>
  </si>
  <si>
    <t xml:space="preserve"> - Contribution/sponsor</t>
  </si>
  <si>
    <t xml:space="preserve"> - Last Fri, Sat &amp; Sun for the month (12 months)</t>
  </si>
  <si>
    <t xml:space="preserve"> - Recce (Hot Air Balloon) </t>
  </si>
  <si>
    <t xml:space="preserve"> - Raja Muda S'gor International Regatta</t>
  </si>
  <si>
    <t>TOTAL EVENTS</t>
  </si>
  <si>
    <t>TOURISM SERVICES</t>
  </si>
  <si>
    <r>
      <t xml:space="preserve"> - Souvenirs/Gifts</t>
    </r>
    <r>
      <rPr>
        <i/>
        <sz val="11"/>
        <rFont val="Arial"/>
        <family val="2"/>
      </rPr>
      <t xml:space="preserve"> </t>
    </r>
  </si>
  <si>
    <t xml:space="preserve"> - Heritage walk &amp; tour / Car Free Day Event </t>
  </si>
  <si>
    <t xml:space="preserve"> - Welcoming reception &amp; Conference</t>
  </si>
  <si>
    <t xml:space="preserve"> - Printing of publication/brochures (Reprint)</t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</si>
  <si>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New brochures 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</si>
  <si>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Peranakan Brochure &amp; Booklet 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</si>
  <si>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George Town Heritage Site Map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</si>
  <si>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Cruise Brochure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</si>
  <si>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Calender Of Event 2019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</si>
  <si>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Tour &amp; Incentive Brochure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</si>
  <si>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Heritage Walkabout Brochure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</si>
  <si>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Here &amp; Now</t>
    </r>
  </si>
  <si>
    <t xml:space="preserve"> - PGT Networking with Tourism Players</t>
  </si>
  <si>
    <t xml:space="preserve"> - Development of surveys </t>
  </si>
  <si>
    <t xml:space="preserve"> - Professional fee for Brochure Distribution</t>
  </si>
  <si>
    <r>
      <t xml:space="preserve"> - Provisional</t>
    </r>
    <r>
      <rPr>
        <b/>
        <sz val="11"/>
        <color indexed="8"/>
        <rFont val="Arial"/>
        <family val="2"/>
      </rPr>
      <t xml:space="preserve"> </t>
    </r>
  </si>
  <si>
    <t>TOTAL TOURISM SERVICES</t>
  </si>
  <si>
    <t>STUDY PENANG</t>
  </si>
  <si>
    <t>TOTAL STUDY PENANG</t>
  </si>
  <si>
    <t>PENANG CENTRE OF MEDICAL TOURISM (PMED)</t>
  </si>
  <si>
    <t>TOTAL PMED</t>
  </si>
  <si>
    <t>TOTAL (PGT)</t>
  </si>
  <si>
    <r>
      <t xml:space="preserve">   </t>
    </r>
    <r>
      <rPr>
        <sz val="12"/>
        <rFont val="Wingdings"/>
        <charset val="2"/>
      </rPr>
      <t xml:space="preserve"> </t>
    </r>
    <r>
      <rPr>
        <sz val="12"/>
        <rFont val="Arial"/>
        <family val="2"/>
      </rPr>
      <t>Social Media Management Marketing</t>
    </r>
  </si>
  <si>
    <r>
      <t xml:space="preserve">   </t>
    </r>
    <r>
      <rPr>
        <sz val="12"/>
        <rFont val="Wingdings"/>
        <charset val="2"/>
      </rPr>
      <t xml:space="preserve"> </t>
    </r>
    <r>
      <rPr>
        <sz val="12"/>
        <rFont val="Arial"/>
        <family val="2"/>
      </rPr>
      <t xml:space="preserve">FAMs </t>
    </r>
  </si>
  <si>
    <r>
      <t xml:space="preserve">   </t>
    </r>
    <r>
      <rPr>
        <sz val="12"/>
        <rFont val="Wingdings"/>
        <charset val="2"/>
      </rPr>
      <t xml:space="preserve"> </t>
    </r>
    <r>
      <rPr>
        <sz val="12"/>
        <rFont val="Arial"/>
        <family val="2"/>
      </rPr>
      <t>China Trade Show ITB China (2018: Shanghai Travel Fair)</t>
    </r>
  </si>
  <si>
    <r>
      <t xml:space="preserve">   </t>
    </r>
    <r>
      <rPr>
        <sz val="12"/>
        <rFont val="Wingdings"/>
        <charset val="2"/>
      </rPr>
      <t xml:space="preserve"> </t>
    </r>
    <r>
      <rPr>
        <sz val="12"/>
        <rFont val="Arial"/>
        <family val="2"/>
      </rPr>
      <t>Guangzhou Travel Fair</t>
    </r>
  </si>
  <si>
    <r>
      <t xml:space="preserve">   </t>
    </r>
    <r>
      <rPr>
        <sz val="12"/>
        <rFont val="Wingdings"/>
        <charset val="2"/>
      </rPr>
      <t xml:space="preserve"> </t>
    </r>
    <r>
      <rPr>
        <sz val="12"/>
        <rFont val="Arial"/>
        <family val="2"/>
      </rPr>
      <t>OTA Campaigns</t>
    </r>
  </si>
  <si>
    <r>
      <t xml:space="preserve">   </t>
    </r>
    <r>
      <rPr>
        <sz val="12"/>
        <rFont val="Wingdings"/>
        <charset val="2"/>
      </rPr>
      <t xml:space="preserve"> </t>
    </r>
    <r>
      <rPr>
        <sz val="12"/>
        <rFont val="Arial"/>
        <family val="2"/>
      </rPr>
      <t>Airlines Marketing</t>
    </r>
  </si>
  <si>
    <r>
      <t xml:space="preserve">   </t>
    </r>
    <r>
      <rPr>
        <sz val="12"/>
        <rFont val="Wingdings"/>
        <charset val="2"/>
      </rPr>
      <t xml:space="preserve"> </t>
    </r>
    <r>
      <rPr>
        <sz val="12"/>
        <rFont val="Arial"/>
        <family val="2"/>
      </rPr>
      <t>Visit Penang Year Launch</t>
    </r>
  </si>
  <si>
    <r>
      <t xml:space="preserve">   </t>
    </r>
    <r>
      <rPr>
        <sz val="12"/>
        <rFont val="Wingdings"/>
        <charset val="2"/>
      </rPr>
      <t xml:space="preserve"> </t>
    </r>
    <r>
      <rPr>
        <sz val="12"/>
        <rFont val="Arial"/>
        <family val="2"/>
      </rPr>
      <t>Shenzhen Courtesy Visit</t>
    </r>
  </si>
  <si>
    <r>
      <t xml:space="preserve">   </t>
    </r>
    <r>
      <rPr>
        <sz val="12"/>
        <rFont val="Wingdings"/>
        <charset val="2"/>
      </rPr>
      <t xml:space="preserve"> </t>
    </r>
    <r>
      <rPr>
        <sz val="12"/>
        <rFont val="Arial"/>
        <family val="2"/>
      </rPr>
      <t>Xiamen Int. Leisure Tourism Expo</t>
    </r>
  </si>
  <si>
    <r>
      <t xml:space="preserve">   </t>
    </r>
    <r>
      <rPr>
        <sz val="12"/>
        <rFont val="Wingdings"/>
        <charset val="2"/>
      </rPr>
      <t xml:space="preserve"> </t>
    </r>
    <r>
      <rPr>
        <sz val="12"/>
        <rFont val="Arial"/>
        <family val="2"/>
      </rPr>
      <t>Asean-China Guiyang Belt &amp; Road Culture</t>
    </r>
  </si>
  <si>
    <r>
      <t xml:space="preserve">   </t>
    </r>
    <r>
      <rPr>
        <sz val="12"/>
        <color indexed="23"/>
        <rFont val="Wingdings"/>
        <charset val="2"/>
      </rPr>
      <t xml:space="preserve"> </t>
    </r>
    <r>
      <rPr>
        <sz val="12"/>
        <color indexed="23"/>
        <rFont val="Arial"/>
        <family val="2"/>
      </rPr>
      <t>Digital Marketing (Weibo, WeChat &amp; Youku etc)</t>
    </r>
  </si>
  <si>
    <r>
      <t xml:space="preserve">   </t>
    </r>
    <r>
      <rPr>
        <sz val="12"/>
        <color indexed="23"/>
        <rFont val="Wingdings"/>
        <charset val="2"/>
      </rPr>
      <t xml:space="preserve"> </t>
    </r>
    <r>
      <rPr>
        <sz val="12"/>
        <color indexed="23"/>
        <rFont val="Arial"/>
        <family val="2"/>
      </rPr>
      <t>Tactical Campaign with Ctrip China</t>
    </r>
  </si>
  <si>
    <r>
      <t xml:space="preserve">   </t>
    </r>
    <r>
      <rPr>
        <sz val="12"/>
        <color indexed="23"/>
        <rFont val="Wingdings"/>
        <charset val="2"/>
      </rPr>
      <t xml:space="preserve"> </t>
    </r>
    <r>
      <rPr>
        <sz val="12"/>
        <color indexed="23"/>
        <rFont val="Arial"/>
        <family val="2"/>
      </rPr>
      <t>Tactical Campaign with Tuniu</t>
    </r>
  </si>
  <si>
    <r>
      <t xml:space="preserve">   </t>
    </r>
    <r>
      <rPr>
        <sz val="12"/>
        <color indexed="23"/>
        <rFont val="Wingdings"/>
        <charset val="2"/>
      </rPr>
      <t xml:space="preserve"> </t>
    </r>
    <r>
      <rPr>
        <sz val="12"/>
        <color indexed="23"/>
        <rFont val="Arial"/>
        <family val="2"/>
      </rPr>
      <t>China International Import Expo</t>
    </r>
  </si>
  <si>
    <r>
      <t xml:space="preserve">   </t>
    </r>
    <r>
      <rPr>
        <sz val="12"/>
        <color indexed="23"/>
        <rFont val="Wingdings"/>
        <charset val="2"/>
      </rPr>
      <t xml:space="preserve"> </t>
    </r>
    <r>
      <rPr>
        <sz val="12"/>
        <color indexed="23"/>
        <rFont val="Arial"/>
        <family val="2"/>
      </rPr>
      <t>Marketing Collateral Support for China Market</t>
    </r>
  </si>
  <si>
    <r>
      <t xml:space="preserve">   </t>
    </r>
    <r>
      <rPr>
        <sz val="12"/>
        <color indexed="23"/>
        <rFont val="Wingdings"/>
        <charset val="2"/>
      </rPr>
      <t xml:space="preserve"> </t>
    </r>
    <r>
      <rPr>
        <sz val="12"/>
        <color indexed="23"/>
        <rFont val="Arial"/>
        <family val="2"/>
      </rPr>
      <t>Shanghai - Penang Directly Flight Marketing Incentive</t>
    </r>
  </si>
  <si>
    <r>
      <t xml:space="preserve">   </t>
    </r>
    <r>
      <rPr>
        <sz val="12"/>
        <color indexed="23"/>
        <rFont val="Wingdings"/>
        <charset val="2"/>
      </rPr>
      <t xml:space="preserve"> </t>
    </r>
    <r>
      <rPr>
        <sz val="12"/>
        <color indexed="23"/>
        <rFont val="Arial"/>
        <family val="2"/>
      </rPr>
      <t>Shenzhen - Penang Directly Flight Marketing Incentive</t>
    </r>
  </si>
  <si>
    <r>
      <t xml:space="preserve">   </t>
    </r>
    <r>
      <rPr>
        <sz val="12"/>
        <color indexed="23"/>
        <rFont val="Wingdings"/>
        <charset val="2"/>
      </rPr>
      <t xml:space="preserve"> </t>
    </r>
    <r>
      <rPr>
        <sz val="12"/>
        <color indexed="23"/>
        <rFont val="Arial"/>
        <family val="2"/>
      </rPr>
      <t>Tactical Campaign with Ctrip Malaysia</t>
    </r>
  </si>
  <si>
    <r>
      <t xml:space="preserve">   </t>
    </r>
    <r>
      <rPr>
        <sz val="12"/>
        <color indexed="23"/>
        <rFont val="Wingdings"/>
        <charset val="2"/>
      </rPr>
      <t xml:space="preserve"> </t>
    </r>
    <r>
      <rPr>
        <sz val="12"/>
        <color indexed="23"/>
        <rFont val="Arial"/>
        <family val="2"/>
      </rPr>
      <t>Tactical Campaign with Airlines</t>
    </r>
  </si>
  <si>
    <r>
      <t xml:space="preserve">   </t>
    </r>
    <r>
      <rPr>
        <sz val="12"/>
        <color indexed="23"/>
        <rFont val="Wingdings"/>
        <charset val="2"/>
      </rPr>
      <t xml:space="preserve"> </t>
    </r>
    <r>
      <rPr>
        <sz val="12"/>
        <color indexed="23"/>
        <rFont val="Arial"/>
        <family val="2"/>
      </rPr>
      <t>Tactical Campaign with other potential partners</t>
    </r>
  </si>
  <si>
    <t>PROPSED BUDGET FOR 2020</t>
  </si>
  <si>
    <t>PROPOSED BUDGET FOR 2020</t>
  </si>
  <si>
    <t>2020</t>
  </si>
  <si>
    <t>VARIAN</t>
  </si>
  <si>
    <t xml:space="preserve"> - Bantuan Kewangan Khas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</si>
  <si>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Tactical Campaign with Airlines / OTA / /Wholsaler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</si>
  <si>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 xml:space="preserve">Taiwan - Visit Penang Year Award Night </t>
    </r>
    <r>
      <rPr>
        <sz val="10"/>
        <rFont val="Arial"/>
        <family val="2"/>
      </rPr>
      <t>(2019 : VPY Launch)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</si>
  <si>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Penang fair @ Surabaya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</si>
  <si>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Medan Fair</t>
    </r>
  </si>
  <si>
    <t xml:space="preserve"> - Brunei</t>
  </si>
  <si>
    <t xml:space="preserve"> - ATF Asean Travel Fair 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</si>
  <si>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JATA Tourism Expo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</si>
  <si>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 xml:space="preserve">Vietnam Tourism Malaysia Fairs </t>
    </r>
    <r>
      <rPr>
        <sz val="10"/>
        <rFont val="Arial"/>
        <family val="2"/>
      </rPr>
      <t>(2019 : Vietnam Int Travel Mart)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</si>
  <si>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 xml:space="preserve">Satte Travel Fair </t>
    </r>
  </si>
  <si>
    <t xml:space="preserve"> - Website (Maintenance)</t>
  </si>
  <si>
    <t xml:space="preserve">  - Mobile App (Maintenance)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</si>
  <si>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Taiwan Media Campaign (OOH)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</si>
  <si>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 xml:space="preserve">Penang Anime Matsuri </t>
    </r>
    <r>
      <rPr>
        <sz val="10"/>
        <rFont val="Arial"/>
        <family val="2"/>
      </rPr>
      <t>(2019 : Esports)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</si>
  <si>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Hot Air Balloon Fiesta 2020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</si>
  <si>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Penang Tech Fest Festival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</si>
  <si>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Other Events (Adhoc Events)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</si>
  <si>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OOH in Kuala Lumpur/Klang Valley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</si>
  <si>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Marking Georgetown Brochure 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</si>
  <si>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Trade Show Booklet &amp; Foldable Brochures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</si>
  <si>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Penang Traveller's Map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</si>
  <si>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Food Trail </t>
    </r>
  </si>
  <si>
    <t xml:space="preserve">Membership </t>
  </si>
  <si>
    <t>Membership</t>
  </si>
  <si>
    <t xml:space="preserve"> - MATTA Fair</t>
  </si>
  <si>
    <t>Proposed Budget 2020</t>
  </si>
  <si>
    <t>Revised Budget 2019</t>
  </si>
  <si>
    <t>OPEX</t>
  </si>
  <si>
    <t>CAPEX</t>
  </si>
  <si>
    <t>Study Penang</t>
  </si>
  <si>
    <r>
      <t>P</t>
    </r>
    <r>
      <rPr>
        <sz val="11"/>
        <color theme="1"/>
        <rFont val="Calibri"/>
        <family val="2"/>
        <scheme val="minor"/>
      </rPr>
      <t>MED</t>
    </r>
  </si>
  <si>
    <t xml:space="preserve"> - Gratuity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</si>
  <si>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George Town Literary Festival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</si>
  <si>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Hari Raya Event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</si>
  <si>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Penang Island Jazz Festival</t>
    </r>
  </si>
  <si>
    <t xml:space="preserve"> - Penang Asian Food &amp; Cultural Festival </t>
  </si>
  <si>
    <t xml:space="preserve"> - Penang Esports 2019</t>
  </si>
  <si>
    <t xml:space="preserve"> - Penang Arts Container </t>
  </si>
  <si>
    <t xml:space="preserve"> - In-flight Magazine (Qatar,Qantas, Wesmile &amp; Citilink)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</si>
  <si>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 xml:space="preserve">Singapore Media Campaign (OOH) </t>
    </r>
  </si>
  <si>
    <t xml:space="preserve"> - Penang Anime Matusri (Hotel Fee)</t>
  </si>
  <si>
    <t xml:space="preserve"> - Tourism Master Plan </t>
  </si>
  <si>
    <t xml:space="preserve"> - Penang Asian Comic Museum (Rental) (Tourism Tax)</t>
  </si>
  <si>
    <t xml:space="preserve"> - China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</si>
  <si>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China Roadshows (Beijing, Chengdu &amp; Shenzhen)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</si>
  <si>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Qatar Marketing Campaign</t>
    </r>
  </si>
  <si>
    <t xml:space="preserve"> - Penang International Food Festival (PIFF) (Hotel Fee)</t>
  </si>
  <si>
    <t xml:space="preserve"> - Penang Hot Air Balloon Fiesta (Hotel Fee)</t>
  </si>
  <si>
    <r>
      <t xml:space="preserve"> - China Campaign</t>
    </r>
    <r>
      <rPr>
        <i/>
        <sz val="11"/>
        <rFont val="Arial"/>
        <family val="2"/>
      </rPr>
      <t xml:space="preserve"> (Utilising 2017 hotel fee budget)</t>
    </r>
  </si>
  <si>
    <t>Grant From State Government</t>
  </si>
  <si>
    <t>Grant from Hotel Fee</t>
  </si>
  <si>
    <t>Grant from Tourism Tax</t>
  </si>
  <si>
    <t>Shortfall</t>
  </si>
  <si>
    <t>TOTAL</t>
  </si>
  <si>
    <t>GRAND TOTAL (BUDGET 2020)</t>
  </si>
  <si>
    <t xml:space="preserve"> - Brochure Rack (Tourism Tax)</t>
  </si>
  <si>
    <r>
      <rPr>
        <sz val="12"/>
        <color rgb="FFC00000"/>
        <rFont val="Wingdings"/>
        <charset val="2"/>
      </rPr>
      <t xml:space="preserve">  </t>
    </r>
    <r>
      <rPr>
        <sz val="12"/>
        <color rgb="FFC00000"/>
        <rFont val="Arial"/>
        <family val="2"/>
      </rPr>
      <t>Tactical Campaign (Hotel Fee)</t>
    </r>
  </si>
  <si>
    <r>
      <rPr>
        <sz val="12"/>
        <color rgb="FFC00000"/>
        <rFont val="Wingdings"/>
        <charset val="2"/>
      </rPr>
      <t xml:space="preserve">  </t>
    </r>
    <r>
      <rPr>
        <sz val="12"/>
        <color rgb="FFC00000"/>
        <rFont val="Arial"/>
        <family val="2"/>
      </rPr>
      <t>Hong Kong - Visit Penang Year 2020 Launch (Hotel Fee)</t>
    </r>
  </si>
  <si>
    <r>
      <rPr>
        <sz val="12"/>
        <color rgb="FFC00000"/>
        <rFont val="Wingdings"/>
        <charset val="2"/>
      </rPr>
      <t xml:space="preserve">  </t>
    </r>
    <r>
      <rPr>
        <sz val="12"/>
        <color rgb="FFC00000"/>
        <rFont val="Arial"/>
        <family val="2"/>
      </rPr>
      <t>ITB Asia (Hotel Fee)</t>
    </r>
  </si>
  <si>
    <r>
      <rPr>
        <sz val="12"/>
        <color rgb="FFC00000"/>
        <rFont val="Wingdings"/>
        <charset val="2"/>
      </rPr>
      <t xml:space="preserve">  </t>
    </r>
    <r>
      <rPr>
        <sz val="12"/>
        <color rgb="FFC00000"/>
        <rFont val="Arial"/>
        <family val="2"/>
      </rPr>
      <t>Australia Tactical Promotion - OTA/Wholsaler (Hotel Fee)</t>
    </r>
  </si>
  <si>
    <r>
      <rPr>
        <sz val="12"/>
        <color rgb="FFC00000"/>
        <rFont val="Wingdings"/>
        <charset val="2"/>
      </rPr>
      <t xml:space="preserve">  </t>
    </r>
    <r>
      <rPr>
        <sz val="12"/>
        <color rgb="FFC00000"/>
        <rFont val="Arial"/>
        <family val="2"/>
      </rPr>
      <t>Australia Flight Centre Roadshow (Hotel Fee)</t>
    </r>
  </si>
  <si>
    <r>
      <rPr>
        <sz val="12"/>
        <color rgb="FFC00000"/>
        <rFont val="Wingdings"/>
        <charset val="2"/>
      </rPr>
      <t xml:space="preserve">  </t>
    </r>
    <r>
      <rPr>
        <sz val="12"/>
        <color rgb="FFC00000"/>
        <rFont val="Arial"/>
        <family val="2"/>
      </rPr>
      <t>Australia - Visit Penang Year 2020 Launch (Hotel Fee)</t>
    </r>
  </si>
  <si>
    <r>
      <rPr>
        <sz val="12"/>
        <color rgb="FFC00000"/>
        <rFont val="Wingdings"/>
        <charset val="2"/>
      </rPr>
      <t xml:space="preserve">  </t>
    </r>
    <r>
      <rPr>
        <sz val="12"/>
        <color rgb="FFC00000"/>
        <rFont val="Arial"/>
        <family val="2"/>
      </rPr>
      <t>Arabian Travel Mart, Dubai (Hotel Fee)</t>
    </r>
  </si>
  <si>
    <r>
      <rPr>
        <sz val="12"/>
        <color rgb="FFC00000"/>
        <rFont val="Wingdings"/>
        <charset val="2"/>
      </rPr>
      <t xml:space="preserve">  </t>
    </r>
    <r>
      <rPr>
        <sz val="12"/>
        <color rgb="FFC00000"/>
        <rFont val="Arial"/>
        <family val="2"/>
      </rPr>
      <t>UAE Experience Penang 2020 Launch (Hotel Fee)</t>
    </r>
  </si>
  <si>
    <r>
      <rPr>
        <sz val="12"/>
        <color rgb="FFC00000"/>
        <rFont val="Wingdings"/>
        <charset val="2"/>
      </rPr>
      <t xml:space="preserve">  </t>
    </r>
    <r>
      <rPr>
        <sz val="12"/>
        <color rgb="FFC00000"/>
        <rFont val="Arial"/>
        <family val="2"/>
      </rPr>
      <t>Tactical Campaign B2B (Hotel Fee)</t>
    </r>
  </si>
  <si>
    <r>
      <rPr>
        <sz val="12"/>
        <color rgb="FFC00000"/>
        <rFont val="Wingdings"/>
        <charset val="2"/>
      </rPr>
      <t xml:space="preserve">  </t>
    </r>
    <r>
      <rPr>
        <sz val="12"/>
        <color rgb="FFC00000"/>
        <rFont val="Arial"/>
        <family val="2"/>
      </rPr>
      <t>Europe/US Media Campaign (In-flight Magazine) (Hotel Fee)</t>
    </r>
  </si>
  <si>
    <t>Variance 
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</si>
</sst>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_(&quot;RM&quot;* #,##0_);_(&quot;RM&quot;* \(#,##0\);_(&quot;RM&quot;* &quot;-&quot;??_);_(@_)"/>
  </numFmts>
  <fonts count="41">
    <font>
      <sz val="11"/>
      <color theme="1"/>
      <name val="Calibri"/>
      <family val="2"/>
      <scheme val="minor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2"/>
      <name val="Arial"/>
      <family val="2"/>
    </font>
    <font>
      <sz val="12"/>
      <color indexed="8"/>
      <name val="Arial"/>
      <family val="2"/>
    </font>
    <font>
      <sz val="12"/>
      <name val="Arial"/>
      <family val="2"/>
    </font>
    <font>
      <sz val="10"/>
      <name val="Arial"/>
      <family val="2"/>
    </font>
    <font>
      <b/>
      <u/>
      <sz val="11"/>
      <color indexed="8"/>
      <name val="Arial"/>
      <family val="2"/>
    </font>
    <font>
      <b/>
      <u/>
      <sz val="11"/>
      <name val="Arial"/>
      <family val="2"/>
    </font>
    <font>
      <sz val="11"/>
      <color indexed="8"/>
      <name val="Arial"/>
      <family val="2"/>
    </font>
    <font>
      <sz val="11"/>
      <name val="Arial"/>
      <family val="2"/>
    </font>
    <font>
      <b/>
      <u/>
      <sz val="12"/>
      <color indexed="8"/>
      <name val="Arial"/>
      <family val="2"/>
    </font>
    <font>
      <b/>
      <u/>
      <sz val="12"/>
      <name val="Arial"/>
      <family val="2"/>
    </font>
    <font>
      <i/>
      <sz val="12"/>
      <color indexed="8"/>
      <name val="Arial"/>
      <family val="2"/>
    </font>
    <font>
      <i/>
      <sz val="12"/>
      <name val="Arial"/>
      <family val="2"/>
    </font>
    <font>
      <b/>
      <sz val="10"/>
      <color indexed="8"/>
      <name val="Arial"/>
      <family val="2"/>
    </font>
    <font>
      <sz val="9"/>
      <color indexed="8"/>
      <name val="Verdana"/>
      <family val="2"/>
    </font>
    <font>
      <i/>
      <sz val="11"/>
      <color indexed="8"/>
      <name val="Arial"/>
      <family val="2"/>
    </font>
    <font>
      <sz val="12"/>
      <name val="Wingdings"/>
      <charset val="2"/>
    </font>
    <font>
      <i/>
      <sz val="11"/>
      <name val="Arial"/>
      <family val="2"/>
    </font>
    <font>
      <sz val="12"/>
      <color theme="1" tint="0.499984740745262"/>
      <name val="Arial"/>
      <family val="2"/>
    </font>
    <font>
      <sz val="12"/>
      <color indexed="23"/>
      <name val="Wingdings"/>
      <charset val="2"/>
    </font>
    <font>
      <sz val="12"/>
      <color indexed="23"/>
      <name val="Arial"/>
      <family val="2"/>
    </font>
    <font>
      <b/>
      <sz val="12"/>
      <color theme="1" tint="0.499984740745262"/>
      <name val="Arial"/>
      <family val="2"/>
    </font>
    <font>
      <sz val="14"/>
      <name val="Arial"/>
      <family val="2"/>
    </font>
    <font>
      <b/>
      <sz val="12"/>
      <color theme="4" tint="-0.249977111117893"/>
      <name val="Arial"/>
      <family val="2"/>
    </font>
    <font>
      <b/>
      <sz val="11"/>
      <name val="Arial"/>
      <family val="2"/>
    </font>
    <font>
      <sz val="12"/>
      <name val="Arial"/>
      <family val="2"/>
      <charset val="2"/>
    </font>
    <font>
      <b/>
      <sz val="11"/>
      <color indexed="8"/>
      <name val="Arial"/>
      <family val="2"/>
    </font>
    <font>
      <i/>
      <sz val="12"/>
      <color theme="9" tint="-0.249977111117893"/>
      <name val="Arial"/>
      <family val="2"/>
    </font>
    <font>
      <sz val="10"/>
      <color theme="1" tint="0.499984740745262"/>
      <name val="Arial"/>
      <family val="2"/>
    </font>
    <font>
      <sz val="11"/>
      <color theme="1"/>
      <name val="Calibri"/>
      <family val="2"/>
      <scheme val="minor"/>
    </font>
    <font>
      <b/>
      <sz val="12"/>
      <color rgb="FFC00000"/>
      <name val="Arial"/>
      <family val="2"/>
    </font>
    <font>
      <sz val="12"/>
      <color rgb="FFC00000"/>
      <name val="Arial"/>
      <family val="2"/>
    </font>
    <font>
      <sz val="12"/>
      <color rgb="FFC00000"/>
      <name val="Wingdings"/>
      <charset val="2"/>
    </font>
    <font>
      <b/>
      <sz val="12"/>
      <color theme="3"/>
      <name val="Arial"/>
      <family val="2"/>
    </font>
    <font>
      <sz val="12"/>
      <color theme="3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0" fontId="20" fillId="0" borderId="0"/>
    <xf numFmtId="9" fontId="35" fillId="0" borderId="0" applyFont="0" applyFill="0" applyBorder="0" applyAlignment="0" applyProtection="0"/>
  </cellStyleXfs>
  <cellXfs count="174">
    <xf numFmtId="0" fontId="0" fillId="0" borderId="0" xfId="0"/>
    <xf numFmtId="37" fontId="1" fillId="0" borderId="0" xfId="0" applyNumberFormat="1" applyFont="1"/>
    <xf numFmtId="164" fontId="1" fillId="0" borderId="0" xfId="0" applyNumberFormat="1" applyFont="1"/>
    <xf numFmtId="37" fontId="2" fillId="0" borderId="0" xfId="0" applyNumberFormat="1" applyFont="1"/>
    <xf numFmtId="164" fontId="4" fillId="0" borderId="1" xfId="1" quotePrefix="1" applyNumberFormat="1" applyFont="1" applyBorder="1" applyAlignment="1">
      <alignment horizontal="center"/>
    </xf>
    <xf numFmtId="164" fontId="4" fillId="0" borderId="0" xfId="1" quotePrefix="1" applyNumberFormat="1" applyFont="1" applyAlignment="1">
      <alignment horizontal="center"/>
    </xf>
    <xf numFmtId="164" fontId="4" fillId="0" borderId="2" xfId="1" quotePrefix="1" applyNumberFormat="1" applyFont="1" applyBorder="1" applyAlignment="1">
      <alignment horizontal="center"/>
    </xf>
    <xf numFmtId="164" fontId="4" fillId="0" borderId="3" xfId="1" applyNumberFormat="1" applyFont="1" applyBorder="1" applyAlignment="1">
      <alignment horizontal="center"/>
    </xf>
    <xf numFmtId="164" fontId="4" fillId="0" borderId="0" xfId="1" applyNumberFormat="1" applyFont="1" applyAlignment="1">
      <alignment horizontal="center"/>
    </xf>
    <xf numFmtId="43" fontId="2" fillId="0" borderId="2" xfId="1" applyFont="1" applyBorder="1"/>
    <xf numFmtId="43" fontId="2" fillId="0" borderId="0" xfId="1" applyFont="1"/>
    <xf numFmtId="164" fontId="2" fillId="0" borderId="0" xfId="1" applyNumberFormat="1" applyFont="1"/>
    <xf numFmtId="0" fontId="2" fillId="0" borderId="0" xfId="0" applyFont="1"/>
    <xf numFmtId="164" fontId="2" fillId="0" borderId="2" xfId="1" applyNumberFormat="1" applyFont="1" applyBorder="1"/>
    <xf numFmtId="0" fontId="5" fillId="0" borderId="0" xfId="1" applyNumberFormat="1" applyFont="1"/>
    <xf numFmtId="164" fontId="5" fillId="0" borderId="4" xfId="1" applyNumberFormat="1" applyFont="1" applyBorder="1"/>
    <xf numFmtId="164" fontId="5" fillId="0" borderId="0" xfId="1" applyNumberFormat="1" applyFont="1"/>
    <xf numFmtId="0" fontId="5" fillId="0" borderId="0" xfId="0" applyFont="1"/>
    <xf numFmtId="0" fontId="6" fillId="0" borderId="0" xfId="1" applyNumberFormat="1" applyFont="1"/>
    <xf numFmtId="164" fontId="6" fillId="0" borderId="0" xfId="1" applyNumberFormat="1" applyFont="1"/>
    <xf numFmtId="0" fontId="6" fillId="0" borderId="0" xfId="0" applyFont="1"/>
    <xf numFmtId="164" fontId="5" fillId="0" borderId="6" xfId="1" applyNumberFormat="1" applyFont="1" applyBorder="1"/>
    <xf numFmtId="164" fontId="7" fillId="0" borderId="1" xfId="1" quotePrefix="1" applyNumberFormat="1" applyFont="1" applyBorder="1" applyAlignment="1">
      <alignment horizontal="center"/>
    </xf>
    <xf numFmtId="164" fontId="7" fillId="0" borderId="0" xfId="1" quotePrefix="1" applyNumberFormat="1" applyFont="1" applyAlignment="1">
      <alignment horizontal="center"/>
    </xf>
    <xf numFmtId="43" fontId="7" fillId="0" borderId="1" xfId="1" quotePrefix="1" applyFont="1" applyBorder="1" applyAlignment="1">
      <alignment horizontal="center"/>
    </xf>
    <xf numFmtId="43" fontId="7" fillId="0" borderId="0" xfId="1" quotePrefix="1" applyFont="1" applyAlignment="1">
      <alignment horizontal="center"/>
    </xf>
    <xf numFmtId="37" fontId="8" fillId="0" borderId="0" xfId="0" applyNumberFormat="1" applyFont="1"/>
    <xf numFmtId="164" fontId="7" fillId="0" borderId="2" xfId="1" quotePrefix="1" applyNumberFormat="1" applyFont="1" applyBorder="1" applyAlignment="1">
      <alignment horizontal="center"/>
    </xf>
    <xf numFmtId="43" fontId="7" fillId="0" borderId="2" xfId="1" quotePrefix="1" applyFont="1" applyBorder="1" applyAlignment="1">
      <alignment horizontal="center"/>
    </xf>
    <xf numFmtId="37" fontId="7" fillId="0" borderId="0" xfId="0" applyNumberFormat="1" applyFont="1"/>
    <xf numFmtId="164" fontId="7" fillId="0" borderId="3" xfId="1" applyNumberFormat="1" applyFont="1" applyBorder="1" applyAlignment="1">
      <alignment horizontal="center"/>
    </xf>
    <xf numFmtId="164" fontId="7" fillId="0" borderId="0" xfId="1" applyNumberFormat="1" applyFont="1" applyAlignment="1">
      <alignment horizontal="center"/>
    </xf>
    <xf numFmtId="43" fontId="7" fillId="0" borderId="3" xfId="1" applyFont="1" applyBorder="1" applyAlignment="1">
      <alignment horizontal="center"/>
    </xf>
    <xf numFmtId="43" fontId="7" fillId="0" borderId="0" xfId="1" applyFont="1" applyAlignment="1">
      <alignment horizontal="center"/>
    </xf>
    <xf numFmtId="164" fontId="9" fillId="0" borderId="0" xfId="1" applyNumberFormat="1" applyFont="1"/>
    <xf numFmtId="43" fontId="9" fillId="0" borderId="0" xfId="1" applyFont="1"/>
    <xf numFmtId="37" fontId="1" fillId="2" borderId="0" xfId="0" applyNumberFormat="1" applyFont="1" applyFill="1"/>
    <xf numFmtId="164" fontId="7" fillId="2" borderId="0" xfId="1" applyNumberFormat="1" applyFont="1" applyFill="1"/>
    <xf numFmtId="43" fontId="7" fillId="2" borderId="0" xfId="1" applyFont="1" applyFill="1"/>
    <xf numFmtId="164" fontId="7" fillId="0" borderId="0" xfId="1" applyNumberFormat="1" applyFont="1"/>
    <xf numFmtId="43" fontId="7" fillId="0" borderId="0" xfId="1" applyFont="1"/>
    <xf numFmtId="37" fontId="9" fillId="0" borderId="0" xfId="0" applyNumberFormat="1" applyFont="1"/>
    <xf numFmtId="164" fontId="9" fillId="0" borderId="7" xfId="1" applyNumberFormat="1" applyFont="1" applyBorder="1"/>
    <xf numFmtId="43" fontId="9" fillId="0" borderId="7" xfId="1" applyFont="1" applyBorder="1"/>
    <xf numFmtId="37" fontId="11" fillId="0" borderId="0" xfId="0" applyNumberFormat="1" applyFont="1"/>
    <xf numFmtId="164" fontId="12" fillId="0" borderId="0" xfId="1" applyNumberFormat="1" applyFont="1"/>
    <xf numFmtId="43" fontId="12" fillId="0" borderId="0" xfId="1" applyFont="1"/>
    <xf numFmtId="37" fontId="13" fillId="0" borderId="0" xfId="0" applyNumberFormat="1" applyFont="1"/>
    <xf numFmtId="164" fontId="14" fillId="0" borderId="0" xfId="1" applyNumberFormat="1" applyFont="1"/>
    <xf numFmtId="43" fontId="14" fillId="0" borderId="0" xfId="1" applyFont="1"/>
    <xf numFmtId="164" fontId="7" fillId="0" borderId="5" xfId="1" applyNumberFormat="1" applyFont="1" applyBorder="1"/>
    <xf numFmtId="43" fontId="7" fillId="0" borderId="5" xfId="1" applyFont="1" applyBorder="1"/>
    <xf numFmtId="164" fontId="10" fillId="0" borderId="0" xfId="1" applyNumberFormat="1" applyFont="1"/>
    <xf numFmtId="43" fontId="10" fillId="0" borderId="0" xfId="1" applyFont="1"/>
    <xf numFmtId="37" fontId="15" fillId="0" borderId="0" xfId="0" applyNumberFormat="1" applyFont="1"/>
    <xf numFmtId="164" fontId="16" fillId="0" borderId="0" xfId="1" applyNumberFormat="1" applyFont="1"/>
    <xf numFmtId="43" fontId="16" fillId="0" borderId="0" xfId="1" applyFont="1"/>
    <xf numFmtId="37" fontId="17" fillId="0" borderId="0" xfId="0" applyNumberFormat="1" applyFont="1"/>
    <xf numFmtId="164" fontId="18" fillId="0" borderId="0" xfId="1" applyNumberFormat="1" applyFont="1"/>
    <xf numFmtId="43" fontId="18" fillId="0" borderId="0" xfId="1" applyFont="1"/>
    <xf numFmtId="37" fontId="9" fillId="0" borderId="0" xfId="0" quotePrefix="1" applyNumberFormat="1" applyFont="1"/>
    <xf numFmtId="164" fontId="4" fillId="0" borderId="0" xfId="1" applyNumberFormat="1" applyFont="1"/>
    <xf numFmtId="43" fontId="4" fillId="0" borderId="0" xfId="1" applyFont="1"/>
    <xf numFmtId="37" fontId="7" fillId="2" borderId="0" xfId="0" applyNumberFormat="1" applyFont="1" applyFill="1"/>
    <xf numFmtId="37" fontId="1" fillId="3" borderId="0" xfId="0" applyNumberFormat="1" applyFont="1" applyFill="1"/>
    <xf numFmtId="164" fontId="7" fillId="3" borderId="0" xfId="1" applyNumberFormat="1" applyFont="1" applyFill="1"/>
    <xf numFmtId="43" fontId="7" fillId="3" borderId="0" xfId="1" applyFont="1" applyFill="1"/>
    <xf numFmtId="37" fontId="7" fillId="4" borderId="0" xfId="0" applyNumberFormat="1" applyFont="1" applyFill="1"/>
    <xf numFmtId="164" fontId="7" fillId="4" borderId="0" xfId="1" applyNumberFormat="1" applyFont="1" applyFill="1"/>
    <xf numFmtId="43" fontId="7" fillId="4" borderId="0" xfId="1" applyFont="1" applyFill="1"/>
    <xf numFmtId="37" fontId="1" fillId="5" borderId="0" xfId="0" applyNumberFormat="1" applyFont="1" applyFill="1"/>
    <xf numFmtId="164" fontId="7" fillId="5" borderId="0" xfId="1" applyNumberFormat="1" applyFont="1" applyFill="1"/>
    <xf numFmtId="43" fontId="7" fillId="5" borderId="0" xfId="1" applyFont="1" applyFill="1"/>
    <xf numFmtId="37" fontId="19" fillId="0" borderId="0" xfId="0" applyNumberFormat="1" applyFont="1"/>
    <xf numFmtId="37" fontId="8" fillId="0" borderId="0" xfId="2" applyNumberFormat="1" applyFont="1"/>
    <xf numFmtId="37" fontId="8" fillId="0" borderId="0" xfId="2" quotePrefix="1" applyNumberFormat="1" applyFont="1"/>
    <xf numFmtId="164" fontId="7" fillId="0" borderId="5" xfId="1" quotePrefix="1" applyNumberFormat="1" applyFont="1" applyBorder="1"/>
    <xf numFmtId="164" fontId="7" fillId="0" borderId="0" xfId="1" quotePrefix="1" applyNumberFormat="1" applyFont="1"/>
    <xf numFmtId="43" fontId="7" fillId="0" borderId="5" xfId="1" quotePrefix="1" applyFont="1" applyBorder="1"/>
    <xf numFmtId="43" fontId="7" fillId="0" borderId="0" xfId="1" quotePrefix="1" applyFont="1"/>
    <xf numFmtId="37" fontId="9" fillId="0" borderId="0" xfId="2" quotePrefix="1" applyNumberFormat="1" applyFont="1"/>
    <xf numFmtId="37" fontId="24" fillId="0" borderId="0" xfId="2" quotePrefix="1" applyNumberFormat="1" applyFont="1"/>
    <xf numFmtId="164" fontId="24" fillId="0" borderId="0" xfId="1" applyNumberFormat="1" applyFont="1"/>
    <xf numFmtId="43" fontId="24" fillId="0" borderId="0" xfId="1" applyFont="1"/>
    <xf numFmtId="37" fontId="24" fillId="0" borderId="0" xfId="0" applyNumberFormat="1" applyFont="1"/>
    <xf numFmtId="37" fontId="7" fillId="0" borderId="0" xfId="2" quotePrefix="1" applyNumberFormat="1" applyFont="1"/>
    <xf numFmtId="164" fontId="9" fillId="0" borderId="0" xfId="1" applyNumberFormat="1" applyFont="1" applyAlignment="1">
      <alignment vertical="center"/>
    </xf>
    <xf numFmtId="43" fontId="9" fillId="0" borderId="0" xfId="1" applyFont="1" applyAlignment="1">
      <alignment vertical="center"/>
    </xf>
    <xf numFmtId="37" fontId="8" fillId="0" borderId="0" xfId="0" applyNumberFormat="1" applyFont="1" applyAlignment="1">
      <alignment vertical="center"/>
    </xf>
    <xf numFmtId="37" fontId="9" fillId="6" borderId="0" xfId="2" quotePrefix="1" applyNumberFormat="1" applyFont="1" applyFill="1"/>
    <xf numFmtId="37" fontId="27" fillId="0" borderId="0" xfId="2" quotePrefix="1" applyNumberFormat="1" applyFont="1"/>
    <xf numFmtId="37" fontId="29" fillId="0" borderId="0" xfId="2" quotePrefix="1" applyNumberFormat="1" applyFont="1"/>
    <xf numFmtId="164" fontId="9" fillId="0" borderId="0" xfId="1" quotePrefix="1" applyNumberFormat="1" applyFont="1"/>
    <xf numFmtId="43" fontId="9" fillId="0" borderId="0" xfId="1" quotePrefix="1" applyFont="1"/>
    <xf numFmtId="164" fontId="7" fillId="0" borderId="5" xfId="1" applyNumberFormat="1" applyFont="1" applyBorder="1" applyAlignment="1">
      <alignment horizontal="right"/>
    </xf>
    <xf numFmtId="164" fontId="7" fillId="0" borderId="0" xfId="1" applyNumberFormat="1" applyFont="1" applyAlignment="1">
      <alignment horizontal="right"/>
    </xf>
    <xf numFmtId="43" fontId="7" fillId="0" borderId="5" xfId="1" applyFont="1" applyBorder="1" applyAlignment="1">
      <alignment horizontal="right"/>
    </xf>
    <xf numFmtId="43" fontId="7" fillId="0" borderId="0" xfId="1" applyFont="1" applyAlignment="1">
      <alignment horizontal="right"/>
    </xf>
    <xf numFmtId="164" fontId="9" fillId="0" borderId="0" xfId="1" applyNumberFormat="1" applyFont="1" applyAlignment="1">
      <alignment horizontal="right"/>
    </xf>
    <xf numFmtId="43" fontId="9" fillId="0" borderId="0" xfId="1" applyFont="1" applyAlignment="1">
      <alignment horizontal="right"/>
    </xf>
    <xf numFmtId="37" fontId="7" fillId="5" borderId="0" xfId="0" applyNumberFormat="1" applyFont="1" applyFill="1"/>
    <xf numFmtId="164" fontId="7" fillId="5" borderId="0" xfId="1" applyNumberFormat="1" applyFont="1" applyFill="1" applyAlignment="1">
      <alignment horizontal="right"/>
    </xf>
    <xf numFmtId="43" fontId="7" fillId="5" borderId="0" xfId="1" applyFont="1" applyFill="1" applyAlignment="1">
      <alignment horizontal="right"/>
    </xf>
    <xf numFmtId="37" fontId="7" fillId="7" borderId="0" xfId="0" applyNumberFormat="1" applyFont="1" applyFill="1"/>
    <xf numFmtId="164" fontId="9" fillId="7" borderId="0" xfId="1" applyNumberFormat="1" applyFont="1" applyFill="1"/>
    <xf numFmtId="43" fontId="9" fillId="7" borderId="0" xfId="1" applyFont="1" applyFill="1"/>
    <xf numFmtId="37" fontId="30" fillId="0" borderId="0" xfId="0" applyNumberFormat="1" applyFont="1"/>
    <xf numFmtId="37" fontId="7" fillId="0" borderId="0" xfId="0" quotePrefix="1" applyNumberFormat="1" applyFont="1"/>
    <xf numFmtId="37" fontId="7" fillId="0" borderId="0" xfId="2" applyNumberFormat="1" applyFont="1"/>
    <xf numFmtId="37" fontId="8" fillId="6" borderId="0" xfId="0" applyNumberFormat="1" applyFont="1" applyFill="1"/>
    <xf numFmtId="37" fontId="31" fillId="0" borderId="0" xfId="2" applyNumberFormat="1" applyFont="1"/>
    <xf numFmtId="164" fontId="9" fillId="6" borderId="0" xfId="1" applyNumberFormat="1" applyFont="1" applyFill="1"/>
    <xf numFmtId="43" fontId="9" fillId="6" borderId="0" xfId="1" applyFont="1" applyFill="1"/>
    <xf numFmtId="164" fontId="7" fillId="0" borderId="8" xfId="1" applyNumberFormat="1" applyFont="1" applyBorder="1"/>
    <xf numFmtId="43" fontId="7" fillId="0" borderId="8" xfId="1" applyFont="1" applyBorder="1"/>
    <xf numFmtId="37" fontId="9" fillId="6" borderId="0" xfId="0" applyNumberFormat="1" applyFont="1" applyFill="1"/>
    <xf numFmtId="164" fontId="7" fillId="7" borderId="0" xfId="1" applyNumberFormat="1" applyFont="1" applyFill="1"/>
    <xf numFmtId="43" fontId="7" fillId="7" borderId="0" xfId="1" applyFont="1" applyFill="1"/>
    <xf numFmtId="37" fontId="1" fillId="8" borderId="0" xfId="0" applyNumberFormat="1" applyFont="1" applyFill="1"/>
    <xf numFmtId="164" fontId="7" fillId="8" borderId="0" xfId="1" applyNumberFormat="1" applyFont="1" applyFill="1"/>
    <xf numFmtId="43" fontId="7" fillId="8" borderId="0" xfId="1" applyFont="1" applyFill="1"/>
    <xf numFmtId="37" fontId="9" fillId="0" borderId="0" xfId="2" applyNumberFormat="1" applyFont="1"/>
    <xf numFmtId="37" fontId="7" fillId="8" borderId="0" xfId="0" applyNumberFormat="1" applyFont="1" applyFill="1"/>
    <xf numFmtId="37" fontId="2" fillId="0" borderId="0" xfId="2" applyNumberFormat="1" applyFont="1"/>
    <xf numFmtId="37" fontId="1" fillId="9" borderId="0" xfId="0" applyNumberFormat="1" applyFont="1" applyFill="1"/>
    <xf numFmtId="164" fontId="7" fillId="9" borderId="0" xfId="1" applyNumberFormat="1" applyFont="1" applyFill="1"/>
    <xf numFmtId="43" fontId="7" fillId="9" borderId="0" xfId="1" applyFont="1" applyFill="1"/>
    <xf numFmtId="37" fontId="1" fillId="0" borderId="0" xfId="2" applyNumberFormat="1" applyFont="1"/>
    <xf numFmtId="37" fontId="27" fillId="0" borderId="0" xfId="0" applyNumberFormat="1" applyFont="1"/>
    <xf numFmtId="37" fontId="33" fillId="0" borderId="0" xfId="0" applyNumberFormat="1" applyFont="1"/>
    <xf numFmtId="37" fontId="7" fillId="9" borderId="0" xfId="0" applyNumberFormat="1" applyFont="1" applyFill="1"/>
    <xf numFmtId="43" fontId="1" fillId="0" borderId="0" xfId="0" applyNumberFormat="1" applyFont="1"/>
    <xf numFmtId="43" fontId="8" fillId="0" borderId="0" xfId="0" applyNumberFormat="1" applyFont="1"/>
    <xf numFmtId="43" fontId="1" fillId="0" borderId="5" xfId="0" applyNumberFormat="1" applyFont="1" applyBorder="1"/>
    <xf numFmtId="37" fontId="7" fillId="0" borderId="6" xfId="0" applyNumberFormat="1" applyFont="1" applyBorder="1"/>
    <xf numFmtId="164" fontId="7" fillId="0" borderId="6" xfId="1" applyNumberFormat="1" applyFont="1" applyBorder="1"/>
    <xf numFmtId="43" fontId="7" fillId="0" borderId="6" xfId="1" applyFont="1" applyBorder="1"/>
    <xf numFmtId="37" fontId="34" fillId="0" borderId="0" xfId="0" applyNumberFormat="1" applyFont="1"/>
    <xf numFmtId="164" fontId="24" fillId="0" borderId="7" xfId="1" applyNumberFormat="1" applyFont="1" applyBorder="1"/>
    <xf numFmtId="43" fontId="24" fillId="0" borderId="7" xfId="1" applyFont="1" applyBorder="1"/>
    <xf numFmtId="37" fontId="10" fillId="0" borderId="0" xfId="0" applyNumberFormat="1" applyFont="1"/>
    <xf numFmtId="43" fontId="8" fillId="0" borderId="0" xfId="1" applyFont="1"/>
    <xf numFmtId="164" fontId="1" fillId="0" borderId="0" xfId="1" applyNumberFormat="1" applyFont="1"/>
    <xf numFmtId="164" fontId="8" fillId="0" borderId="0" xfId="1" applyNumberFormat="1" applyFont="1"/>
    <xf numFmtId="164" fontId="1" fillId="0" borderId="5" xfId="1" applyNumberFormat="1" applyFont="1" applyBorder="1"/>
    <xf numFmtId="43" fontId="0" fillId="0" borderId="0" xfId="1" applyFont="1"/>
    <xf numFmtId="164" fontId="0" fillId="0" borderId="0" xfId="1" applyNumberFormat="1" applyFont="1"/>
    <xf numFmtId="164" fontId="0" fillId="0" borderId="0" xfId="1" applyNumberFormat="1" applyFont="1" applyAlignment="1">
      <alignment horizontal="center" vertical="top" wrapText="1"/>
    </xf>
    <xf numFmtId="165" fontId="0" fillId="0" borderId="0" xfId="1" applyNumberFormat="1" applyFont="1"/>
    <xf numFmtId="37" fontId="9" fillId="0" borderId="0" xfId="2" quotePrefix="1" applyNumberFormat="1" applyFont="1" applyFill="1"/>
    <xf numFmtId="164" fontId="9" fillId="0" borderId="0" xfId="1" applyNumberFormat="1" applyFont="1" applyFill="1" applyAlignment="1">
      <alignment vertical="center"/>
    </xf>
    <xf numFmtId="164" fontId="9" fillId="0" borderId="0" xfId="1" applyNumberFormat="1" applyFont="1" applyFill="1"/>
    <xf numFmtId="164" fontId="9" fillId="0" borderId="0" xfId="1" applyNumberFormat="1" applyFont="1" applyBorder="1"/>
    <xf numFmtId="164" fontId="0" fillId="0" borderId="0" xfId="0" applyNumberFormat="1"/>
    <xf numFmtId="37" fontId="7" fillId="0" borderId="0" xfId="0" applyNumberFormat="1" applyFont="1" applyFill="1"/>
    <xf numFmtId="164" fontId="9" fillId="0" borderId="9" xfId="1" applyNumberFormat="1" applyFont="1" applyBorder="1"/>
    <xf numFmtId="43" fontId="9" fillId="0" borderId="9" xfId="1" applyFont="1" applyBorder="1"/>
    <xf numFmtId="43" fontId="9" fillId="0" borderId="0" xfId="1" applyFont="1" applyFill="1"/>
    <xf numFmtId="37" fontId="8" fillId="0" borderId="0" xfId="0" applyNumberFormat="1" applyFont="1" applyFill="1"/>
    <xf numFmtId="37" fontId="31" fillId="0" borderId="0" xfId="2" applyNumberFormat="1" applyFont="1" applyFill="1"/>
    <xf numFmtId="37" fontId="9" fillId="0" borderId="0" xfId="2" quotePrefix="1" applyNumberFormat="1" applyFont="1" applyFill="1" applyAlignment="1">
      <alignment wrapText="1"/>
    </xf>
    <xf numFmtId="37" fontId="9" fillId="0" borderId="0" xfId="0" applyNumberFormat="1" applyFont="1" applyFill="1"/>
    <xf numFmtId="164" fontId="5" fillId="0" borderId="9" xfId="1" applyNumberFormat="1" applyFont="1" applyBorder="1"/>
    <xf numFmtId="37" fontId="36" fillId="0" borderId="0" xfId="2" quotePrefix="1" applyNumberFormat="1" applyFont="1" applyFill="1"/>
    <xf numFmtId="164" fontId="37" fillId="0" borderId="0" xfId="1" applyNumberFormat="1" applyFont="1" applyFill="1"/>
    <xf numFmtId="37" fontId="37" fillId="0" borderId="0" xfId="2" quotePrefix="1" applyNumberFormat="1" applyFont="1" applyFill="1"/>
    <xf numFmtId="37" fontId="36" fillId="0" borderId="0" xfId="0" applyNumberFormat="1" applyFont="1" applyFill="1"/>
    <xf numFmtId="37" fontId="37" fillId="0" borderId="0" xfId="2" applyNumberFormat="1" applyFont="1" applyFill="1"/>
    <xf numFmtId="37" fontId="37" fillId="0" borderId="0" xfId="0" applyNumberFormat="1" applyFont="1" applyFill="1"/>
    <xf numFmtId="37" fontId="39" fillId="0" borderId="0" xfId="2" quotePrefix="1" applyNumberFormat="1" applyFont="1" applyFill="1"/>
    <xf numFmtId="164" fontId="40" fillId="0" borderId="0" xfId="1" applyNumberFormat="1" applyFont="1" applyFill="1"/>
    <xf numFmtId="37" fontId="39" fillId="0" borderId="0" xfId="0" applyNumberFormat="1" applyFont="1" applyFill="1"/>
    <xf numFmtId="43" fontId="0" fillId="0" borderId="0" xfId="1" applyFont="1" applyAlignment="1">
      <alignment horizontal="center" vertical="center" wrapText="1"/>
    </xf>
    <xf numFmtId="9" fontId="0" fillId="0" borderId="0" xfId="3" applyFont="1" applyAlignment="1">
      <alignment horizontal="center"/>
    </xf>
  </cellXfs>
  <cellStyles count="4">
    <cellStyle name="Comma" xfId="1" builtinId="3"/>
    <cellStyle name="Excel Built-in Normal" xfId="2" xr:uid="{00000000-0005-0000-0000-000001000000}"/>
    <cellStyle name="Normal" xfId="0" builtinId="0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MY" b="1"/>
              <a:t>Comparison of PGT Budget</a:t>
            </a:r>
            <a:r>
              <a:rPr lang="en-MY" b="1" baseline="0"/>
              <a:t> for Year 2020 vs 2019</a:t>
            </a:r>
            <a:endParaRPr lang="en-MY" b="1"/>
          </a:p>
        </c:rich>
      </c:tx>
      <c:layout>
        <c:manualLayout>
          <c:xMode val="edge"/>
          <c:yMode val="edge"/>
          <c:x val="0.29791261054774171"/>
          <c:y val="7.190059002443420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3514005421453499"/>
          <c:y val="0.163448485857243"/>
          <c:w val="0.71385812429184103"/>
          <c:h val="0.6002854647808969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'Chart &amp; Graph'!$B$2</c:f>
              <c:strCache>
                <c:ptCount val="1"/>
                <c:pt idx="0">
                  <c:v> Proposed Budget 2020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'Chart &amp; Graph'!$A$3:$A$10</c:f>
              <c:strCache>
                <c:ptCount val="8"/>
                <c:pt idx="0">
                  <c:v>OPEX</c:v>
                </c:pt>
                <c:pt idx="1">
                  <c:v>CAPEX</c:v>
                </c:pt>
                <c:pt idx="2">
                  <c:v>Marketing/Promotion</c:v>
                </c:pt>
                <c:pt idx="3">
                  <c:v>Communications</c:v>
                </c:pt>
                <c:pt idx="4">
                  <c:v>Events</c:v>
                </c:pt>
                <c:pt idx="5">
                  <c:v>Tourism Services</c:v>
                </c:pt>
                <c:pt idx="6">
                  <c:v>Study Penang</c:v>
                </c:pt>
                <c:pt idx="7">
                  <c:v>PMED</c:v>
                </c:pt>
              </c:strCache>
            </c:strRef>
          </c:cat>
          <c:val>
            <c:numRef>
              <c:f>'Chart &amp; Graph'!$B$3:$B$10</c:f>
              <c:numCache>
                <c:formatCode>_("RM"* #,##0_);_("RM"* \(#,##0\);_("RM"* "-"??_);_(@_)</c:formatCode>
                <c:ptCount val="8"/>
                <c:pt idx="0">
                  <c:v>2236562.5056499997</c:v>
                </c:pt>
                <c:pt idx="1">
                  <c:v>44500</c:v>
                </c:pt>
                <c:pt idx="2">
                  <c:v>5008000</c:v>
                </c:pt>
                <c:pt idx="3">
                  <c:v>4615636</c:v>
                </c:pt>
                <c:pt idx="4">
                  <c:v>3480000</c:v>
                </c:pt>
                <c:pt idx="5">
                  <c:v>2448940</c:v>
                </c:pt>
                <c:pt idx="6">
                  <c:v>150000</c:v>
                </c:pt>
                <c:pt idx="7">
                  <c:v>250000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989-4508-892E-64CF42D49AD1}"/>
            </c:ext>
          </c:extLst>
        </c:ser>
        <c:ser>
          <c:idx val="1"/>
          <c:order val="1"/>
          <c:tx>
            <c:strRef>
              <c:f>'Chart &amp; Graph'!$C$2</c:f>
              <c:strCache>
                <c:ptCount val="1"/>
                <c:pt idx="0">
                  <c:v> Revised Budget 2019 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'Chart &amp; Graph'!$A$3:$A$10</c:f>
              <c:strCache>
                <c:ptCount val="8"/>
                <c:pt idx="0">
                  <c:v>OPEX</c:v>
                </c:pt>
                <c:pt idx="1">
                  <c:v>CAPEX</c:v>
                </c:pt>
                <c:pt idx="2">
                  <c:v>Marketing/Promotion</c:v>
                </c:pt>
                <c:pt idx="3">
                  <c:v>Communications</c:v>
                </c:pt>
                <c:pt idx="4">
                  <c:v>Events</c:v>
                </c:pt>
                <c:pt idx="5">
                  <c:v>Tourism Services</c:v>
                </c:pt>
                <c:pt idx="6">
                  <c:v>Study Penang</c:v>
                </c:pt>
                <c:pt idx="7">
                  <c:v>PMED</c:v>
                </c:pt>
              </c:strCache>
            </c:strRef>
          </c:cat>
          <c:val>
            <c:numRef>
              <c:f>'Chart &amp; Graph'!$C$3:$C$10</c:f>
              <c:numCache>
                <c:formatCode>_("RM"* #,##0_);_("RM"* \(#,##0\);_("RM"* "-"??_);_(@_)</c:formatCode>
                <c:ptCount val="8"/>
                <c:pt idx="0">
                  <c:v>2175713.94</c:v>
                </c:pt>
                <c:pt idx="1">
                  <c:v>241000</c:v>
                </c:pt>
                <c:pt idx="2">
                  <c:v>4510000</c:v>
                </c:pt>
                <c:pt idx="3">
                  <c:v>3195636</c:v>
                </c:pt>
                <c:pt idx="4">
                  <c:v>5885000</c:v>
                </c:pt>
                <c:pt idx="5">
                  <c:v>2072940</c:v>
                </c:pt>
                <c:pt idx="6">
                  <c:v>150000</c:v>
                </c:pt>
                <c:pt idx="7">
                  <c:v>150000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989-4508-892E-64CF42D49AD1}"/>
            </c:ext>
          </c:extLst>
        </c:ser>
        <c:ser>
          <c:idx val="2"/>
          <c:order val="2"/>
          <c:tx>
            <c:strRef>
              <c:f>'Chart &amp; Graph'!$D$2</c:f>
              <c:strCache>
                <c:ptCount val="1"/>
                <c:pt idx="0">
                  <c:v> Variance 
%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'Chart &amp; Graph'!$A$3:$A$10</c:f>
              <c:strCache>
                <c:ptCount val="8"/>
                <c:pt idx="0">
                  <c:v>OPEX</c:v>
                </c:pt>
                <c:pt idx="1">
                  <c:v>CAPEX</c:v>
                </c:pt>
                <c:pt idx="2">
                  <c:v>Marketing/Promotion</c:v>
                </c:pt>
                <c:pt idx="3">
                  <c:v>Communications</c:v>
                </c:pt>
                <c:pt idx="4">
                  <c:v>Events</c:v>
                </c:pt>
                <c:pt idx="5">
                  <c:v>Tourism Services</c:v>
                </c:pt>
                <c:pt idx="6">
                  <c:v>Study Penang</c:v>
                </c:pt>
                <c:pt idx="7">
                  <c:v>PMED</c:v>
                </c:pt>
              </c:strCache>
            </c:strRef>
          </c:cat>
          <c:val>
            <c:numRef>
              <c:f>'Chart &amp; Graph'!$D$3:$D$10</c:f>
              <c:numCache>
                <c:formatCode>0%</c:formatCode>
                <c:ptCount val="8"/>
                <c:pt idx="0">
                  <c:v>2.7967171847048871E-2</c:v>
                </c:pt>
                <c:pt idx="1">
                  <c:v>-0.81535269709543567</c:v>
                </c:pt>
                <c:pt idx="2">
                  <c:v>0.11042128603104213</c:v>
                </c:pt>
                <c:pt idx="3">
                  <c:v>0.44435599048201985</c:v>
                </c:pt>
                <c:pt idx="4">
                  <c:v>-0.40866610025488531</c:v>
                </c:pt>
                <c:pt idx="5">
                  <c:v>0.18138489295396876</c:v>
                </c:pt>
                <c:pt idx="6">
                  <c:v>0</c:v>
                </c:pt>
                <c:pt idx="7">
                  <c:v>0.66666666666666663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661-40BA-8278-DE292A3DBF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81492984"/>
        <c:axId val="2083345256"/>
      </c:barChart>
      <c:catAx>
        <c:axId val="20814929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83345256"/>
        <c:crosses val="autoZero"/>
        <c:auto val="1"/>
        <c:lblAlgn val="ctr"/>
        <c:lblOffset val="100"/>
        <c:noMultiLvlLbl val="0"/>
      </c:catAx>
      <c:valAx>
        <c:axId val="20833452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MY"/>
                  <a:t>RM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_(&quot;RM&quot;* #,##0_);_(&quot;RM&quot;* \(#,##0\);_(&quot;RM&quot;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81492984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4803149606299213" l="0.70866141732283472" r="0.70866141732283472" t="0.74803149606299213" header="0.31496062992125984" footer="0.31496062992125984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MY"/>
              <a:t>PGT Budget for year</a:t>
            </a:r>
            <a:r>
              <a:rPr lang="en-MY" baseline="0"/>
              <a:t> 2020</a:t>
            </a:r>
            <a:endParaRPr lang="en-MY"/>
          </a:p>
        </c:rich>
      </c:tx>
      <c:layout>
        <c:manualLayout>
          <c:xMode val="edge"/>
          <c:yMode val="edge"/>
          <c:x val="0.29937679683748314"/>
          <c:y val="6.343610574460280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1432236539632785"/>
          <c:y val="0.26865995527837799"/>
          <c:w val="0.48357822897173136"/>
          <c:h val="0.64718517774412032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6-3D17-43E9-A3BC-651E2BFB0DA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3D17-43E9-A3BC-651E2BFB0DA4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4-3D17-43E9-A3BC-651E2BFB0DA4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8-3D17-43E9-A3BC-651E2BFB0DA4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3D17-43E9-A3BC-651E2BFB0DA4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3D17-43E9-A3BC-651E2BFB0DA4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2-3D17-43E9-A3BC-651E2BFB0DA4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3D17-43E9-A3BC-651E2BFB0DA4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D17-43E9-A3BC-651E2BFB0DA4}"/>
                </c:ext>
              </c:extLst>
            </c:dLbl>
            <c:dLbl>
              <c:idx val="1"/>
              <c:layout>
                <c:manualLayout>
                  <c:x val="2.3518164594529514E-2"/>
                  <c:y val="-3.7130379234693034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D17-43E9-A3BC-651E2BFB0DA4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D17-43E9-A3BC-651E2BFB0DA4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D17-43E9-A3BC-651E2BFB0DA4}"/>
                </c:ext>
              </c:extLst>
            </c:dLbl>
            <c:dLbl>
              <c:idx val="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D17-43E9-A3BC-651E2BFB0DA4}"/>
                </c:ext>
              </c:extLst>
            </c:dLbl>
            <c:dLbl>
              <c:idx val="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D17-43E9-A3BC-651E2BFB0DA4}"/>
                </c:ext>
              </c:extLst>
            </c:dLbl>
            <c:dLbl>
              <c:idx val="6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D17-43E9-A3BC-651E2BFB0DA4}"/>
                </c:ext>
              </c:extLst>
            </c:dLbl>
            <c:dLbl>
              <c:idx val="7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D17-43E9-A3BC-651E2BFB0DA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spc="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'Chart &amp; Graph'!$A$3:$A$10</c:f>
              <c:strCache>
                <c:ptCount val="8"/>
                <c:pt idx="0">
                  <c:v>OPEX</c:v>
                </c:pt>
                <c:pt idx="1">
                  <c:v>CAPEX</c:v>
                </c:pt>
                <c:pt idx="2">
                  <c:v>Marketing/Promotion</c:v>
                </c:pt>
                <c:pt idx="3">
                  <c:v>Communications</c:v>
                </c:pt>
                <c:pt idx="4">
                  <c:v>Events</c:v>
                </c:pt>
                <c:pt idx="5">
                  <c:v>Tourism Services</c:v>
                </c:pt>
                <c:pt idx="6">
                  <c:v>Study Penang</c:v>
                </c:pt>
                <c:pt idx="7">
                  <c:v>PMED</c:v>
                </c:pt>
              </c:strCache>
            </c:strRef>
          </c:cat>
          <c:val>
            <c:numRef>
              <c:f>'Chart &amp; Graph'!$B$3:$B$10</c:f>
              <c:numCache>
                <c:formatCode>_("RM"* #,##0_);_("RM"* \(#,##0\);_("RM"* "-"??_);_(@_)</c:formatCode>
                <c:ptCount val="8"/>
                <c:pt idx="0">
                  <c:v>2236562.5056499997</c:v>
                </c:pt>
                <c:pt idx="1">
                  <c:v>44500</c:v>
                </c:pt>
                <c:pt idx="2">
                  <c:v>5008000</c:v>
                </c:pt>
                <c:pt idx="3">
                  <c:v>4615636</c:v>
                </c:pt>
                <c:pt idx="4">
                  <c:v>3480000</c:v>
                </c:pt>
                <c:pt idx="5">
                  <c:v>2448940</c:v>
                </c:pt>
                <c:pt idx="6">
                  <c:v>150000</c:v>
                </c:pt>
                <c:pt idx="7">
                  <c:v>250000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D17-43E9-A3BC-651E2BFB0DA4}"/>
            </c:ext>
          </c:extLst>
        </c:ser>
        <c:dLbls>
          <c:showLegendKey val="0"/>
          <c:showVal val="1"/>
          <c:showCatName val="1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4803149606299213" l="0.70866141732283472" r="0.70866141732283472" t="0.74803149606299213" header="0.31496062992125984" footer="0.31496062992125984"/>
    <c:pageSetup paperSize="9" orientation="landscape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409574</xdr:colOff>
      <xdr:row>11</xdr:row>
      <xdr:rowOff>147636</xdr:rowOff>
    </xdr:from>
    <xdr:to>
      <xdr:col>9</xdr:col>
      <xdr:colOff>571499</xdr:colOff>
      <xdr:row>43</xdr:row>
      <xdr:rowOff>57150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85A7355-AA3D-4EF8-B058-E353AC62FA4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862012</xdr:colOff>
      <xdr:row>45</xdr:row>
      <xdr:rowOff>147636</xdr:rowOff>
    </xdr:from>
    <xdr:to>
      <xdr:col>7</xdr:col>
      <xdr:colOff>571500</xdr:colOff>
      <xdr:row>74</xdr:row>
      <xdr:rowOff>28575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D3D2F44A-FABB-4080-BBC1-5F16AD56F1E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 tint="0.39997558519241921"/>
  </sheetPr>
  <dimension ref="A1:K36"/>
  <sheetViews>
    <sheetView tabSelected="1" view="pageBreakPreview" zoomScaleNormal="100" zoomScaleSheetLayoutView="100" workbookViewId="0">
      <selection activeCell="A34" sqref="A34"/>
    </sheetView>
  </sheetViews>
  <sheetFormatPr defaultColWidth="9" defaultRowHeight="15"/>
  <cols>
    <col min="1" max="1" width="55.28515625" customWidth="1"/>
    <col min="2" max="2" width="17.42578125" customWidth="1"/>
    <col min="3" max="3" width="1.28515625" customWidth="1"/>
    <col min="4" max="4" width="17.42578125" customWidth="1"/>
    <col min="5" max="5" width="1.42578125" customWidth="1"/>
    <col min="6" max="6" width="17.42578125" style="146" customWidth="1"/>
    <col min="7" max="7" width="1.42578125" customWidth="1"/>
    <col min="8" max="8" width="17.42578125" style="153" customWidth="1"/>
    <col min="9" max="9" width="1.7109375" customWidth="1"/>
    <col min="11" max="11" width="21.42578125" customWidth="1"/>
    <col min="12" max="12" width="11.5703125" bestFit="1" customWidth="1"/>
    <col min="253" max="253" width="55.28515625" customWidth="1"/>
    <col min="254" max="254" width="17.42578125" customWidth="1"/>
    <col min="255" max="255" width="1.28515625" customWidth="1"/>
    <col min="256" max="256" width="17.42578125" customWidth="1"/>
    <col min="257" max="257" width="1.7109375" customWidth="1"/>
    <col min="258" max="258" width="17.42578125" customWidth="1"/>
    <col min="259" max="259" width="1.7109375" customWidth="1"/>
    <col min="260" max="260" width="17.42578125" customWidth="1"/>
    <col min="261" max="261" width="1.42578125" customWidth="1"/>
    <col min="262" max="262" width="17.42578125" customWidth="1"/>
    <col min="263" max="263" width="1.42578125" customWidth="1"/>
    <col min="264" max="265" width="17.42578125" customWidth="1"/>
    <col min="509" max="509" width="55.28515625" customWidth="1"/>
    <col min="510" max="510" width="17.42578125" customWidth="1"/>
    <col min="511" max="511" width="1.28515625" customWidth="1"/>
    <col min="512" max="512" width="17.42578125" customWidth="1"/>
    <col min="513" max="513" width="1.7109375" customWidth="1"/>
    <col min="514" max="514" width="17.42578125" customWidth="1"/>
    <col min="515" max="515" width="1.7109375" customWidth="1"/>
    <col min="516" max="516" width="17.42578125" customWidth="1"/>
    <col min="517" max="517" width="1.42578125" customWidth="1"/>
    <col min="518" max="518" width="17.42578125" customWidth="1"/>
    <col min="519" max="519" width="1.42578125" customWidth="1"/>
    <col min="520" max="521" width="17.42578125" customWidth="1"/>
    <col min="765" max="765" width="55.28515625" customWidth="1"/>
    <col min="766" max="766" width="17.42578125" customWidth="1"/>
    <col min="767" max="767" width="1.28515625" customWidth="1"/>
    <col min="768" max="768" width="17.42578125" customWidth="1"/>
    <col min="769" max="769" width="1.7109375" customWidth="1"/>
    <col min="770" max="770" width="17.42578125" customWidth="1"/>
    <col min="771" max="771" width="1.7109375" customWidth="1"/>
    <col min="772" max="772" width="17.42578125" customWidth="1"/>
    <col min="773" max="773" width="1.42578125" customWidth="1"/>
    <col min="774" max="774" width="17.42578125" customWidth="1"/>
    <col min="775" max="775" width="1.42578125" customWidth="1"/>
    <col min="776" max="777" width="17.42578125" customWidth="1"/>
    <col min="1021" max="1021" width="55.28515625" customWidth="1"/>
    <col min="1022" max="1022" width="17.42578125" customWidth="1"/>
    <col min="1023" max="1023" width="1.28515625" customWidth="1"/>
    <col min="1024" max="1024" width="17.42578125" customWidth="1"/>
    <col min="1025" max="1025" width="1.7109375" customWidth="1"/>
    <col min="1026" max="1026" width="17.42578125" customWidth="1"/>
    <col min="1027" max="1027" width="1.7109375" customWidth="1"/>
    <col min="1028" max="1028" width="17.42578125" customWidth="1"/>
    <col min="1029" max="1029" width="1.42578125" customWidth="1"/>
    <col min="1030" max="1030" width="17.42578125" customWidth="1"/>
    <col min="1031" max="1031" width="1.42578125" customWidth="1"/>
    <col min="1032" max="1033" width="17.42578125" customWidth="1"/>
    <col min="1277" max="1277" width="55.28515625" customWidth="1"/>
    <col min="1278" max="1278" width="17.42578125" customWidth="1"/>
    <col min="1279" max="1279" width="1.28515625" customWidth="1"/>
    <col min="1280" max="1280" width="17.42578125" customWidth="1"/>
    <col min="1281" max="1281" width="1.7109375" customWidth="1"/>
    <col min="1282" max="1282" width="17.42578125" customWidth="1"/>
    <col min="1283" max="1283" width="1.7109375" customWidth="1"/>
    <col min="1284" max="1284" width="17.42578125" customWidth="1"/>
    <col min="1285" max="1285" width="1.42578125" customWidth="1"/>
    <col min="1286" max="1286" width="17.42578125" customWidth="1"/>
    <col min="1287" max="1287" width="1.42578125" customWidth="1"/>
    <col min="1288" max="1289" width="17.42578125" customWidth="1"/>
    <col min="1533" max="1533" width="55.28515625" customWidth="1"/>
    <col min="1534" max="1534" width="17.42578125" customWidth="1"/>
    <col min="1535" max="1535" width="1.28515625" customWidth="1"/>
    <col min="1536" max="1536" width="17.42578125" customWidth="1"/>
    <col min="1537" max="1537" width="1.7109375" customWidth="1"/>
    <col min="1538" max="1538" width="17.42578125" customWidth="1"/>
    <col min="1539" max="1539" width="1.7109375" customWidth="1"/>
    <col min="1540" max="1540" width="17.42578125" customWidth="1"/>
    <col min="1541" max="1541" width="1.42578125" customWidth="1"/>
    <col min="1542" max="1542" width="17.42578125" customWidth="1"/>
    <col min="1543" max="1543" width="1.42578125" customWidth="1"/>
    <col min="1544" max="1545" width="17.42578125" customWidth="1"/>
    <col min="1789" max="1789" width="55.28515625" customWidth="1"/>
    <col min="1790" max="1790" width="17.42578125" customWidth="1"/>
    <col min="1791" max="1791" width="1.28515625" customWidth="1"/>
    <col min="1792" max="1792" width="17.42578125" customWidth="1"/>
    <col min="1793" max="1793" width="1.7109375" customWidth="1"/>
    <col min="1794" max="1794" width="17.42578125" customWidth="1"/>
    <col min="1795" max="1795" width="1.7109375" customWidth="1"/>
    <col min="1796" max="1796" width="17.42578125" customWidth="1"/>
    <col min="1797" max="1797" width="1.42578125" customWidth="1"/>
    <col min="1798" max="1798" width="17.42578125" customWidth="1"/>
    <col min="1799" max="1799" width="1.42578125" customWidth="1"/>
    <col min="1800" max="1801" width="17.42578125" customWidth="1"/>
    <col min="2045" max="2045" width="55.28515625" customWidth="1"/>
    <col min="2046" max="2046" width="17.42578125" customWidth="1"/>
    <col min="2047" max="2047" width="1.28515625" customWidth="1"/>
    <col min="2048" max="2048" width="17.42578125" customWidth="1"/>
    <col min="2049" max="2049" width="1.7109375" customWidth="1"/>
    <col min="2050" max="2050" width="17.42578125" customWidth="1"/>
    <col min="2051" max="2051" width="1.7109375" customWidth="1"/>
    <col min="2052" max="2052" width="17.42578125" customWidth="1"/>
    <col min="2053" max="2053" width="1.42578125" customWidth="1"/>
    <col min="2054" max="2054" width="17.42578125" customWidth="1"/>
    <col min="2055" max="2055" width="1.42578125" customWidth="1"/>
    <col min="2056" max="2057" width="17.42578125" customWidth="1"/>
    <col min="2301" max="2301" width="55.28515625" customWidth="1"/>
    <col min="2302" max="2302" width="17.42578125" customWidth="1"/>
    <col min="2303" max="2303" width="1.28515625" customWidth="1"/>
    <col min="2304" max="2304" width="17.42578125" customWidth="1"/>
    <col min="2305" max="2305" width="1.7109375" customWidth="1"/>
    <col min="2306" max="2306" width="17.42578125" customWidth="1"/>
    <col min="2307" max="2307" width="1.7109375" customWidth="1"/>
    <col min="2308" max="2308" width="17.42578125" customWidth="1"/>
    <col min="2309" max="2309" width="1.42578125" customWidth="1"/>
    <col min="2310" max="2310" width="17.42578125" customWidth="1"/>
    <col min="2311" max="2311" width="1.42578125" customWidth="1"/>
    <col min="2312" max="2313" width="17.42578125" customWidth="1"/>
    <col min="2557" max="2557" width="55.28515625" customWidth="1"/>
    <col min="2558" max="2558" width="17.42578125" customWidth="1"/>
    <col min="2559" max="2559" width="1.28515625" customWidth="1"/>
    <col min="2560" max="2560" width="17.42578125" customWidth="1"/>
    <col min="2561" max="2561" width="1.7109375" customWidth="1"/>
    <col min="2562" max="2562" width="17.42578125" customWidth="1"/>
    <col min="2563" max="2563" width="1.7109375" customWidth="1"/>
    <col min="2564" max="2564" width="17.42578125" customWidth="1"/>
    <col min="2565" max="2565" width="1.42578125" customWidth="1"/>
    <col min="2566" max="2566" width="17.42578125" customWidth="1"/>
    <col min="2567" max="2567" width="1.42578125" customWidth="1"/>
    <col min="2568" max="2569" width="17.42578125" customWidth="1"/>
    <col min="2813" max="2813" width="55.28515625" customWidth="1"/>
    <col min="2814" max="2814" width="17.42578125" customWidth="1"/>
    <col min="2815" max="2815" width="1.28515625" customWidth="1"/>
    <col min="2816" max="2816" width="17.42578125" customWidth="1"/>
    <col min="2817" max="2817" width="1.7109375" customWidth="1"/>
    <col min="2818" max="2818" width="17.42578125" customWidth="1"/>
    <col min="2819" max="2819" width="1.7109375" customWidth="1"/>
    <col min="2820" max="2820" width="17.42578125" customWidth="1"/>
    <col min="2821" max="2821" width="1.42578125" customWidth="1"/>
    <col min="2822" max="2822" width="17.42578125" customWidth="1"/>
    <col min="2823" max="2823" width="1.42578125" customWidth="1"/>
    <col min="2824" max="2825" width="17.42578125" customWidth="1"/>
    <col min="3069" max="3069" width="55.28515625" customWidth="1"/>
    <col min="3070" max="3070" width="17.42578125" customWidth="1"/>
    <col min="3071" max="3071" width="1.28515625" customWidth="1"/>
    <col min="3072" max="3072" width="17.42578125" customWidth="1"/>
    <col min="3073" max="3073" width="1.7109375" customWidth="1"/>
    <col min="3074" max="3074" width="17.42578125" customWidth="1"/>
    <col min="3075" max="3075" width="1.7109375" customWidth="1"/>
    <col min="3076" max="3076" width="17.42578125" customWidth="1"/>
    <col min="3077" max="3077" width="1.42578125" customWidth="1"/>
    <col min="3078" max="3078" width="17.42578125" customWidth="1"/>
    <col min="3079" max="3079" width="1.42578125" customWidth="1"/>
    <col min="3080" max="3081" width="17.42578125" customWidth="1"/>
    <col min="3325" max="3325" width="55.28515625" customWidth="1"/>
    <col min="3326" max="3326" width="17.42578125" customWidth="1"/>
    <col min="3327" max="3327" width="1.28515625" customWidth="1"/>
    <col min="3328" max="3328" width="17.42578125" customWidth="1"/>
    <col min="3329" max="3329" width="1.7109375" customWidth="1"/>
    <col min="3330" max="3330" width="17.42578125" customWidth="1"/>
    <col min="3331" max="3331" width="1.7109375" customWidth="1"/>
    <col min="3332" max="3332" width="17.42578125" customWidth="1"/>
    <col min="3333" max="3333" width="1.42578125" customWidth="1"/>
    <col min="3334" max="3334" width="17.42578125" customWidth="1"/>
    <col min="3335" max="3335" width="1.42578125" customWidth="1"/>
    <col min="3336" max="3337" width="17.42578125" customWidth="1"/>
    <col min="3581" max="3581" width="55.28515625" customWidth="1"/>
    <col min="3582" max="3582" width="17.42578125" customWidth="1"/>
    <col min="3583" max="3583" width="1.28515625" customWidth="1"/>
    <col min="3584" max="3584" width="17.42578125" customWidth="1"/>
    <col min="3585" max="3585" width="1.7109375" customWidth="1"/>
    <col min="3586" max="3586" width="17.42578125" customWidth="1"/>
    <col min="3587" max="3587" width="1.7109375" customWidth="1"/>
    <col min="3588" max="3588" width="17.42578125" customWidth="1"/>
    <col min="3589" max="3589" width="1.42578125" customWidth="1"/>
    <col min="3590" max="3590" width="17.42578125" customWidth="1"/>
    <col min="3591" max="3591" width="1.42578125" customWidth="1"/>
    <col min="3592" max="3593" width="17.42578125" customWidth="1"/>
    <col min="3837" max="3837" width="55.28515625" customWidth="1"/>
    <col min="3838" max="3838" width="17.42578125" customWidth="1"/>
    <col min="3839" max="3839" width="1.28515625" customWidth="1"/>
    <col min="3840" max="3840" width="17.42578125" customWidth="1"/>
    <col min="3841" max="3841" width="1.7109375" customWidth="1"/>
    <col min="3842" max="3842" width="17.42578125" customWidth="1"/>
    <col min="3843" max="3843" width="1.7109375" customWidth="1"/>
    <col min="3844" max="3844" width="17.42578125" customWidth="1"/>
    <col min="3845" max="3845" width="1.42578125" customWidth="1"/>
    <col min="3846" max="3846" width="17.42578125" customWidth="1"/>
    <col min="3847" max="3847" width="1.42578125" customWidth="1"/>
    <col min="3848" max="3849" width="17.42578125" customWidth="1"/>
    <col min="4093" max="4093" width="55.28515625" customWidth="1"/>
    <col min="4094" max="4094" width="17.42578125" customWidth="1"/>
    <col min="4095" max="4095" width="1.28515625" customWidth="1"/>
    <col min="4096" max="4096" width="17.42578125" customWidth="1"/>
    <col min="4097" max="4097" width="1.7109375" customWidth="1"/>
    <col min="4098" max="4098" width="17.42578125" customWidth="1"/>
    <col min="4099" max="4099" width="1.7109375" customWidth="1"/>
    <col min="4100" max="4100" width="17.42578125" customWidth="1"/>
    <col min="4101" max="4101" width="1.42578125" customWidth="1"/>
    <col min="4102" max="4102" width="17.42578125" customWidth="1"/>
    <col min="4103" max="4103" width="1.42578125" customWidth="1"/>
    <col min="4104" max="4105" width="17.42578125" customWidth="1"/>
    <col min="4349" max="4349" width="55.28515625" customWidth="1"/>
    <col min="4350" max="4350" width="17.42578125" customWidth="1"/>
    <col min="4351" max="4351" width="1.28515625" customWidth="1"/>
    <col min="4352" max="4352" width="17.42578125" customWidth="1"/>
    <col min="4353" max="4353" width="1.7109375" customWidth="1"/>
    <col min="4354" max="4354" width="17.42578125" customWidth="1"/>
    <col min="4355" max="4355" width="1.7109375" customWidth="1"/>
    <col min="4356" max="4356" width="17.42578125" customWidth="1"/>
    <col min="4357" max="4357" width="1.42578125" customWidth="1"/>
    <col min="4358" max="4358" width="17.42578125" customWidth="1"/>
    <col min="4359" max="4359" width="1.42578125" customWidth="1"/>
    <col min="4360" max="4361" width="17.42578125" customWidth="1"/>
    <col min="4605" max="4605" width="55.28515625" customWidth="1"/>
    <col min="4606" max="4606" width="17.42578125" customWidth="1"/>
    <col min="4607" max="4607" width="1.28515625" customWidth="1"/>
    <col min="4608" max="4608" width="17.42578125" customWidth="1"/>
    <col min="4609" max="4609" width="1.7109375" customWidth="1"/>
    <col min="4610" max="4610" width="17.42578125" customWidth="1"/>
    <col min="4611" max="4611" width="1.7109375" customWidth="1"/>
    <col min="4612" max="4612" width="17.42578125" customWidth="1"/>
    <col min="4613" max="4613" width="1.42578125" customWidth="1"/>
    <col min="4614" max="4614" width="17.42578125" customWidth="1"/>
    <col min="4615" max="4615" width="1.42578125" customWidth="1"/>
    <col min="4616" max="4617" width="17.42578125" customWidth="1"/>
    <col min="4861" max="4861" width="55.28515625" customWidth="1"/>
    <col min="4862" max="4862" width="17.42578125" customWidth="1"/>
    <col min="4863" max="4863" width="1.28515625" customWidth="1"/>
    <col min="4864" max="4864" width="17.42578125" customWidth="1"/>
    <col min="4865" max="4865" width="1.7109375" customWidth="1"/>
    <col min="4866" max="4866" width="17.42578125" customWidth="1"/>
    <col min="4867" max="4867" width="1.7109375" customWidth="1"/>
    <col min="4868" max="4868" width="17.42578125" customWidth="1"/>
    <col min="4869" max="4869" width="1.42578125" customWidth="1"/>
    <col min="4870" max="4870" width="17.42578125" customWidth="1"/>
    <col min="4871" max="4871" width="1.42578125" customWidth="1"/>
    <col min="4872" max="4873" width="17.42578125" customWidth="1"/>
    <col min="5117" max="5117" width="55.28515625" customWidth="1"/>
    <col min="5118" max="5118" width="17.42578125" customWidth="1"/>
    <col min="5119" max="5119" width="1.28515625" customWidth="1"/>
    <col min="5120" max="5120" width="17.42578125" customWidth="1"/>
    <col min="5121" max="5121" width="1.7109375" customWidth="1"/>
    <col min="5122" max="5122" width="17.42578125" customWidth="1"/>
    <col min="5123" max="5123" width="1.7109375" customWidth="1"/>
    <col min="5124" max="5124" width="17.42578125" customWidth="1"/>
    <col min="5125" max="5125" width="1.42578125" customWidth="1"/>
    <col min="5126" max="5126" width="17.42578125" customWidth="1"/>
    <col min="5127" max="5127" width="1.42578125" customWidth="1"/>
    <col min="5128" max="5129" width="17.42578125" customWidth="1"/>
    <col min="5373" max="5373" width="55.28515625" customWidth="1"/>
    <col min="5374" max="5374" width="17.42578125" customWidth="1"/>
    <col min="5375" max="5375" width="1.28515625" customWidth="1"/>
    <col min="5376" max="5376" width="17.42578125" customWidth="1"/>
    <col min="5377" max="5377" width="1.7109375" customWidth="1"/>
    <col min="5378" max="5378" width="17.42578125" customWidth="1"/>
    <col min="5379" max="5379" width="1.7109375" customWidth="1"/>
    <col min="5380" max="5380" width="17.42578125" customWidth="1"/>
    <col min="5381" max="5381" width="1.42578125" customWidth="1"/>
    <col min="5382" max="5382" width="17.42578125" customWidth="1"/>
    <col min="5383" max="5383" width="1.42578125" customWidth="1"/>
    <col min="5384" max="5385" width="17.42578125" customWidth="1"/>
    <col min="5629" max="5629" width="55.28515625" customWidth="1"/>
    <col min="5630" max="5630" width="17.42578125" customWidth="1"/>
    <col min="5631" max="5631" width="1.28515625" customWidth="1"/>
    <col min="5632" max="5632" width="17.42578125" customWidth="1"/>
    <col min="5633" max="5633" width="1.7109375" customWidth="1"/>
    <col min="5634" max="5634" width="17.42578125" customWidth="1"/>
    <col min="5635" max="5635" width="1.7109375" customWidth="1"/>
    <col min="5636" max="5636" width="17.42578125" customWidth="1"/>
    <col min="5637" max="5637" width="1.42578125" customWidth="1"/>
    <col min="5638" max="5638" width="17.42578125" customWidth="1"/>
    <col min="5639" max="5639" width="1.42578125" customWidth="1"/>
    <col min="5640" max="5641" width="17.42578125" customWidth="1"/>
    <col min="5885" max="5885" width="55.28515625" customWidth="1"/>
    <col min="5886" max="5886" width="17.42578125" customWidth="1"/>
    <col min="5887" max="5887" width="1.28515625" customWidth="1"/>
    <col min="5888" max="5888" width="17.42578125" customWidth="1"/>
    <col min="5889" max="5889" width="1.7109375" customWidth="1"/>
    <col min="5890" max="5890" width="17.42578125" customWidth="1"/>
    <col min="5891" max="5891" width="1.7109375" customWidth="1"/>
    <col min="5892" max="5892" width="17.42578125" customWidth="1"/>
    <col min="5893" max="5893" width="1.42578125" customWidth="1"/>
    <col min="5894" max="5894" width="17.42578125" customWidth="1"/>
    <col min="5895" max="5895" width="1.42578125" customWidth="1"/>
    <col min="5896" max="5897" width="17.42578125" customWidth="1"/>
    <col min="6141" max="6141" width="55.28515625" customWidth="1"/>
    <col min="6142" max="6142" width="17.42578125" customWidth="1"/>
    <col min="6143" max="6143" width="1.28515625" customWidth="1"/>
    <col min="6144" max="6144" width="17.42578125" customWidth="1"/>
    <col min="6145" max="6145" width="1.7109375" customWidth="1"/>
    <col min="6146" max="6146" width="17.42578125" customWidth="1"/>
    <col min="6147" max="6147" width="1.7109375" customWidth="1"/>
    <col min="6148" max="6148" width="17.42578125" customWidth="1"/>
    <col min="6149" max="6149" width="1.42578125" customWidth="1"/>
    <col min="6150" max="6150" width="17.42578125" customWidth="1"/>
    <col min="6151" max="6151" width="1.42578125" customWidth="1"/>
    <col min="6152" max="6153" width="17.42578125" customWidth="1"/>
    <col min="6397" max="6397" width="55.28515625" customWidth="1"/>
    <col min="6398" max="6398" width="17.42578125" customWidth="1"/>
    <col min="6399" max="6399" width="1.28515625" customWidth="1"/>
    <col min="6400" max="6400" width="17.42578125" customWidth="1"/>
    <col min="6401" max="6401" width="1.7109375" customWidth="1"/>
    <col min="6402" max="6402" width="17.42578125" customWidth="1"/>
    <col min="6403" max="6403" width="1.7109375" customWidth="1"/>
    <col min="6404" max="6404" width="17.42578125" customWidth="1"/>
    <col min="6405" max="6405" width="1.42578125" customWidth="1"/>
    <col min="6406" max="6406" width="17.42578125" customWidth="1"/>
    <col min="6407" max="6407" width="1.42578125" customWidth="1"/>
    <col min="6408" max="6409" width="17.42578125" customWidth="1"/>
    <col min="6653" max="6653" width="55.28515625" customWidth="1"/>
    <col min="6654" max="6654" width="17.42578125" customWidth="1"/>
    <col min="6655" max="6655" width="1.28515625" customWidth="1"/>
    <col min="6656" max="6656" width="17.42578125" customWidth="1"/>
    <col min="6657" max="6657" width="1.7109375" customWidth="1"/>
    <col min="6658" max="6658" width="17.42578125" customWidth="1"/>
    <col min="6659" max="6659" width="1.7109375" customWidth="1"/>
    <col min="6660" max="6660" width="17.42578125" customWidth="1"/>
    <col min="6661" max="6661" width="1.42578125" customWidth="1"/>
    <col min="6662" max="6662" width="17.42578125" customWidth="1"/>
    <col min="6663" max="6663" width="1.42578125" customWidth="1"/>
    <col min="6664" max="6665" width="17.42578125" customWidth="1"/>
    <col min="6909" max="6909" width="55.28515625" customWidth="1"/>
    <col min="6910" max="6910" width="17.42578125" customWidth="1"/>
    <col min="6911" max="6911" width="1.28515625" customWidth="1"/>
    <col min="6912" max="6912" width="17.42578125" customWidth="1"/>
    <col min="6913" max="6913" width="1.7109375" customWidth="1"/>
    <col min="6914" max="6914" width="17.42578125" customWidth="1"/>
    <col min="6915" max="6915" width="1.7109375" customWidth="1"/>
    <col min="6916" max="6916" width="17.42578125" customWidth="1"/>
    <col min="6917" max="6917" width="1.42578125" customWidth="1"/>
    <col min="6918" max="6918" width="17.42578125" customWidth="1"/>
    <col min="6919" max="6919" width="1.42578125" customWidth="1"/>
    <col min="6920" max="6921" width="17.42578125" customWidth="1"/>
    <col min="7165" max="7165" width="55.28515625" customWidth="1"/>
    <col min="7166" max="7166" width="17.42578125" customWidth="1"/>
    <col min="7167" max="7167" width="1.28515625" customWidth="1"/>
    <col min="7168" max="7168" width="17.42578125" customWidth="1"/>
    <col min="7169" max="7169" width="1.7109375" customWidth="1"/>
    <col min="7170" max="7170" width="17.42578125" customWidth="1"/>
    <col min="7171" max="7171" width="1.7109375" customWidth="1"/>
    <col min="7172" max="7172" width="17.42578125" customWidth="1"/>
    <col min="7173" max="7173" width="1.42578125" customWidth="1"/>
    <col min="7174" max="7174" width="17.42578125" customWidth="1"/>
    <col min="7175" max="7175" width="1.42578125" customWidth="1"/>
    <col min="7176" max="7177" width="17.42578125" customWidth="1"/>
    <col min="7421" max="7421" width="55.28515625" customWidth="1"/>
    <col min="7422" max="7422" width="17.42578125" customWidth="1"/>
    <col min="7423" max="7423" width="1.28515625" customWidth="1"/>
    <col min="7424" max="7424" width="17.42578125" customWidth="1"/>
    <col min="7425" max="7425" width="1.7109375" customWidth="1"/>
    <col min="7426" max="7426" width="17.42578125" customWidth="1"/>
    <col min="7427" max="7427" width="1.7109375" customWidth="1"/>
    <col min="7428" max="7428" width="17.42578125" customWidth="1"/>
    <col min="7429" max="7429" width="1.42578125" customWidth="1"/>
    <col min="7430" max="7430" width="17.42578125" customWidth="1"/>
    <col min="7431" max="7431" width="1.42578125" customWidth="1"/>
    <col min="7432" max="7433" width="17.42578125" customWidth="1"/>
    <col min="7677" max="7677" width="55.28515625" customWidth="1"/>
    <col min="7678" max="7678" width="17.42578125" customWidth="1"/>
    <col min="7679" max="7679" width="1.28515625" customWidth="1"/>
    <col min="7680" max="7680" width="17.42578125" customWidth="1"/>
    <col min="7681" max="7681" width="1.7109375" customWidth="1"/>
    <col min="7682" max="7682" width="17.42578125" customWidth="1"/>
    <col min="7683" max="7683" width="1.7109375" customWidth="1"/>
    <col min="7684" max="7684" width="17.42578125" customWidth="1"/>
    <col min="7685" max="7685" width="1.42578125" customWidth="1"/>
    <col min="7686" max="7686" width="17.42578125" customWidth="1"/>
    <col min="7687" max="7687" width="1.42578125" customWidth="1"/>
    <col min="7688" max="7689" width="17.42578125" customWidth="1"/>
    <col min="7933" max="7933" width="55.28515625" customWidth="1"/>
    <col min="7934" max="7934" width="17.42578125" customWidth="1"/>
    <col min="7935" max="7935" width="1.28515625" customWidth="1"/>
    <col min="7936" max="7936" width="17.42578125" customWidth="1"/>
    <col min="7937" max="7937" width="1.7109375" customWidth="1"/>
    <col min="7938" max="7938" width="17.42578125" customWidth="1"/>
    <col min="7939" max="7939" width="1.7109375" customWidth="1"/>
    <col min="7940" max="7940" width="17.42578125" customWidth="1"/>
    <col min="7941" max="7941" width="1.42578125" customWidth="1"/>
    <col min="7942" max="7942" width="17.42578125" customWidth="1"/>
    <col min="7943" max="7943" width="1.42578125" customWidth="1"/>
    <col min="7944" max="7945" width="17.42578125" customWidth="1"/>
    <col min="8189" max="8189" width="55.28515625" customWidth="1"/>
    <col min="8190" max="8190" width="17.42578125" customWidth="1"/>
    <col min="8191" max="8191" width="1.28515625" customWidth="1"/>
    <col min="8192" max="8192" width="17.42578125" customWidth="1"/>
    <col min="8193" max="8193" width="1.7109375" customWidth="1"/>
    <col min="8194" max="8194" width="17.42578125" customWidth="1"/>
    <col min="8195" max="8195" width="1.7109375" customWidth="1"/>
    <col min="8196" max="8196" width="17.42578125" customWidth="1"/>
    <col min="8197" max="8197" width="1.42578125" customWidth="1"/>
    <col min="8198" max="8198" width="17.42578125" customWidth="1"/>
    <col min="8199" max="8199" width="1.42578125" customWidth="1"/>
    <col min="8200" max="8201" width="17.42578125" customWidth="1"/>
    <col min="8445" max="8445" width="55.28515625" customWidth="1"/>
    <col min="8446" max="8446" width="17.42578125" customWidth="1"/>
    <col min="8447" max="8447" width="1.28515625" customWidth="1"/>
    <col min="8448" max="8448" width="17.42578125" customWidth="1"/>
    <col min="8449" max="8449" width="1.7109375" customWidth="1"/>
    <col min="8450" max="8450" width="17.42578125" customWidth="1"/>
    <col min="8451" max="8451" width="1.7109375" customWidth="1"/>
    <col min="8452" max="8452" width="17.42578125" customWidth="1"/>
    <col min="8453" max="8453" width="1.42578125" customWidth="1"/>
    <col min="8454" max="8454" width="17.42578125" customWidth="1"/>
    <col min="8455" max="8455" width="1.42578125" customWidth="1"/>
    <col min="8456" max="8457" width="17.42578125" customWidth="1"/>
    <col min="8701" max="8701" width="55.28515625" customWidth="1"/>
    <col min="8702" max="8702" width="17.42578125" customWidth="1"/>
    <col min="8703" max="8703" width="1.28515625" customWidth="1"/>
    <col min="8704" max="8704" width="17.42578125" customWidth="1"/>
    <col min="8705" max="8705" width="1.7109375" customWidth="1"/>
    <col min="8706" max="8706" width="17.42578125" customWidth="1"/>
    <col min="8707" max="8707" width="1.7109375" customWidth="1"/>
    <col min="8708" max="8708" width="17.42578125" customWidth="1"/>
    <col min="8709" max="8709" width="1.42578125" customWidth="1"/>
    <col min="8710" max="8710" width="17.42578125" customWidth="1"/>
    <col min="8711" max="8711" width="1.42578125" customWidth="1"/>
    <col min="8712" max="8713" width="17.42578125" customWidth="1"/>
    <col min="8957" max="8957" width="55.28515625" customWidth="1"/>
    <col min="8958" max="8958" width="17.42578125" customWidth="1"/>
    <col min="8959" max="8959" width="1.28515625" customWidth="1"/>
    <col min="8960" max="8960" width="17.42578125" customWidth="1"/>
    <col min="8961" max="8961" width="1.7109375" customWidth="1"/>
    <col min="8962" max="8962" width="17.42578125" customWidth="1"/>
    <col min="8963" max="8963" width="1.7109375" customWidth="1"/>
    <col min="8964" max="8964" width="17.42578125" customWidth="1"/>
    <col min="8965" max="8965" width="1.42578125" customWidth="1"/>
    <col min="8966" max="8966" width="17.42578125" customWidth="1"/>
    <col min="8967" max="8967" width="1.42578125" customWidth="1"/>
    <col min="8968" max="8969" width="17.42578125" customWidth="1"/>
    <col min="9213" max="9213" width="55.28515625" customWidth="1"/>
    <col min="9214" max="9214" width="17.42578125" customWidth="1"/>
    <col min="9215" max="9215" width="1.28515625" customWidth="1"/>
    <col min="9216" max="9216" width="17.42578125" customWidth="1"/>
    <col min="9217" max="9217" width="1.7109375" customWidth="1"/>
    <col min="9218" max="9218" width="17.42578125" customWidth="1"/>
    <col min="9219" max="9219" width="1.7109375" customWidth="1"/>
    <col min="9220" max="9220" width="17.42578125" customWidth="1"/>
    <col min="9221" max="9221" width="1.42578125" customWidth="1"/>
    <col min="9222" max="9222" width="17.42578125" customWidth="1"/>
    <col min="9223" max="9223" width="1.42578125" customWidth="1"/>
    <col min="9224" max="9225" width="17.42578125" customWidth="1"/>
    <col min="9469" max="9469" width="55.28515625" customWidth="1"/>
    <col min="9470" max="9470" width="17.42578125" customWidth="1"/>
    <col min="9471" max="9471" width="1.28515625" customWidth="1"/>
    <col min="9472" max="9472" width="17.42578125" customWidth="1"/>
    <col min="9473" max="9473" width="1.7109375" customWidth="1"/>
    <col min="9474" max="9474" width="17.42578125" customWidth="1"/>
    <col min="9475" max="9475" width="1.7109375" customWidth="1"/>
    <col min="9476" max="9476" width="17.42578125" customWidth="1"/>
    <col min="9477" max="9477" width="1.42578125" customWidth="1"/>
    <col min="9478" max="9478" width="17.42578125" customWidth="1"/>
    <col min="9479" max="9479" width="1.42578125" customWidth="1"/>
    <col min="9480" max="9481" width="17.42578125" customWidth="1"/>
    <col min="9725" max="9725" width="55.28515625" customWidth="1"/>
    <col min="9726" max="9726" width="17.42578125" customWidth="1"/>
    <col min="9727" max="9727" width="1.28515625" customWidth="1"/>
    <col min="9728" max="9728" width="17.42578125" customWidth="1"/>
    <col min="9729" max="9729" width="1.7109375" customWidth="1"/>
    <col min="9730" max="9730" width="17.42578125" customWidth="1"/>
    <col min="9731" max="9731" width="1.7109375" customWidth="1"/>
    <col min="9732" max="9732" width="17.42578125" customWidth="1"/>
    <col min="9733" max="9733" width="1.42578125" customWidth="1"/>
    <col min="9734" max="9734" width="17.42578125" customWidth="1"/>
    <col min="9735" max="9735" width="1.42578125" customWidth="1"/>
    <col min="9736" max="9737" width="17.42578125" customWidth="1"/>
    <col min="9981" max="9981" width="55.28515625" customWidth="1"/>
    <col min="9982" max="9982" width="17.42578125" customWidth="1"/>
    <col min="9983" max="9983" width="1.28515625" customWidth="1"/>
    <col min="9984" max="9984" width="17.42578125" customWidth="1"/>
    <col min="9985" max="9985" width="1.7109375" customWidth="1"/>
    <col min="9986" max="9986" width="17.42578125" customWidth="1"/>
    <col min="9987" max="9987" width="1.7109375" customWidth="1"/>
    <col min="9988" max="9988" width="17.42578125" customWidth="1"/>
    <col min="9989" max="9989" width="1.42578125" customWidth="1"/>
    <col min="9990" max="9990" width="17.42578125" customWidth="1"/>
    <col min="9991" max="9991" width="1.42578125" customWidth="1"/>
    <col min="9992" max="9993" width="17.42578125" customWidth="1"/>
    <col min="10237" max="10237" width="55.28515625" customWidth="1"/>
    <col min="10238" max="10238" width="17.42578125" customWidth="1"/>
    <col min="10239" max="10239" width="1.28515625" customWidth="1"/>
    <col min="10240" max="10240" width="17.42578125" customWidth="1"/>
    <col min="10241" max="10241" width="1.7109375" customWidth="1"/>
    <col min="10242" max="10242" width="17.42578125" customWidth="1"/>
    <col min="10243" max="10243" width="1.7109375" customWidth="1"/>
    <col min="10244" max="10244" width="17.42578125" customWidth="1"/>
    <col min="10245" max="10245" width="1.42578125" customWidth="1"/>
    <col min="10246" max="10246" width="17.42578125" customWidth="1"/>
    <col min="10247" max="10247" width="1.42578125" customWidth="1"/>
    <col min="10248" max="10249" width="17.42578125" customWidth="1"/>
    <col min="10493" max="10493" width="55.28515625" customWidth="1"/>
    <col min="10494" max="10494" width="17.42578125" customWidth="1"/>
    <col min="10495" max="10495" width="1.28515625" customWidth="1"/>
    <col min="10496" max="10496" width="17.42578125" customWidth="1"/>
    <col min="10497" max="10497" width="1.7109375" customWidth="1"/>
    <col min="10498" max="10498" width="17.42578125" customWidth="1"/>
    <col min="10499" max="10499" width="1.7109375" customWidth="1"/>
    <col min="10500" max="10500" width="17.42578125" customWidth="1"/>
    <col min="10501" max="10501" width="1.42578125" customWidth="1"/>
    <col min="10502" max="10502" width="17.42578125" customWidth="1"/>
    <col min="10503" max="10503" width="1.42578125" customWidth="1"/>
    <col min="10504" max="10505" width="17.42578125" customWidth="1"/>
    <col min="10749" max="10749" width="55.28515625" customWidth="1"/>
    <col min="10750" max="10750" width="17.42578125" customWidth="1"/>
    <col min="10751" max="10751" width="1.28515625" customWidth="1"/>
    <col min="10752" max="10752" width="17.42578125" customWidth="1"/>
    <col min="10753" max="10753" width="1.7109375" customWidth="1"/>
    <col min="10754" max="10754" width="17.42578125" customWidth="1"/>
    <col min="10755" max="10755" width="1.7109375" customWidth="1"/>
    <col min="10756" max="10756" width="17.42578125" customWidth="1"/>
    <col min="10757" max="10757" width="1.42578125" customWidth="1"/>
    <col min="10758" max="10758" width="17.42578125" customWidth="1"/>
    <col min="10759" max="10759" width="1.42578125" customWidth="1"/>
    <col min="10760" max="10761" width="17.42578125" customWidth="1"/>
    <col min="11005" max="11005" width="55.28515625" customWidth="1"/>
    <col min="11006" max="11006" width="17.42578125" customWidth="1"/>
    <col min="11007" max="11007" width="1.28515625" customWidth="1"/>
    <col min="11008" max="11008" width="17.42578125" customWidth="1"/>
    <col min="11009" max="11009" width="1.7109375" customWidth="1"/>
    <col min="11010" max="11010" width="17.42578125" customWidth="1"/>
    <col min="11011" max="11011" width="1.7109375" customWidth="1"/>
    <col min="11012" max="11012" width="17.42578125" customWidth="1"/>
    <col min="11013" max="11013" width="1.42578125" customWidth="1"/>
    <col min="11014" max="11014" width="17.42578125" customWidth="1"/>
    <col min="11015" max="11015" width="1.42578125" customWidth="1"/>
    <col min="11016" max="11017" width="17.42578125" customWidth="1"/>
    <col min="11261" max="11261" width="55.28515625" customWidth="1"/>
    <col min="11262" max="11262" width="17.42578125" customWidth="1"/>
    <col min="11263" max="11263" width="1.28515625" customWidth="1"/>
    <col min="11264" max="11264" width="17.42578125" customWidth="1"/>
    <col min="11265" max="11265" width="1.7109375" customWidth="1"/>
    <col min="11266" max="11266" width="17.42578125" customWidth="1"/>
    <col min="11267" max="11267" width="1.7109375" customWidth="1"/>
    <col min="11268" max="11268" width="17.42578125" customWidth="1"/>
    <col min="11269" max="11269" width="1.42578125" customWidth="1"/>
    <col min="11270" max="11270" width="17.42578125" customWidth="1"/>
    <col min="11271" max="11271" width="1.42578125" customWidth="1"/>
    <col min="11272" max="11273" width="17.42578125" customWidth="1"/>
    <col min="11517" max="11517" width="55.28515625" customWidth="1"/>
    <col min="11518" max="11518" width="17.42578125" customWidth="1"/>
    <col min="11519" max="11519" width="1.28515625" customWidth="1"/>
    <col min="11520" max="11520" width="17.42578125" customWidth="1"/>
    <col min="11521" max="11521" width="1.7109375" customWidth="1"/>
    <col min="11522" max="11522" width="17.42578125" customWidth="1"/>
    <col min="11523" max="11523" width="1.7109375" customWidth="1"/>
    <col min="11524" max="11524" width="17.42578125" customWidth="1"/>
    <col min="11525" max="11525" width="1.42578125" customWidth="1"/>
    <col min="11526" max="11526" width="17.42578125" customWidth="1"/>
    <col min="11527" max="11527" width="1.42578125" customWidth="1"/>
    <col min="11528" max="11529" width="17.42578125" customWidth="1"/>
    <col min="11773" max="11773" width="55.28515625" customWidth="1"/>
    <col min="11774" max="11774" width="17.42578125" customWidth="1"/>
    <col min="11775" max="11775" width="1.28515625" customWidth="1"/>
    <col min="11776" max="11776" width="17.42578125" customWidth="1"/>
    <col min="11777" max="11777" width="1.7109375" customWidth="1"/>
    <col min="11778" max="11778" width="17.42578125" customWidth="1"/>
    <col min="11779" max="11779" width="1.7109375" customWidth="1"/>
    <col min="11780" max="11780" width="17.42578125" customWidth="1"/>
    <col min="11781" max="11781" width="1.42578125" customWidth="1"/>
    <col min="11782" max="11782" width="17.42578125" customWidth="1"/>
    <col min="11783" max="11783" width="1.42578125" customWidth="1"/>
    <col min="11784" max="11785" width="17.42578125" customWidth="1"/>
    <col min="12029" max="12029" width="55.28515625" customWidth="1"/>
    <col min="12030" max="12030" width="17.42578125" customWidth="1"/>
    <col min="12031" max="12031" width="1.28515625" customWidth="1"/>
    <col min="12032" max="12032" width="17.42578125" customWidth="1"/>
    <col min="12033" max="12033" width="1.7109375" customWidth="1"/>
    <col min="12034" max="12034" width="17.42578125" customWidth="1"/>
    <col min="12035" max="12035" width="1.7109375" customWidth="1"/>
    <col min="12036" max="12036" width="17.42578125" customWidth="1"/>
    <col min="12037" max="12037" width="1.42578125" customWidth="1"/>
    <col min="12038" max="12038" width="17.42578125" customWidth="1"/>
    <col min="12039" max="12039" width="1.42578125" customWidth="1"/>
    <col min="12040" max="12041" width="17.42578125" customWidth="1"/>
    <col min="12285" max="12285" width="55.28515625" customWidth="1"/>
    <col min="12286" max="12286" width="17.42578125" customWidth="1"/>
    <col min="12287" max="12287" width="1.28515625" customWidth="1"/>
    <col min="12288" max="12288" width="17.42578125" customWidth="1"/>
    <col min="12289" max="12289" width="1.7109375" customWidth="1"/>
    <col min="12290" max="12290" width="17.42578125" customWidth="1"/>
    <col min="12291" max="12291" width="1.7109375" customWidth="1"/>
    <col min="12292" max="12292" width="17.42578125" customWidth="1"/>
    <col min="12293" max="12293" width="1.42578125" customWidth="1"/>
    <col min="12294" max="12294" width="17.42578125" customWidth="1"/>
    <col min="12295" max="12295" width="1.42578125" customWidth="1"/>
    <col min="12296" max="12297" width="17.42578125" customWidth="1"/>
    <col min="12541" max="12541" width="55.28515625" customWidth="1"/>
    <col min="12542" max="12542" width="17.42578125" customWidth="1"/>
    <col min="12543" max="12543" width="1.28515625" customWidth="1"/>
    <col min="12544" max="12544" width="17.42578125" customWidth="1"/>
    <col min="12545" max="12545" width="1.7109375" customWidth="1"/>
    <col min="12546" max="12546" width="17.42578125" customWidth="1"/>
    <col min="12547" max="12547" width="1.7109375" customWidth="1"/>
    <col min="12548" max="12548" width="17.42578125" customWidth="1"/>
    <col min="12549" max="12549" width="1.42578125" customWidth="1"/>
    <col min="12550" max="12550" width="17.42578125" customWidth="1"/>
    <col min="12551" max="12551" width="1.42578125" customWidth="1"/>
    <col min="12552" max="12553" width="17.42578125" customWidth="1"/>
    <col min="12797" max="12797" width="55.28515625" customWidth="1"/>
    <col min="12798" max="12798" width="17.42578125" customWidth="1"/>
    <col min="12799" max="12799" width="1.28515625" customWidth="1"/>
    <col min="12800" max="12800" width="17.42578125" customWidth="1"/>
    <col min="12801" max="12801" width="1.7109375" customWidth="1"/>
    <col min="12802" max="12802" width="17.42578125" customWidth="1"/>
    <col min="12803" max="12803" width="1.7109375" customWidth="1"/>
    <col min="12804" max="12804" width="17.42578125" customWidth="1"/>
    <col min="12805" max="12805" width="1.42578125" customWidth="1"/>
    <col min="12806" max="12806" width="17.42578125" customWidth="1"/>
    <col min="12807" max="12807" width="1.42578125" customWidth="1"/>
    <col min="12808" max="12809" width="17.42578125" customWidth="1"/>
    <col min="13053" max="13053" width="55.28515625" customWidth="1"/>
    <col min="13054" max="13054" width="17.42578125" customWidth="1"/>
    <col min="13055" max="13055" width="1.28515625" customWidth="1"/>
    <col min="13056" max="13056" width="17.42578125" customWidth="1"/>
    <col min="13057" max="13057" width="1.7109375" customWidth="1"/>
    <col min="13058" max="13058" width="17.42578125" customWidth="1"/>
    <col min="13059" max="13059" width="1.7109375" customWidth="1"/>
    <col min="13060" max="13060" width="17.42578125" customWidth="1"/>
    <col min="13061" max="13061" width="1.42578125" customWidth="1"/>
    <col min="13062" max="13062" width="17.42578125" customWidth="1"/>
    <col min="13063" max="13063" width="1.42578125" customWidth="1"/>
    <col min="13064" max="13065" width="17.42578125" customWidth="1"/>
    <col min="13309" max="13309" width="55.28515625" customWidth="1"/>
    <col min="13310" max="13310" width="17.42578125" customWidth="1"/>
    <col min="13311" max="13311" width="1.28515625" customWidth="1"/>
    <col min="13312" max="13312" width="17.42578125" customWidth="1"/>
    <col min="13313" max="13313" width="1.7109375" customWidth="1"/>
    <col min="13314" max="13314" width="17.42578125" customWidth="1"/>
    <col min="13315" max="13315" width="1.7109375" customWidth="1"/>
    <col min="13316" max="13316" width="17.42578125" customWidth="1"/>
    <col min="13317" max="13317" width="1.42578125" customWidth="1"/>
    <col min="13318" max="13318" width="17.42578125" customWidth="1"/>
    <col min="13319" max="13319" width="1.42578125" customWidth="1"/>
    <col min="13320" max="13321" width="17.42578125" customWidth="1"/>
    <col min="13565" max="13565" width="55.28515625" customWidth="1"/>
    <col min="13566" max="13566" width="17.42578125" customWidth="1"/>
    <col min="13567" max="13567" width="1.28515625" customWidth="1"/>
    <col min="13568" max="13568" width="17.42578125" customWidth="1"/>
    <col min="13569" max="13569" width="1.7109375" customWidth="1"/>
    <col min="13570" max="13570" width="17.42578125" customWidth="1"/>
    <col min="13571" max="13571" width="1.7109375" customWidth="1"/>
    <col min="13572" max="13572" width="17.42578125" customWidth="1"/>
    <col min="13573" max="13573" width="1.42578125" customWidth="1"/>
    <col min="13574" max="13574" width="17.42578125" customWidth="1"/>
    <col min="13575" max="13575" width="1.42578125" customWidth="1"/>
    <col min="13576" max="13577" width="17.42578125" customWidth="1"/>
    <col min="13821" max="13821" width="55.28515625" customWidth="1"/>
    <col min="13822" max="13822" width="17.42578125" customWidth="1"/>
    <col min="13823" max="13823" width="1.28515625" customWidth="1"/>
    <col min="13824" max="13824" width="17.42578125" customWidth="1"/>
    <col min="13825" max="13825" width="1.7109375" customWidth="1"/>
    <col min="13826" max="13826" width="17.42578125" customWidth="1"/>
    <col min="13827" max="13827" width="1.7109375" customWidth="1"/>
    <col min="13828" max="13828" width="17.42578125" customWidth="1"/>
    <col min="13829" max="13829" width="1.42578125" customWidth="1"/>
    <col min="13830" max="13830" width="17.42578125" customWidth="1"/>
    <col min="13831" max="13831" width="1.42578125" customWidth="1"/>
    <col min="13832" max="13833" width="17.42578125" customWidth="1"/>
    <col min="14077" max="14077" width="55.28515625" customWidth="1"/>
    <col min="14078" max="14078" width="17.42578125" customWidth="1"/>
    <col min="14079" max="14079" width="1.28515625" customWidth="1"/>
    <col min="14080" max="14080" width="17.42578125" customWidth="1"/>
    <col min="14081" max="14081" width="1.7109375" customWidth="1"/>
    <col min="14082" max="14082" width="17.42578125" customWidth="1"/>
    <col min="14083" max="14083" width="1.7109375" customWidth="1"/>
    <col min="14084" max="14084" width="17.42578125" customWidth="1"/>
    <col min="14085" max="14085" width="1.42578125" customWidth="1"/>
    <col min="14086" max="14086" width="17.42578125" customWidth="1"/>
    <col min="14087" max="14087" width="1.42578125" customWidth="1"/>
    <col min="14088" max="14089" width="17.42578125" customWidth="1"/>
    <col min="14333" max="14333" width="55.28515625" customWidth="1"/>
    <col min="14334" max="14334" width="17.42578125" customWidth="1"/>
    <col min="14335" max="14335" width="1.28515625" customWidth="1"/>
    <col min="14336" max="14336" width="17.42578125" customWidth="1"/>
    <col min="14337" max="14337" width="1.7109375" customWidth="1"/>
    <col min="14338" max="14338" width="17.42578125" customWidth="1"/>
    <col min="14339" max="14339" width="1.7109375" customWidth="1"/>
    <col min="14340" max="14340" width="17.42578125" customWidth="1"/>
    <col min="14341" max="14341" width="1.42578125" customWidth="1"/>
    <col min="14342" max="14342" width="17.42578125" customWidth="1"/>
    <col min="14343" max="14343" width="1.42578125" customWidth="1"/>
    <col min="14344" max="14345" width="17.42578125" customWidth="1"/>
    <col min="14589" max="14589" width="55.28515625" customWidth="1"/>
    <col min="14590" max="14590" width="17.42578125" customWidth="1"/>
    <col min="14591" max="14591" width="1.28515625" customWidth="1"/>
    <col min="14592" max="14592" width="17.42578125" customWidth="1"/>
    <col min="14593" max="14593" width="1.7109375" customWidth="1"/>
    <col min="14594" max="14594" width="17.42578125" customWidth="1"/>
    <col min="14595" max="14595" width="1.7109375" customWidth="1"/>
    <col min="14596" max="14596" width="17.42578125" customWidth="1"/>
    <col min="14597" max="14597" width="1.42578125" customWidth="1"/>
    <col min="14598" max="14598" width="17.42578125" customWidth="1"/>
    <col min="14599" max="14599" width="1.42578125" customWidth="1"/>
    <col min="14600" max="14601" width="17.42578125" customWidth="1"/>
    <col min="14845" max="14845" width="55.28515625" customWidth="1"/>
    <col min="14846" max="14846" width="17.42578125" customWidth="1"/>
    <col min="14847" max="14847" width="1.28515625" customWidth="1"/>
    <col min="14848" max="14848" width="17.42578125" customWidth="1"/>
    <col min="14849" max="14849" width="1.7109375" customWidth="1"/>
    <col min="14850" max="14850" width="17.42578125" customWidth="1"/>
    <col min="14851" max="14851" width="1.7109375" customWidth="1"/>
    <col min="14852" max="14852" width="17.42578125" customWidth="1"/>
    <col min="14853" max="14853" width="1.42578125" customWidth="1"/>
    <col min="14854" max="14854" width="17.42578125" customWidth="1"/>
    <col min="14855" max="14855" width="1.42578125" customWidth="1"/>
    <col min="14856" max="14857" width="17.42578125" customWidth="1"/>
    <col min="15101" max="15101" width="55.28515625" customWidth="1"/>
    <col min="15102" max="15102" width="17.42578125" customWidth="1"/>
    <col min="15103" max="15103" width="1.28515625" customWidth="1"/>
    <col min="15104" max="15104" width="17.42578125" customWidth="1"/>
    <col min="15105" max="15105" width="1.7109375" customWidth="1"/>
    <col min="15106" max="15106" width="17.42578125" customWidth="1"/>
    <col min="15107" max="15107" width="1.7109375" customWidth="1"/>
    <col min="15108" max="15108" width="17.42578125" customWidth="1"/>
    <col min="15109" max="15109" width="1.42578125" customWidth="1"/>
    <col min="15110" max="15110" width="17.42578125" customWidth="1"/>
    <col min="15111" max="15111" width="1.42578125" customWidth="1"/>
    <col min="15112" max="15113" width="17.42578125" customWidth="1"/>
    <col min="15357" max="15357" width="55.28515625" customWidth="1"/>
    <col min="15358" max="15358" width="17.42578125" customWidth="1"/>
    <col min="15359" max="15359" width="1.28515625" customWidth="1"/>
    <col min="15360" max="15360" width="17.42578125" customWidth="1"/>
    <col min="15361" max="15361" width="1.7109375" customWidth="1"/>
    <col min="15362" max="15362" width="17.42578125" customWidth="1"/>
    <col min="15363" max="15363" width="1.7109375" customWidth="1"/>
    <col min="15364" max="15364" width="17.42578125" customWidth="1"/>
    <col min="15365" max="15365" width="1.42578125" customWidth="1"/>
    <col min="15366" max="15366" width="17.42578125" customWidth="1"/>
    <col min="15367" max="15367" width="1.42578125" customWidth="1"/>
    <col min="15368" max="15369" width="17.42578125" customWidth="1"/>
    <col min="15613" max="15613" width="55.28515625" customWidth="1"/>
    <col min="15614" max="15614" width="17.42578125" customWidth="1"/>
    <col min="15615" max="15615" width="1.28515625" customWidth="1"/>
    <col min="15616" max="15616" width="17.42578125" customWidth="1"/>
    <col min="15617" max="15617" width="1.7109375" customWidth="1"/>
    <col min="15618" max="15618" width="17.42578125" customWidth="1"/>
    <col min="15619" max="15619" width="1.7109375" customWidth="1"/>
    <col min="15620" max="15620" width="17.42578125" customWidth="1"/>
    <col min="15621" max="15621" width="1.42578125" customWidth="1"/>
    <col min="15622" max="15622" width="17.42578125" customWidth="1"/>
    <col min="15623" max="15623" width="1.42578125" customWidth="1"/>
    <col min="15624" max="15625" width="17.42578125" customWidth="1"/>
    <col min="15869" max="15869" width="55.28515625" customWidth="1"/>
    <col min="15870" max="15870" width="17.42578125" customWidth="1"/>
    <col min="15871" max="15871" width="1.28515625" customWidth="1"/>
    <col min="15872" max="15872" width="17.42578125" customWidth="1"/>
    <col min="15873" max="15873" width="1.7109375" customWidth="1"/>
    <col min="15874" max="15874" width="17.42578125" customWidth="1"/>
    <col min="15875" max="15875" width="1.7109375" customWidth="1"/>
    <col min="15876" max="15876" width="17.42578125" customWidth="1"/>
    <col min="15877" max="15877" width="1.42578125" customWidth="1"/>
    <col min="15878" max="15878" width="17.42578125" customWidth="1"/>
    <col min="15879" max="15879" width="1.42578125" customWidth="1"/>
    <col min="15880" max="15881" width="17.42578125" customWidth="1"/>
    <col min="16125" max="16125" width="55.28515625" customWidth="1"/>
    <col min="16126" max="16126" width="17.42578125" customWidth="1"/>
    <col min="16127" max="16127" width="1.28515625" customWidth="1"/>
    <col min="16128" max="16128" width="17.42578125" customWidth="1"/>
    <col min="16129" max="16129" width="1.7109375" customWidth="1"/>
    <col min="16130" max="16130" width="17.42578125" customWidth="1"/>
    <col min="16131" max="16131" width="1.7109375" customWidth="1"/>
    <col min="16132" max="16132" width="17.42578125" customWidth="1"/>
    <col min="16133" max="16133" width="1.42578125" customWidth="1"/>
    <col min="16134" max="16134" width="17.42578125" customWidth="1"/>
    <col min="16135" max="16135" width="1.42578125" customWidth="1"/>
    <col min="16136" max="16137" width="17.42578125" customWidth="1"/>
  </cols>
  <sheetData>
    <row r="1" spans="1:11" ht="15.75">
      <c r="A1" s="1" t="s">
        <v>0</v>
      </c>
      <c r="B1" s="1"/>
      <c r="C1" s="1"/>
      <c r="D1" s="1"/>
      <c r="E1" s="1"/>
      <c r="F1" s="142"/>
      <c r="G1" s="1"/>
      <c r="H1" s="2"/>
      <c r="I1" s="1"/>
    </row>
    <row r="2" spans="1:11" ht="15.75">
      <c r="A2" s="1" t="s">
        <v>222</v>
      </c>
      <c r="B2" s="1"/>
      <c r="C2" s="1"/>
      <c r="D2" s="1"/>
      <c r="E2" s="1"/>
      <c r="F2" s="142"/>
      <c r="G2" s="1"/>
      <c r="H2" s="2"/>
      <c r="I2" s="1"/>
    </row>
    <row r="3" spans="1:11" ht="15.75">
      <c r="A3" s="1" t="s">
        <v>1</v>
      </c>
      <c r="B3" s="1"/>
      <c r="C3" s="1"/>
      <c r="D3" s="1"/>
      <c r="E3" s="1"/>
      <c r="F3" s="142"/>
      <c r="G3" s="1"/>
      <c r="H3" s="2"/>
      <c r="I3" s="1"/>
    </row>
    <row r="4" spans="1:11">
      <c r="A4" s="3"/>
      <c r="B4" s="4" t="s">
        <v>2</v>
      </c>
      <c r="C4" s="5"/>
      <c r="D4" s="4" t="s">
        <v>3</v>
      </c>
      <c r="E4" s="5"/>
      <c r="F4" s="4" t="s">
        <v>224</v>
      </c>
      <c r="G4" s="5"/>
      <c r="H4" s="4" t="s">
        <v>4</v>
      </c>
      <c r="I4" s="5"/>
    </row>
    <row r="5" spans="1:11">
      <c r="A5" s="3"/>
      <c r="B5" s="6" t="s">
        <v>5</v>
      </c>
      <c r="C5" s="5"/>
      <c r="D5" s="6" t="s">
        <v>6</v>
      </c>
      <c r="E5" s="5"/>
      <c r="F5" s="6" t="s">
        <v>20</v>
      </c>
      <c r="G5" s="5"/>
      <c r="H5" s="6" t="s">
        <v>7</v>
      </c>
      <c r="I5" s="5"/>
    </row>
    <row r="6" spans="1:11">
      <c r="A6" s="3"/>
      <c r="B6" s="6" t="s">
        <v>223</v>
      </c>
      <c r="C6" s="5"/>
      <c r="D6" s="6"/>
      <c r="E6" s="5"/>
      <c r="F6" s="6"/>
      <c r="G6" s="5"/>
      <c r="H6" s="6" t="s">
        <v>9</v>
      </c>
      <c r="I6" s="5"/>
    </row>
    <row r="7" spans="1:11">
      <c r="A7" s="3"/>
      <c r="B7" s="7" t="s">
        <v>10</v>
      </c>
      <c r="C7" s="8"/>
      <c r="D7" s="7" t="s">
        <v>10</v>
      </c>
      <c r="E7" s="8"/>
      <c r="F7" s="7" t="s">
        <v>10</v>
      </c>
      <c r="G7" s="8"/>
      <c r="H7" s="7" t="s">
        <v>10</v>
      </c>
      <c r="I7" s="8"/>
    </row>
    <row r="8" spans="1:11">
      <c r="A8" s="3"/>
      <c r="B8" s="9"/>
      <c r="C8" s="10"/>
      <c r="D8" s="9"/>
      <c r="E8" s="10"/>
      <c r="F8" s="13"/>
      <c r="G8" s="10"/>
      <c r="H8" s="13"/>
      <c r="I8" s="10"/>
    </row>
    <row r="9" spans="1:11">
      <c r="A9" s="12" t="s">
        <v>11</v>
      </c>
      <c r="B9" s="13">
        <f>'Budget 2020'!C92</f>
        <v>2236562.5056499997</v>
      </c>
      <c r="C9" s="11"/>
      <c r="D9" s="13">
        <f>'Budget 2020'!E92</f>
        <v>2175713.94</v>
      </c>
      <c r="E9" s="11"/>
      <c r="F9" s="13">
        <f>'Budget 2020'!G92</f>
        <v>60848.565649999771</v>
      </c>
      <c r="G9" s="11"/>
      <c r="H9" s="13">
        <f>'Budget 2020'!I92</f>
        <v>1289741.48</v>
      </c>
      <c r="I9" s="11"/>
      <c r="K9" s="153"/>
    </row>
    <row r="10" spans="1:11" ht="11.25" customHeight="1">
      <c r="A10" s="12"/>
      <c r="B10" s="13"/>
      <c r="C10" s="11"/>
      <c r="D10" s="13"/>
      <c r="E10" s="11"/>
      <c r="F10" s="13"/>
      <c r="G10" s="11"/>
      <c r="H10" s="13"/>
      <c r="I10" s="11"/>
    </row>
    <row r="11" spans="1:11" ht="14.25" customHeight="1">
      <c r="A11" s="12" t="s">
        <v>12</v>
      </c>
      <c r="B11" s="13">
        <f>'Budget 2020'!C112</f>
        <v>44500</v>
      </c>
      <c r="C11" s="11"/>
      <c r="D11" s="13">
        <f>'Budget 2020'!E112</f>
        <v>241000</v>
      </c>
      <c r="E11" s="11"/>
      <c r="F11" s="13">
        <f>'Budget 2020'!G112</f>
        <v>-196500</v>
      </c>
      <c r="G11" s="11"/>
      <c r="H11" s="13">
        <f>'Budget 2020'!I112</f>
        <v>149664.20000000001</v>
      </c>
      <c r="I11" s="11"/>
      <c r="K11" s="153"/>
    </row>
    <row r="12" spans="1:11" ht="9.75" customHeight="1">
      <c r="A12" s="12"/>
      <c r="B12" s="13"/>
      <c r="C12" s="11"/>
      <c r="D12" s="13"/>
      <c r="E12" s="11"/>
      <c r="F12" s="13"/>
      <c r="G12" s="11"/>
      <c r="H12" s="13"/>
      <c r="I12" s="11"/>
    </row>
    <row r="13" spans="1:11" ht="14.25" customHeight="1">
      <c r="A13" s="12" t="s">
        <v>13</v>
      </c>
      <c r="B13" s="13">
        <f>'Budget 2020'!C204</f>
        <v>5008000</v>
      </c>
      <c r="C13" s="11"/>
      <c r="D13" s="13">
        <f>'Budget 2020'!E204</f>
        <v>4510000</v>
      </c>
      <c r="E13" s="11"/>
      <c r="F13" s="13">
        <f>'Budget 2020'!G204</f>
        <v>498000</v>
      </c>
      <c r="G13" s="11"/>
      <c r="H13" s="13">
        <f>'Budget 2020'!I204</f>
        <v>2402879.3199999998</v>
      </c>
      <c r="I13" s="11"/>
      <c r="K13" s="153"/>
    </row>
    <row r="14" spans="1:11" ht="9.75" customHeight="1">
      <c r="A14" s="12"/>
      <c r="B14" s="13"/>
      <c r="C14" s="11"/>
      <c r="D14" s="13"/>
      <c r="E14" s="11"/>
      <c r="F14" s="13"/>
      <c r="G14" s="11"/>
      <c r="H14" s="13"/>
      <c r="I14" s="11"/>
      <c r="K14" s="153"/>
    </row>
    <row r="15" spans="1:11" ht="14.25" customHeight="1">
      <c r="A15" s="12" t="s">
        <v>14</v>
      </c>
      <c r="B15" s="13">
        <f>'Budget 2020'!C250</f>
        <v>4615636</v>
      </c>
      <c r="C15" s="11"/>
      <c r="D15" s="13">
        <f>'Budget 2020'!E250</f>
        <v>3195636</v>
      </c>
      <c r="E15" s="11"/>
      <c r="F15" s="13">
        <f>'Budget 2020'!G250</f>
        <v>1420000</v>
      </c>
      <c r="G15" s="11"/>
      <c r="H15" s="13">
        <f>'Budget 2020'!I250</f>
        <v>1316707.8700000001</v>
      </c>
      <c r="I15" s="11"/>
      <c r="K15" s="153"/>
    </row>
    <row r="16" spans="1:11" ht="11.25" customHeight="1">
      <c r="A16" s="12"/>
      <c r="B16" s="13"/>
      <c r="C16" s="11"/>
      <c r="D16" s="13"/>
      <c r="E16" s="11"/>
      <c r="F16" s="13"/>
      <c r="G16" s="11"/>
      <c r="H16" s="13"/>
      <c r="I16" s="11"/>
      <c r="K16" s="153"/>
    </row>
    <row r="17" spans="1:11" ht="14.25" customHeight="1">
      <c r="A17" s="12" t="s">
        <v>15</v>
      </c>
      <c r="B17" s="13">
        <f>'Budget 2020'!C265</f>
        <v>3480000</v>
      </c>
      <c r="C17" s="11"/>
      <c r="D17" s="13">
        <f>'Budget 2020'!E265</f>
        <v>5885000</v>
      </c>
      <c r="E17" s="11"/>
      <c r="F17" s="13">
        <f>'Budget 2020'!G265</f>
        <v>-2405000</v>
      </c>
      <c r="G17" s="11"/>
      <c r="H17" s="13">
        <f>'Budget 2020'!I263</f>
        <v>4016908</v>
      </c>
      <c r="I17" s="11"/>
      <c r="K17" s="153"/>
    </row>
    <row r="18" spans="1:11" ht="9.75" customHeight="1">
      <c r="A18" s="12"/>
      <c r="B18" s="13"/>
      <c r="C18" s="11"/>
      <c r="D18" s="13"/>
      <c r="E18" s="11"/>
      <c r="F18" s="13"/>
      <c r="G18" s="11"/>
      <c r="H18" s="13"/>
      <c r="I18" s="11"/>
    </row>
    <row r="19" spans="1:11" ht="14.25" customHeight="1">
      <c r="A19" s="12" t="s">
        <v>16</v>
      </c>
      <c r="B19" s="13">
        <f>'Budget 2020'!C293</f>
        <v>2448940</v>
      </c>
      <c r="C19" s="11"/>
      <c r="D19" s="13">
        <f>'Budget 2020'!E293</f>
        <v>2072940</v>
      </c>
      <c r="E19" s="11"/>
      <c r="F19" s="13">
        <f>'Budget 2020'!G293</f>
        <v>376000</v>
      </c>
      <c r="G19" s="11"/>
      <c r="H19" s="13">
        <f>'Budget 2020'!I293</f>
        <v>1134289.96</v>
      </c>
      <c r="I19" s="11"/>
      <c r="K19" s="153"/>
    </row>
    <row r="20" spans="1:11" ht="9.75" customHeight="1">
      <c r="A20" s="12"/>
      <c r="B20" s="13"/>
      <c r="C20" s="11"/>
      <c r="D20" s="13"/>
      <c r="E20" s="11"/>
      <c r="F20" s="13"/>
      <c r="G20" s="11"/>
      <c r="H20" s="13"/>
      <c r="I20" s="11"/>
    </row>
    <row r="21" spans="1:11" s="17" customFormat="1" ht="12.75">
      <c r="A21" s="14" t="s">
        <v>17</v>
      </c>
      <c r="B21" s="15">
        <f>SUM(B9:B20)</f>
        <v>17833638.505649999</v>
      </c>
      <c r="C21" s="16"/>
      <c r="D21" s="15">
        <f>SUM(D9:D20)</f>
        <v>18080289.939999998</v>
      </c>
      <c r="E21" s="16"/>
      <c r="F21" s="15">
        <f>B21-D21</f>
        <v>-246651.43434999883</v>
      </c>
      <c r="G21" s="16"/>
      <c r="H21" s="15">
        <f>SUM(H9:H20)</f>
        <v>10310190.830000002</v>
      </c>
      <c r="I21" s="16"/>
    </row>
    <row r="22" spans="1:11" s="20" customFormat="1" ht="12.75">
      <c r="A22" s="18"/>
      <c r="B22" s="19"/>
      <c r="C22" s="19"/>
      <c r="D22" s="19"/>
      <c r="E22" s="19"/>
      <c r="F22" s="19"/>
      <c r="G22" s="19"/>
      <c r="H22" s="19"/>
      <c r="I22" s="19"/>
    </row>
    <row r="23" spans="1:11" s="20" customFormat="1" ht="12.75">
      <c r="A23" s="18" t="s">
        <v>18</v>
      </c>
      <c r="B23" s="19">
        <f>'Budget 2020'!C297</f>
        <v>150000</v>
      </c>
      <c r="C23" s="19"/>
      <c r="D23" s="19">
        <f>'Budget 2020'!E295</f>
        <v>150000</v>
      </c>
      <c r="E23" s="19"/>
      <c r="F23" s="19">
        <f>'Budget 2020'!G297</f>
        <v>0</v>
      </c>
      <c r="G23" s="19"/>
      <c r="H23" s="19">
        <f>'Budget 2020'!I295+'Budget 2020'!I296</f>
        <v>32448.07</v>
      </c>
      <c r="I23" s="19"/>
    </row>
    <row r="24" spans="1:11" s="20" customFormat="1" ht="6" customHeight="1">
      <c r="A24" s="18"/>
      <c r="B24" s="19"/>
      <c r="C24" s="19"/>
      <c r="D24" s="19"/>
      <c r="E24" s="19"/>
      <c r="F24" s="19"/>
      <c r="G24" s="19"/>
      <c r="H24" s="19"/>
      <c r="I24" s="19"/>
    </row>
    <row r="25" spans="1:11" s="20" customFormat="1" ht="12.75">
      <c r="A25" s="18" t="s">
        <v>19</v>
      </c>
      <c r="B25" s="19">
        <f>'Budget 2020'!C301</f>
        <v>250000</v>
      </c>
      <c r="C25" s="19"/>
      <c r="D25" s="19">
        <f>'Budget 2020'!E299</f>
        <v>150000</v>
      </c>
      <c r="E25" s="19"/>
      <c r="F25" s="19">
        <f>'Budget 2020'!G301</f>
        <v>100000</v>
      </c>
      <c r="G25" s="19"/>
      <c r="H25" s="19">
        <f>'Budget 2020'!I299+'Budget 2020'!I300</f>
        <v>-13166.380000000001</v>
      </c>
      <c r="I25" s="19"/>
    </row>
    <row r="26" spans="1:11" s="20" customFormat="1" ht="12.75">
      <c r="A26" s="18"/>
      <c r="B26" s="19"/>
      <c r="C26" s="19"/>
      <c r="D26" s="19"/>
      <c r="E26" s="19"/>
      <c r="F26" s="19"/>
      <c r="G26" s="19"/>
      <c r="H26" s="19"/>
      <c r="I26" s="19"/>
    </row>
    <row r="27" spans="1:11" s="20" customFormat="1" ht="13.5" thickBot="1">
      <c r="A27" s="14" t="s">
        <v>279</v>
      </c>
      <c r="B27" s="21">
        <f>B21+B23+B25</f>
        <v>18233638.505649999</v>
      </c>
      <c r="C27" s="16"/>
      <c r="D27" s="21">
        <f>D21+D23+D25</f>
        <v>18380289.939999998</v>
      </c>
      <c r="E27" s="16"/>
      <c r="F27" s="21">
        <f>B27-D27</f>
        <v>-146651.43434999883</v>
      </c>
      <c r="G27" s="16"/>
      <c r="H27" s="21">
        <f>H21+H23+H25</f>
        <v>10329472.520000001</v>
      </c>
      <c r="I27" s="19"/>
    </row>
    <row r="28" spans="1:11">
      <c r="A28" s="20"/>
      <c r="B28" s="16"/>
      <c r="C28" s="16"/>
      <c r="D28" s="16"/>
      <c r="E28" s="16"/>
      <c r="F28" s="16"/>
      <c r="G28" s="16"/>
      <c r="H28" s="16"/>
      <c r="I28" s="16"/>
    </row>
    <row r="29" spans="1:11">
      <c r="A29" s="20" t="s">
        <v>274</v>
      </c>
      <c r="B29" s="19">
        <v>7400000</v>
      </c>
    </row>
    <row r="30" spans="1:11">
      <c r="A30" s="20" t="s">
        <v>275</v>
      </c>
      <c r="B30" s="19">
        <v>5320000</v>
      </c>
    </row>
    <row r="31" spans="1:11">
      <c r="A31" s="20" t="s">
        <v>276</v>
      </c>
      <c r="B31" s="19">
        <v>1413940</v>
      </c>
    </row>
    <row r="32" spans="1:11" ht="15.75" thickBot="1">
      <c r="A32" s="20" t="s">
        <v>278</v>
      </c>
      <c r="B32" s="21">
        <f>SUM(B29:B31)</f>
        <v>14133940</v>
      </c>
    </row>
    <row r="33" spans="1:2">
      <c r="A33" s="20"/>
      <c r="B33" s="19"/>
    </row>
    <row r="34" spans="1:2" ht="15.75" thickBot="1">
      <c r="A34" s="20" t="s">
        <v>277</v>
      </c>
      <c r="B34" s="162">
        <f>B27-B32</f>
        <v>4099698.5056499988</v>
      </c>
    </row>
    <row r="35" spans="1:2" ht="15.75" thickTop="1">
      <c r="B35" s="146"/>
    </row>
    <row r="36" spans="1:2">
      <c r="B36" s="146"/>
    </row>
  </sheetData>
  <printOptions horizontalCentered="1" verticalCentered="1"/>
  <pageMargins left="0.70866141732283472" right="0.70866141732283472" top="0.55118110236220474" bottom="0.55118110236220474" header="0.31496062992125984" footer="0.31496062992125984"/>
  <pageSetup paperSize="9" orientation="landscape" r:id="rId1"/>
  <headerFooter>
    <oddFooter>&amp;LProposed Budget 2020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-0.249977111117893"/>
  </sheetPr>
  <dimension ref="A1:J335"/>
  <sheetViews>
    <sheetView showGridLines="0" view="pageBreakPreview" zoomScale="85" zoomScaleNormal="85" zoomScaleSheetLayoutView="85" zoomScalePageLayoutView="85" workbookViewId="0">
      <pane ySplit="4" topLeftCell="A292" activePane="bottomLeft" state="frozen"/>
      <selection activeCell="F15" sqref="F15"/>
      <selection pane="bottomLeft" activeCell="C301" sqref="C301"/>
    </sheetView>
  </sheetViews>
  <sheetFormatPr defaultColWidth="8.85546875" defaultRowHeight="12.75"/>
  <cols>
    <col min="1" max="1" width="88.42578125" style="3" customWidth="1"/>
    <col min="2" max="2" width="2" style="52" customWidth="1"/>
    <col min="3" max="3" width="22.140625" style="52" customWidth="1"/>
    <col min="4" max="4" width="1.28515625" style="3" customWidth="1"/>
    <col min="5" max="5" width="22.140625" style="52" customWidth="1"/>
    <col min="6" max="6" width="2" style="52" customWidth="1"/>
    <col min="7" max="7" width="22.140625" style="52" customWidth="1"/>
    <col min="8" max="8" width="2" style="52" customWidth="1"/>
    <col min="9" max="9" width="22.140625" style="53" customWidth="1"/>
    <col min="10" max="10" width="1.28515625" style="53" customWidth="1"/>
    <col min="11" max="244" width="8.85546875" style="3"/>
    <col min="245" max="245" width="88.42578125" style="3" customWidth="1"/>
    <col min="246" max="246" width="1.28515625" style="3" customWidth="1"/>
    <col min="247" max="247" width="22.140625" style="3" customWidth="1"/>
    <col min="248" max="248" width="1.85546875" style="3" customWidth="1"/>
    <col min="249" max="249" width="22.140625" style="3" customWidth="1"/>
    <col min="250" max="250" width="2" style="3" customWidth="1"/>
    <col min="251" max="251" width="22.140625" style="3" customWidth="1"/>
    <col min="252" max="252" width="1.28515625" style="3" customWidth="1"/>
    <col min="253" max="253" width="22.140625" style="3" customWidth="1"/>
    <col min="254" max="254" width="1.42578125" style="3" customWidth="1"/>
    <col min="255" max="255" width="0" style="3" hidden="1" customWidth="1"/>
    <col min="256" max="256" width="22.140625" style="3" customWidth="1"/>
    <col min="257" max="257" width="1.42578125" style="3" customWidth="1"/>
    <col min="258" max="259" width="0" style="3" hidden="1" customWidth="1"/>
    <col min="260" max="260" width="22.140625" style="3" customWidth="1"/>
    <col min="261" max="261" width="1.42578125" style="3" customWidth="1"/>
    <col min="262" max="262" width="8.85546875" style="3"/>
    <col min="263" max="263" width="17.42578125" style="3" customWidth="1"/>
    <col min="264" max="264" width="10.7109375" style="3" bestFit="1" customWidth="1"/>
    <col min="265" max="500" width="8.85546875" style="3"/>
    <col min="501" max="501" width="88.42578125" style="3" customWidth="1"/>
    <col min="502" max="502" width="1.28515625" style="3" customWidth="1"/>
    <col min="503" max="503" width="22.140625" style="3" customWidth="1"/>
    <col min="504" max="504" width="1.85546875" style="3" customWidth="1"/>
    <col min="505" max="505" width="22.140625" style="3" customWidth="1"/>
    <col min="506" max="506" width="2" style="3" customWidth="1"/>
    <col min="507" max="507" width="22.140625" style="3" customWidth="1"/>
    <col min="508" max="508" width="1.28515625" style="3" customWidth="1"/>
    <col min="509" max="509" width="22.140625" style="3" customWidth="1"/>
    <col min="510" max="510" width="1.42578125" style="3" customWidth="1"/>
    <col min="511" max="511" width="0" style="3" hidden="1" customWidth="1"/>
    <col min="512" max="512" width="22.140625" style="3" customWidth="1"/>
    <col min="513" max="513" width="1.42578125" style="3" customWidth="1"/>
    <col min="514" max="515" width="0" style="3" hidden="1" customWidth="1"/>
    <col min="516" max="516" width="22.140625" style="3" customWidth="1"/>
    <col min="517" max="517" width="1.42578125" style="3" customWidth="1"/>
    <col min="518" max="518" width="8.85546875" style="3"/>
    <col min="519" max="519" width="17.42578125" style="3" customWidth="1"/>
    <col min="520" max="520" width="10.7109375" style="3" bestFit="1" customWidth="1"/>
    <col min="521" max="756" width="8.85546875" style="3"/>
    <col min="757" max="757" width="88.42578125" style="3" customWidth="1"/>
    <col min="758" max="758" width="1.28515625" style="3" customWidth="1"/>
    <col min="759" max="759" width="22.140625" style="3" customWidth="1"/>
    <col min="760" max="760" width="1.85546875" style="3" customWidth="1"/>
    <col min="761" max="761" width="22.140625" style="3" customWidth="1"/>
    <col min="762" max="762" width="2" style="3" customWidth="1"/>
    <col min="763" max="763" width="22.140625" style="3" customWidth="1"/>
    <col min="764" max="764" width="1.28515625" style="3" customWidth="1"/>
    <col min="765" max="765" width="22.140625" style="3" customWidth="1"/>
    <col min="766" max="766" width="1.42578125" style="3" customWidth="1"/>
    <col min="767" max="767" width="0" style="3" hidden="1" customWidth="1"/>
    <col min="768" max="768" width="22.140625" style="3" customWidth="1"/>
    <col min="769" max="769" width="1.42578125" style="3" customWidth="1"/>
    <col min="770" max="771" width="0" style="3" hidden="1" customWidth="1"/>
    <col min="772" max="772" width="22.140625" style="3" customWidth="1"/>
    <col min="773" max="773" width="1.42578125" style="3" customWidth="1"/>
    <col min="774" max="774" width="8.85546875" style="3"/>
    <col min="775" max="775" width="17.42578125" style="3" customWidth="1"/>
    <col min="776" max="776" width="10.7109375" style="3" bestFit="1" customWidth="1"/>
    <col min="777" max="1012" width="8.85546875" style="3"/>
    <col min="1013" max="1013" width="88.42578125" style="3" customWidth="1"/>
    <col min="1014" max="1014" width="1.28515625" style="3" customWidth="1"/>
    <col min="1015" max="1015" width="22.140625" style="3" customWidth="1"/>
    <col min="1016" max="1016" width="1.85546875" style="3" customWidth="1"/>
    <col min="1017" max="1017" width="22.140625" style="3" customWidth="1"/>
    <col min="1018" max="1018" width="2" style="3" customWidth="1"/>
    <col min="1019" max="1019" width="22.140625" style="3" customWidth="1"/>
    <col min="1020" max="1020" width="1.28515625" style="3" customWidth="1"/>
    <col min="1021" max="1021" width="22.140625" style="3" customWidth="1"/>
    <col min="1022" max="1022" width="1.42578125" style="3" customWidth="1"/>
    <col min="1023" max="1023" width="0" style="3" hidden="1" customWidth="1"/>
    <col min="1024" max="1024" width="22.140625" style="3" customWidth="1"/>
    <col min="1025" max="1025" width="1.42578125" style="3" customWidth="1"/>
    <col min="1026" max="1027" width="0" style="3" hidden="1" customWidth="1"/>
    <col min="1028" max="1028" width="22.140625" style="3" customWidth="1"/>
    <col min="1029" max="1029" width="1.42578125" style="3" customWidth="1"/>
    <col min="1030" max="1030" width="8.85546875" style="3"/>
    <col min="1031" max="1031" width="17.42578125" style="3" customWidth="1"/>
    <col min="1032" max="1032" width="10.7109375" style="3" bestFit="1" customWidth="1"/>
    <col min="1033" max="1268" width="8.85546875" style="3"/>
    <col min="1269" max="1269" width="88.42578125" style="3" customWidth="1"/>
    <col min="1270" max="1270" width="1.28515625" style="3" customWidth="1"/>
    <col min="1271" max="1271" width="22.140625" style="3" customWidth="1"/>
    <col min="1272" max="1272" width="1.85546875" style="3" customWidth="1"/>
    <col min="1273" max="1273" width="22.140625" style="3" customWidth="1"/>
    <col min="1274" max="1274" width="2" style="3" customWidth="1"/>
    <col min="1275" max="1275" width="22.140625" style="3" customWidth="1"/>
    <col min="1276" max="1276" width="1.28515625" style="3" customWidth="1"/>
    <col min="1277" max="1277" width="22.140625" style="3" customWidth="1"/>
    <col min="1278" max="1278" width="1.42578125" style="3" customWidth="1"/>
    <col min="1279" max="1279" width="0" style="3" hidden="1" customWidth="1"/>
    <col min="1280" max="1280" width="22.140625" style="3" customWidth="1"/>
    <col min="1281" max="1281" width="1.42578125" style="3" customWidth="1"/>
    <col min="1282" max="1283" width="0" style="3" hidden="1" customWidth="1"/>
    <col min="1284" max="1284" width="22.140625" style="3" customWidth="1"/>
    <col min="1285" max="1285" width="1.42578125" style="3" customWidth="1"/>
    <col min="1286" max="1286" width="8.85546875" style="3"/>
    <col min="1287" max="1287" width="17.42578125" style="3" customWidth="1"/>
    <col min="1288" max="1288" width="10.7109375" style="3" bestFit="1" customWidth="1"/>
    <col min="1289" max="1524" width="8.85546875" style="3"/>
    <col min="1525" max="1525" width="88.42578125" style="3" customWidth="1"/>
    <col min="1526" max="1526" width="1.28515625" style="3" customWidth="1"/>
    <col min="1527" max="1527" width="22.140625" style="3" customWidth="1"/>
    <col min="1528" max="1528" width="1.85546875" style="3" customWidth="1"/>
    <col min="1529" max="1529" width="22.140625" style="3" customWidth="1"/>
    <col min="1530" max="1530" width="2" style="3" customWidth="1"/>
    <col min="1531" max="1531" width="22.140625" style="3" customWidth="1"/>
    <col min="1532" max="1532" width="1.28515625" style="3" customWidth="1"/>
    <col min="1533" max="1533" width="22.140625" style="3" customWidth="1"/>
    <col min="1534" max="1534" width="1.42578125" style="3" customWidth="1"/>
    <col min="1535" max="1535" width="0" style="3" hidden="1" customWidth="1"/>
    <col min="1536" max="1536" width="22.140625" style="3" customWidth="1"/>
    <col min="1537" max="1537" width="1.42578125" style="3" customWidth="1"/>
    <col min="1538" max="1539" width="0" style="3" hidden="1" customWidth="1"/>
    <col min="1540" max="1540" width="22.140625" style="3" customWidth="1"/>
    <col min="1541" max="1541" width="1.42578125" style="3" customWidth="1"/>
    <col min="1542" max="1542" width="8.85546875" style="3"/>
    <col min="1543" max="1543" width="17.42578125" style="3" customWidth="1"/>
    <col min="1544" max="1544" width="10.7109375" style="3" bestFit="1" customWidth="1"/>
    <col min="1545" max="1780" width="8.85546875" style="3"/>
    <col min="1781" max="1781" width="88.42578125" style="3" customWidth="1"/>
    <col min="1782" max="1782" width="1.28515625" style="3" customWidth="1"/>
    <col min="1783" max="1783" width="22.140625" style="3" customWidth="1"/>
    <col min="1784" max="1784" width="1.85546875" style="3" customWidth="1"/>
    <col min="1785" max="1785" width="22.140625" style="3" customWidth="1"/>
    <col min="1786" max="1786" width="2" style="3" customWidth="1"/>
    <col min="1787" max="1787" width="22.140625" style="3" customWidth="1"/>
    <col min="1788" max="1788" width="1.28515625" style="3" customWidth="1"/>
    <col min="1789" max="1789" width="22.140625" style="3" customWidth="1"/>
    <col min="1790" max="1790" width="1.42578125" style="3" customWidth="1"/>
    <col min="1791" max="1791" width="0" style="3" hidden="1" customWidth="1"/>
    <col min="1792" max="1792" width="22.140625" style="3" customWidth="1"/>
    <col min="1793" max="1793" width="1.42578125" style="3" customWidth="1"/>
    <col min="1794" max="1795" width="0" style="3" hidden="1" customWidth="1"/>
    <col min="1796" max="1796" width="22.140625" style="3" customWidth="1"/>
    <col min="1797" max="1797" width="1.42578125" style="3" customWidth="1"/>
    <col min="1798" max="1798" width="8.85546875" style="3"/>
    <col min="1799" max="1799" width="17.42578125" style="3" customWidth="1"/>
    <col min="1800" max="1800" width="10.7109375" style="3" bestFit="1" customWidth="1"/>
    <col min="1801" max="2036" width="8.85546875" style="3"/>
    <col min="2037" max="2037" width="88.42578125" style="3" customWidth="1"/>
    <col min="2038" max="2038" width="1.28515625" style="3" customWidth="1"/>
    <col min="2039" max="2039" width="22.140625" style="3" customWidth="1"/>
    <col min="2040" max="2040" width="1.85546875" style="3" customWidth="1"/>
    <col min="2041" max="2041" width="22.140625" style="3" customWidth="1"/>
    <col min="2042" max="2042" width="2" style="3" customWidth="1"/>
    <col min="2043" max="2043" width="22.140625" style="3" customWidth="1"/>
    <col min="2044" max="2044" width="1.28515625" style="3" customWidth="1"/>
    <col min="2045" max="2045" width="22.140625" style="3" customWidth="1"/>
    <col min="2046" max="2046" width="1.42578125" style="3" customWidth="1"/>
    <col min="2047" max="2047" width="0" style="3" hidden="1" customWidth="1"/>
    <col min="2048" max="2048" width="22.140625" style="3" customWidth="1"/>
    <col min="2049" max="2049" width="1.42578125" style="3" customWidth="1"/>
    <col min="2050" max="2051" width="0" style="3" hidden="1" customWidth="1"/>
    <col min="2052" max="2052" width="22.140625" style="3" customWidth="1"/>
    <col min="2053" max="2053" width="1.42578125" style="3" customWidth="1"/>
    <col min="2054" max="2054" width="8.85546875" style="3"/>
    <col min="2055" max="2055" width="17.42578125" style="3" customWidth="1"/>
    <col min="2056" max="2056" width="10.7109375" style="3" bestFit="1" customWidth="1"/>
    <col min="2057" max="2292" width="8.85546875" style="3"/>
    <col min="2293" max="2293" width="88.42578125" style="3" customWidth="1"/>
    <col min="2294" max="2294" width="1.28515625" style="3" customWidth="1"/>
    <col min="2295" max="2295" width="22.140625" style="3" customWidth="1"/>
    <col min="2296" max="2296" width="1.85546875" style="3" customWidth="1"/>
    <col min="2297" max="2297" width="22.140625" style="3" customWidth="1"/>
    <col min="2298" max="2298" width="2" style="3" customWidth="1"/>
    <col min="2299" max="2299" width="22.140625" style="3" customWidth="1"/>
    <col min="2300" max="2300" width="1.28515625" style="3" customWidth="1"/>
    <col min="2301" max="2301" width="22.140625" style="3" customWidth="1"/>
    <col min="2302" max="2302" width="1.42578125" style="3" customWidth="1"/>
    <col min="2303" max="2303" width="0" style="3" hidden="1" customWidth="1"/>
    <col min="2304" max="2304" width="22.140625" style="3" customWidth="1"/>
    <col min="2305" max="2305" width="1.42578125" style="3" customWidth="1"/>
    <col min="2306" max="2307" width="0" style="3" hidden="1" customWidth="1"/>
    <col min="2308" max="2308" width="22.140625" style="3" customWidth="1"/>
    <col min="2309" max="2309" width="1.42578125" style="3" customWidth="1"/>
    <col min="2310" max="2310" width="8.85546875" style="3"/>
    <col min="2311" max="2311" width="17.42578125" style="3" customWidth="1"/>
    <col min="2312" max="2312" width="10.7109375" style="3" bestFit="1" customWidth="1"/>
    <col min="2313" max="2548" width="8.85546875" style="3"/>
    <col min="2549" max="2549" width="88.42578125" style="3" customWidth="1"/>
    <col min="2550" max="2550" width="1.28515625" style="3" customWidth="1"/>
    <col min="2551" max="2551" width="22.140625" style="3" customWidth="1"/>
    <col min="2552" max="2552" width="1.85546875" style="3" customWidth="1"/>
    <col min="2553" max="2553" width="22.140625" style="3" customWidth="1"/>
    <col min="2554" max="2554" width="2" style="3" customWidth="1"/>
    <col min="2555" max="2555" width="22.140625" style="3" customWidth="1"/>
    <col min="2556" max="2556" width="1.28515625" style="3" customWidth="1"/>
    <col min="2557" max="2557" width="22.140625" style="3" customWidth="1"/>
    <col min="2558" max="2558" width="1.42578125" style="3" customWidth="1"/>
    <col min="2559" max="2559" width="0" style="3" hidden="1" customWidth="1"/>
    <col min="2560" max="2560" width="22.140625" style="3" customWidth="1"/>
    <col min="2561" max="2561" width="1.42578125" style="3" customWidth="1"/>
    <col min="2562" max="2563" width="0" style="3" hidden="1" customWidth="1"/>
    <col min="2564" max="2564" width="22.140625" style="3" customWidth="1"/>
    <col min="2565" max="2565" width="1.42578125" style="3" customWidth="1"/>
    <col min="2566" max="2566" width="8.85546875" style="3"/>
    <col min="2567" max="2567" width="17.42578125" style="3" customWidth="1"/>
    <col min="2568" max="2568" width="10.7109375" style="3" bestFit="1" customWidth="1"/>
    <col min="2569" max="2804" width="8.85546875" style="3"/>
    <col min="2805" max="2805" width="88.42578125" style="3" customWidth="1"/>
    <col min="2806" max="2806" width="1.28515625" style="3" customWidth="1"/>
    <col min="2807" max="2807" width="22.140625" style="3" customWidth="1"/>
    <col min="2808" max="2808" width="1.85546875" style="3" customWidth="1"/>
    <col min="2809" max="2809" width="22.140625" style="3" customWidth="1"/>
    <col min="2810" max="2810" width="2" style="3" customWidth="1"/>
    <col min="2811" max="2811" width="22.140625" style="3" customWidth="1"/>
    <col min="2812" max="2812" width="1.28515625" style="3" customWidth="1"/>
    <col min="2813" max="2813" width="22.140625" style="3" customWidth="1"/>
    <col min="2814" max="2814" width="1.42578125" style="3" customWidth="1"/>
    <col min="2815" max="2815" width="0" style="3" hidden="1" customWidth="1"/>
    <col min="2816" max="2816" width="22.140625" style="3" customWidth="1"/>
    <col min="2817" max="2817" width="1.42578125" style="3" customWidth="1"/>
    <col min="2818" max="2819" width="0" style="3" hidden="1" customWidth="1"/>
    <col min="2820" max="2820" width="22.140625" style="3" customWidth="1"/>
    <col min="2821" max="2821" width="1.42578125" style="3" customWidth="1"/>
    <col min="2822" max="2822" width="8.85546875" style="3"/>
    <col min="2823" max="2823" width="17.42578125" style="3" customWidth="1"/>
    <col min="2824" max="2824" width="10.7109375" style="3" bestFit="1" customWidth="1"/>
    <col min="2825" max="3060" width="8.85546875" style="3"/>
    <col min="3061" max="3061" width="88.42578125" style="3" customWidth="1"/>
    <col min="3062" max="3062" width="1.28515625" style="3" customWidth="1"/>
    <col min="3063" max="3063" width="22.140625" style="3" customWidth="1"/>
    <col min="3064" max="3064" width="1.85546875" style="3" customWidth="1"/>
    <col min="3065" max="3065" width="22.140625" style="3" customWidth="1"/>
    <col min="3066" max="3066" width="2" style="3" customWidth="1"/>
    <col min="3067" max="3067" width="22.140625" style="3" customWidth="1"/>
    <col min="3068" max="3068" width="1.28515625" style="3" customWidth="1"/>
    <col min="3069" max="3069" width="22.140625" style="3" customWidth="1"/>
    <col min="3070" max="3070" width="1.42578125" style="3" customWidth="1"/>
    <col min="3071" max="3071" width="0" style="3" hidden="1" customWidth="1"/>
    <col min="3072" max="3072" width="22.140625" style="3" customWidth="1"/>
    <col min="3073" max="3073" width="1.42578125" style="3" customWidth="1"/>
    <col min="3074" max="3075" width="0" style="3" hidden="1" customWidth="1"/>
    <col min="3076" max="3076" width="22.140625" style="3" customWidth="1"/>
    <col min="3077" max="3077" width="1.42578125" style="3" customWidth="1"/>
    <col min="3078" max="3078" width="8.85546875" style="3"/>
    <col min="3079" max="3079" width="17.42578125" style="3" customWidth="1"/>
    <col min="3080" max="3080" width="10.7109375" style="3" bestFit="1" customWidth="1"/>
    <col min="3081" max="3316" width="8.85546875" style="3"/>
    <col min="3317" max="3317" width="88.42578125" style="3" customWidth="1"/>
    <col min="3318" max="3318" width="1.28515625" style="3" customWidth="1"/>
    <col min="3319" max="3319" width="22.140625" style="3" customWidth="1"/>
    <col min="3320" max="3320" width="1.85546875" style="3" customWidth="1"/>
    <col min="3321" max="3321" width="22.140625" style="3" customWidth="1"/>
    <col min="3322" max="3322" width="2" style="3" customWidth="1"/>
    <col min="3323" max="3323" width="22.140625" style="3" customWidth="1"/>
    <col min="3324" max="3324" width="1.28515625" style="3" customWidth="1"/>
    <col min="3325" max="3325" width="22.140625" style="3" customWidth="1"/>
    <col min="3326" max="3326" width="1.42578125" style="3" customWidth="1"/>
    <col min="3327" max="3327" width="0" style="3" hidden="1" customWidth="1"/>
    <col min="3328" max="3328" width="22.140625" style="3" customWidth="1"/>
    <col min="3329" max="3329" width="1.42578125" style="3" customWidth="1"/>
    <col min="3330" max="3331" width="0" style="3" hidden="1" customWidth="1"/>
    <col min="3332" max="3332" width="22.140625" style="3" customWidth="1"/>
    <col min="3333" max="3333" width="1.42578125" style="3" customWidth="1"/>
    <col min="3334" max="3334" width="8.85546875" style="3"/>
    <col min="3335" max="3335" width="17.42578125" style="3" customWidth="1"/>
    <col min="3336" max="3336" width="10.7109375" style="3" bestFit="1" customWidth="1"/>
    <col min="3337" max="3572" width="8.85546875" style="3"/>
    <col min="3573" max="3573" width="88.42578125" style="3" customWidth="1"/>
    <col min="3574" max="3574" width="1.28515625" style="3" customWidth="1"/>
    <col min="3575" max="3575" width="22.140625" style="3" customWidth="1"/>
    <col min="3576" max="3576" width="1.85546875" style="3" customWidth="1"/>
    <col min="3577" max="3577" width="22.140625" style="3" customWidth="1"/>
    <col min="3578" max="3578" width="2" style="3" customWidth="1"/>
    <col min="3579" max="3579" width="22.140625" style="3" customWidth="1"/>
    <col min="3580" max="3580" width="1.28515625" style="3" customWidth="1"/>
    <col min="3581" max="3581" width="22.140625" style="3" customWidth="1"/>
    <col min="3582" max="3582" width="1.42578125" style="3" customWidth="1"/>
    <col min="3583" max="3583" width="0" style="3" hidden="1" customWidth="1"/>
    <col min="3584" max="3584" width="22.140625" style="3" customWidth="1"/>
    <col min="3585" max="3585" width="1.42578125" style="3" customWidth="1"/>
    <col min="3586" max="3587" width="0" style="3" hidden="1" customWidth="1"/>
    <col min="3588" max="3588" width="22.140625" style="3" customWidth="1"/>
    <col min="3589" max="3589" width="1.42578125" style="3" customWidth="1"/>
    <col min="3590" max="3590" width="8.85546875" style="3"/>
    <col min="3591" max="3591" width="17.42578125" style="3" customWidth="1"/>
    <col min="3592" max="3592" width="10.7109375" style="3" bestFit="1" customWidth="1"/>
    <col min="3593" max="3828" width="8.85546875" style="3"/>
    <col min="3829" max="3829" width="88.42578125" style="3" customWidth="1"/>
    <col min="3830" max="3830" width="1.28515625" style="3" customWidth="1"/>
    <col min="3831" max="3831" width="22.140625" style="3" customWidth="1"/>
    <col min="3832" max="3832" width="1.85546875" style="3" customWidth="1"/>
    <col min="3833" max="3833" width="22.140625" style="3" customWidth="1"/>
    <col min="3834" max="3834" width="2" style="3" customWidth="1"/>
    <col min="3835" max="3835" width="22.140625" style="3" customWidth="1"/>
    <col min="3836" max="3836" width="1.28515625" style="3" customWidth="1"/>
    <col min="3837" max="3837" width="22.140625" style="3" customWidth="1"/>
    <col min="3838" max="3838" width="1.42578125" style="3" customWidth="1"/>
    <col min="3839" max="3839" width="0" style="3" hidden="1" customWidth="1"/>
    <col min="3840" max="3840" width="22.140625" style="3" customWidth="1"/>
    <col min="3841" max="3841" width="1.42578125" style="3" customWidth="1"/>
    <col min="3842" max="3843" width="0" style="3" hidden="1" customWidth="1"/>
    <col min="3844" max="3844" width="22.140625" style="3" customWidth="1"/>
    <col min="3845" max="3845" width="1.42578125" style="3" customWidth="1"/>
    <col min="3846" max="3846" width="8.85546875" style="3"/>
    <col min="3847" max="3847" width="17.42578125" style="3" customWidth="1"/>
    <col min="3848" max="3848" width="10.7109375" style="3" bestFit="1" customWidth="1"/>
    <col min="3849" max="4084" width="8.85546875" style="3"/>
    <col min="4085" max="4085" width="88.42578125" style="3" customWidth="1"/>
    <col min="4086" max="4086" width="1.28515625" style="3" customWidth="1"/>
    <col min="4087" max="4087" width="22.140625" style="3" customWidth="1"/>
    <col min="4088" max="4088" width="1.85546875" style="3" customWidth="1"/>
    <col min="4089" max="4089" width="22.140625" style="3" customWidth="1"/>
    <col min="4090" max="4090" width="2" style="3" customWidth="1"/>
    <col min="4091" max="4091" width="22.140625" style="3" customWidth="1"/>
    <col min="4092" max="4092" width="1.28515625" style="3" customWidth="1"/>
    <col min="4093" max="4093" width="22.140625" style="3" customWidth="1"/>
    <col min="4094" max="4094" width="1.42578125" style="3" customWidth="1"/>
    <col min="4095" max="4095" width="0" style="3" hidden="1" customWidth="1"/>
    <col min="4096" max="4096" width="22.140625" style="3" customWidth="1"/>
    <col min="4097" max="4097" width="1.42578125" style="3" customWidth="1"/>
    <col min="4098" max="4099" width="0" style="3" hidden="1" customWidth="1"/>
    <col min="4100" max="4100" width="22.140625" style="3" customWidth="1"/>
    <col min="4101" max="4101" width="1.42578125" style="3" customWidth="1"/>
    <col min="4102" max="4102" width="8.85546875" style="3"/>
    <col min="4103" max="4103" width="17.42578125" style="3" customWidth="1"/>
    <col min="4104" max="4104" width="10.7109375" style="3" bestFit="1" customWidth="1"/>
    <col min="4105" max="4340" width="8.85546875" style="3"/>
    <col min="4341" max="4341" width="88.42578125" style="3" customWidth="1"/>
    <col min="4342" max="4342" width="1.28515625" style="3" customWidth="1"/>
    <col min="4343" max="4343" width="22.140625" style="3" customWidth="1"/>
    <col min="4344" max="4344" width="1.85546875" style="3" customWidth="1"/>
    <col min="4345" max="4345" width="22.140625" style="3" customWidth="1"/>
    <col min="4346" max="4346" width="2" style="3" customWidth="1"/>
    <col min="4347" max="4347" width="22.140625" style="3" customWidth="1"/>
    <col min="4348" max="4348" width="1.28515625" style="3" customWidth="1"/>
    <col min="4349" max="4349" width="22.140625" style="3" customWidth="1"/>
    <col min="4350" max="4350" width="1.42578125" style="3" customWidth="1"/>
    <col min="4351" max="4351" width="0" style="3" hidden="1" customWidth="1"/>
    <col min="4352" max="4352" width="22.140625" style="3" customWidth="1"/>
    <col min="4353" max="4353" width="1.42578125" style="3" customWidth="1"/>
    <col min="4354" max="4355" width="0" style="3" hidden="1" customWidth="1"/>
    <col min="4356" max="4356" width="22.140625" style="3" customWidth="1"/>
    <col min="4357" max="4357" width="1.42578125" style="3" customWidth="1"/>
    <col min="4358" max="4358" width="8.85546875" style="3"/>
    <col min="4359" max="4359" width="17.42578125" style="3" customWidth="1"/>
    <col min="4360" max="4360" width="10.7109375" style="3" bestFit="1" customWidth="1"/>
    <col min="4361" max="4596" width="8.85546875" style="3"/>
    <col min="4597" max="4597" width="88.42578125" style="3" customWidth="1"/>
    <col min="4598" max="4598" width="1.28515625" style="3" customWidth="1"/>
    <col min="4599" max="4599" width="22.140625" style="3" customWidth="1"/>
    <col min="4600" max="4600" width="1.85546875" style="3" customWidth="1"/>
    <col min="4601" max="4601" width="22.140625" style="3" customWidth="1"/>
    <col min="4602" max="4602" width="2" style="3" customWidth="1"/>
    <col min="4603" max="4603" width="22.140625" style="3" customWidth="1"/>
    <col min="4604" max="4604" width="1.28515625" style="3" customWidth="1"/>
    <col min="4605" max="4605" width="22.140625" style="3" customWidth="1"/>
    <col min="4606" max="4606" width="1.42578125" style="3" customWidth="1"/>
    <col min="4607" max="4607" width="0" style="3" hidden="1" customWidth="1"/>
    <col min="4608" max="4608" width="22.140625" style="3" customWidth="1"/>
    <col min="4609" max="4609" width="1.42578125" style="3" customWidth="1"/>
    <col min="4610" max="4611" width="0" style="3" hidden="1" customWidth="1"/>
    <col min="4612" max="4612" width="22.140625" style="3" customWidth="1"/>
    <col min="4613" max="4613" width="1.42578125" style="3" customWidth="1"/>
    <col min="4614" max="4614" width="8.85546875" style="3"/>
    <col min="4615" max="4615" width="17.42578125" style="3" customWidth="1"/>
    <col min="4616" max="4616" width="10.7109375" style="3" bestFit="1" customWidth="1"/>
    <col min="4617" max="4852" width="8.85546875" style="3"/>
    <col min="4853" max="4853" width="88.42578125" style="3" customWidth="1"/>
    <col min="4854" max="4854" width="1.28515625" style="3" customWidth="1"/>
    <col min="4855" max="4855" width="22.140625" style="3" customWidth="1"/>
    <col min="4856" max="4856" width="1.85546875" style="3" customWidth="1"/>
    <col min="4857" max="4857" width="22.140625" style="3" customWidth="1"/>
    <col min="4858" max="4858" width="2" style="3" customWidth="1"/>
    <col min="4859" max="4859" width="22.140625" style="3" customWidth="1"/>
    <col min="4860" max="4860" width="1.28515625" style="3" customWidth="1"/>
    <col min="4861" max="4861" width="22.140625" style="3" customWidth="1"/>
    <col min="4862" max="4862" width="1.42578125" style="3" customWidth="1"/>
    <col min="4863" max="4863" width="0" style="3" hidden="1" customWidth="1"/>
    <col min="4864" max="4864" width="22.140625" style="3" customWidth="1"/>
    <col min="4865" max="4865" width="1.42578125" style="3" customWidth="1"/>
    <col min="4866" max="4867" width="0" style="3" hidden="1" customWidth="1"/>
    <col min="4868" max="4868" width="22.140625" style="3" customWidth="1"/>
    <col min="4869" max="4869" width="1.42578125" style="3" customWidth="1"/>
    <col min="4870" max="4870" width="8.85546875" style="3"/>
    <col min="4871" max="4871" width="17.42578125" style="3" customWidth="1"/>
    <col min="4872" max="4872" width="10.7109375" style="3" bestFit="1" customWidth="1"/>
    <col min="4873" max="5108" width="8.85546875" style="3"/>
    <col min="5109" max="5109" width="88.42578125" style="3" customWidth="1"/>
    <col min="5110" max="5110" width="1.28515625" style="3" customWidth="1"/>
    <col min="5111" max="5111" width="22.140625" style="3" customWidth="1"/>
    <col min="5112" max="5112" width="1.85546875" style="3" customWidth="1"/>
    <col min="5113" max="5113" width="22.140625" style="3" customWidth="1"/>
    <col min="5114" max="5114" width="2" style="3" customWidth="1"/>
    <col min="5115" max="5115" width="22.140625" style="3" customWidth="1"/>
    <col min="5116" max="5116" width="1.28515625" style="3" customWidth="1"/>
    <col min="5117" max="5117" width="22.140625" style="3" customWidth="1"/>
    <col min="5118" max="5118" width="1.42578125" style="3" customWidth="1"/>
    <col min="5119" max="5119" width="0" style="3" hidden="1" customWidth="1"/>
    <col min="5120" max="5120" width="22.140625" style="3" customWidth="1"/>
    <col min="5121" max="5121" width="1.42578125" style="3" customWidth="1"/>
    <col min="5122" max="5123" width="0" style="3" hidden="1" customWidth="1"/>
    <col min="5124" max="5124" width="22.140625" style="3" customWidth="1"/>
    <col min="5125" max="5125" width="1.42578125" style="3" customWidth="1"/>
    <col min="5126" max="5126" width="8.85546875" style="3"/>
    <col min="5127" max="5127" width="17.42578125" style="3" customWidth="1"/>
    <col min="5128" max="5128" width="10.7109375" style="3" bestFit="1" customWidth="1"/>
    <col min="5129" max="5364" width="8.85546875" style="3"/>
    <col min="5365" max="5365" width="88.42578125" style="3" customWidth="1"/>
    <col min="5366" max="5366" width="1.28515625" style="3" customWidth="1"/>
    <col min="5367" max="5367" width="22.140625" style="3" customWidth="1"/>
    <col min="5368" max="5368" width="1.85546875" style="3" customWidth="1"/>
    <col min="5369" max="5369" width="22.140625" style="3" customWidth="1"/>
    <col min="5370" max="5370" width="2" style="3" customWidth="1"/>
    <col min="5371" max="5371" width="22.140625" style="3" customWidth="1"/>
    <col min="5372" max="5372" width="1.28515625" style="3" customWidth="1"/>
    <col min="5373" max="5373" width="22.140625" style="3" customWidth="1"/>
    <col min="5374" max="5374" width="1.42578125" style="3" customWidth="1"/>
    <col min="5375" max="5375" width="0" style="3" hidden="1" customWidth="1"/>
    <col min="5376" max="5376" width="22.140625" style="3" customWidth="1"/>
    <col min="5377" max="5377" width="1.42578125" style="3" customWidth="1"/>
    <col min="5378" max="5379" width="0" style="3" hidden="1" customWidth="1"/>
    <col min="5380" max="5380" width="22.140625" style="3" customWidth="1"/>
    <col min="5381" max="5381" width="1.42578125" style="3" customWidth="1"/>
    <col min="5382" max="5382" width="8.85546875" style="3"/>
    <col min="5383" max="5383" width="17.42578125" style="3" customWidth="1"/>
    <col min="5384" max="5384" width="10.7109375" style="3" bestFit="1" customWidth="1"/>
    <col min="5385" max="5620" width="8.85546875" style="3"/>
    <col min="5621" max="5621" width="88.42578125" style="3" customWidth="1"/>
    <col min="5622" max="5622" width="1.28515625" style="3" customWidth="1"/>
    <col min="5623" max="5623" width="22.140625" style="3" customWidth="1"/>
    <col min="5624" max="5624" width="1.85546875" style="3" customWidth="1"/>
    <col min="5625" max="5625" width="22.140625" style="3" customWidth="1"/>
    <col min="5626" max="5626" width="2" style="3" customWidth="1"/>
    <col min="5627" max="5627" width="22.140625" style="3" customWidth="1"/>
    <col min="5628" max="5628" width="1.28515625" style="3" customWidth="1"/>
    <col min="5629" max="5629" width="22.140625" style="3" customWidth="1"/>
    <col min="5630" max="5630" width="1.42578125" style="3" customWidth="1"/>
    <col min="5631" max="5631" width="0" style="3" hidden="1" customWidth="1"/>
    <col min="5632" max="5632" width="22.140625" style="3" customWidth="1"/>
    <col min="5633" max="5633" width="1.42578125" style="3" customWidth="1"/>
    <col min="5634" max="5635" width="0" style="3" hidden="1" customWidth="1"/>
    <col min="5636" max="5636" width="22.140625" style="3" customWidth="1"/>
    <col min="5637" max="5637" width="1.42578125" style="3" customWidth="1"/>
    <col min="5638" max="5638" width="8.85546875" style="3"/>
    <col min="5639" max="5639" width="17.42578125" style="3" customWidth="1"/>
    <col min="5640" max="5640" width="10.7109375" style="3" bestFit="1" customWidth="1"/>
    <col min="5641" max="5876" width="8.85546875" style="3"/>
    <col min="5877" max="5877" width="88.42578125" style="3" customWidth="1"/>
    <col min="5878" max="5878" width="1.28515625" style="3" customWidth="1"/>
    <col min="5879" max="5879" width="22.140625" style="3" customWidth="1"/>
    <col min="5880" max="5880" width="1.85546875" style="3" customWidth="1"/>
    <col min="5881" max="5881" width="22.140625" style="3" customWidth="1"/>
    <col min="5882" max="5882" width="2" style="3" customWidth="1"/>
    <col min="5883" max="5883" width="22.140625" style="3" customWidth="1"/>
    <col min="5884" max="5884" width="1.28515625" style="3" customWidth="1"/>
    <col min="5885" max="5885" width="22.140625" style="3" customWidth="1"/>
    <col min="5886" max="5886" width="1.42578125" style="3" customWidth="1"/>
    <col min="5887" max="5887" width="0" style="3" hidden="1" customWidth="1"/>
    <col min="5888" max="5888" width="22.140625" style="3" customWidth="1"/>
    <col min="5889" max="5889" width="1.42578125" style="3" customWidth="1"/>
    <col min="5890" max="5891" width="0" style="3" hidden="1" customWidth="1"/>
    <col min="5892" max="5892" width="22.140625" style="3" customWidth="1"/>
    <col min="5893" max="5893" width="1.42578125" style="3" customWidth="1"/>
    <col min="5894" max="5894" width="8.85546875" style="3"/>
    <col min="5895" max="5895" width="17.42578125" style="3" customWidth="1"/>
    <col min="5896" max="5896" width="10.7109375" style="3" bestFit="1" customWidth="1"/>
    <col min="5897" max="6132" width="8.85546875" style="3"/>
    <col min="6133" max="6133" width="88.42578125" style="3" customWidth="1"/>
    <col min="6134" max="6134" width="1.28515625" style="3" customWidth="1"/>
    <col min="6135" max="6135" width="22.140625" style="3" customWidth="1"/>
    <col min="6136" max="6136" width="1.85546875" style="3" customWidth="1"/>
    <col min="6137" max="6137" width="22.140625" style="3" customWidth="1"/>
    <col min="6138" max="6138" width="2" style="3" customWidth="1"/>
    <col min="6139" max="6139" width="22.140625" style="3" customWidth="1"/>
    <col min="6140" max="6140" width="1.28515625" style="3" customWidth="1"/>
    <col min="6141" max="6141" width="22.140625" style="3" customWidth="1"/>
    <col min="6142" max="6142" width="1.42578125" style="3" customWidth="1"/>
    <col min="6143" max="6143" width="0" style="3" hidden="1" customWidth="1"/>
    <col min="6144" max="6144" width="22.140625" style="3" customWidth="1"/>
    <col min="6145" max="6145" width="1.42578125" style="3" customWidth="1"/>
    <col min="6146" max="6147" width="0" style="3" hidden="1" customWidth="1"/>
    <col min="6148" max="6148" width="22.140625" style="3" customWidth="1"/>
    <col min="6149" max="6149" width="1.42578125" style="3" customWidth="1"/>
    <col min="6150" max="6150" width="8.85546875" style="3"/>
    <col min="6151" max="6151" width="17.42578125" style="3" customWidth="1"/>
    <col min="6152" max="6152" width="10.7109375" style="3" bestFit="1" customWidth="1"/>
    <col min="6153" max="6388" width="8.85546875" style="3"/>
    <col min="6389" max="6389" width="88.42578125" style="3" customWidth="1"/>
    <col min="6390" max="6390" width="1.28515625" style="3" customWidth="1"/>
    <col min="6391" max="6391" width="22.140625" style="3" customWidth="1"/>
    <col min="6392" max="6392" width="1.85546875" style="3" customWidth="1"/>
    <col min="6393" max="6393" width="22.140625" style="3" customWidth="1"/>
    <col min="6394" max="6394" width="2" style="3" customWidth="1"/>
    <col min="6395" max="6395" width="22.140625" style="3" customWidth="1"/>
    <col min="6396" max="6396" width="1.28515625" style="3" customWidth="1"/>
    <col min="6397" max="6397" width="22.140625" style="3" customWidth="1"/>
    <col min="6398" max="6398" width="1.42578125" style="3" customWidth="1"/>
    <col min="6399" max="6399" width="0" style="3" hidden="1" customWidth="1"/>
    <col min="6400" max="6400" width="22.140625" style="3" customWidth="1"/>
    <col min="6401" max="6401" width="1.42578125" style="3" customWidth="1"/>
    <col min="6402" max="6403" width="0" style="3" hidden="1" customWidth="1"/>
    <col min="6404" max="6404" width="22.140625" style="3" customWidth="1"/>
    <col min="6405" max="6405" width="1.42578125" style="3" customWidth="1"/>
    <col min="6406" max="6406" width="8.85546875" style="3"/>
    <col min="6407" max="6407" width="17.42578125" style="3" customWidth="1"/>
    <col min="6408" max="6408" width="10.7109375" style="3" bestFit="1" customWidth="1"/>
    <col min="6409" max="6644" width="8.85546875" style="3"/>
    <col min="6645" max="6645" width="88.42578125" style="3" customWidth="1"/>
    <col min="6646" max="6646" width="1.28515625" style="3" customWidth="1"/>
    <col min="6647" max="6647" width="22.140625" style="3" customWidth="1"/>
    <col min="6648" max="6648" width="1.85546875" style="3" customWidth="1"/>
    <col min="6649" max="6649" width="22.140625" style="3" customWidth="1"/>
    <col min="6650" max="6650" width="2" style="3" customWidth="1"/>
    <col min="6651" max="6651" width="22.140625" style="3" customWidth="1"/>
    <col min="6652" max="6652" width="1.28515625" style="3" customWidth="1"/>
    <col min="6653" max="6653" width="22.140625" style="3" customWidth="1"/>
    <col min="6654" max="6654" width="1.42578125" style="3" customWidth="1"/>
    <col min="6655" max="6655" width="0" style="3" hidden="1" customWidth="1"/>
    <col min="6656" max="6656" width="22.140625" style="3" customWidth="1"/>
    <col min="6657" max="6657" width="1.42578125" style="3" customWidth="1"/>
    <col min="6658" max="6659" width="0" style="3" hidden="1" customWidth="1"/>
    <col min="6660" max="6660" width="22.140625" style="3" customWidth="1"/>
    <col min="6661" max="6661" width="1.42578125" style="3" customWidth="1"/>
    <col min="6662" max="6662" width="8.85546875" style="3"/>
    <col min="6663" max="6663" width="17.42578125" style="3" customWidth="1"/>
    <col min="6664" max="6664" width="10.7109375" style="3" bestFit="1" customWidth="1"/>
    <col min="6665" max="6900" width="8.85546875" style="3"/>
    <col min="6901" max="6901" width="88.42578125" style="3" customWidth="1"/>
    <col min="6902" max="6902" width="1.28515625" style="3" customWidth="1"/>
    <col min="6903" max="6903" width="22.140625" style="3" customWidth="1"/>
    <col min="6904" max="6904" width="1.85546875" style="3" customWidth="1"/>
    <col min="6905" max="6905" width="22.140625" style="3" customWidth="1"/>
    <col min="6906" max="6906" width="2" style="3" customWidth="1"/>
    <col min="6907" max="6907" width="22.140625" style="3" customWidth="1"/>
    <col min="6908" max="6908" width="1.28515625" style="3" customWidth="1"/>
    <col min="6909" max="6909" width="22.140625" style="3" customWidth="1"/>
    <col min="6910" max="6910" width="1.42578125" style="3" customWidth="1"/>
    <col min="6911" max="6911" width="0" style="3" hidden="1" customWidth="1"/>
    <col min="6912" max="6912" width="22.140625" style="3" customWidth="1"/>
    <col min="6913" max="6913" width="1.42578125" style="3" customWidth="1"/>
    <col min="6914" max="6915" width="0" style="3" hidden="1" customWidth="1"/>
    <col min="6916" max="6916" width="22.140625" style="3" customWidth="1"/>
    <col min="6917" max="6917" width="1.42578125" style="3" customWidth="1"/>
    <col min="6918" max="6918" width="8.85546875" style="3"/>
    <col min="6919" max="6919" width="17.42578125" style="3" customWidth="1"/>
    <col min="6920" max="6920" width="10.7109375" style="3" bestFit="1" customWidth="1"/>
    <col min="6921" max="7156" width="8.85546875" style="3"/>
    <col min="7157" max="7157" width="88.42578125" style="3" customWidth="1"/>
    <col min="7158" max="7158" width="1.28515625" style="3" customWidth="1"/>
    <col min="7159" max="7159" width="22.140625" style="3" customWidth="1"/>
    <col min="7160" max="7160" width="1.85546875" style="3" customWidth="1"/>
    <col min="7161" max="7161" width="22.140625" style="3" customWidth="1"/>
    <col min="7162" max="7162" width="2" style="3" customWidth="1"/>
    <col min="7163" max="7163" width="22.140625" style="3" customWidth="1"/>
    <col min="7164" max="7164" width="1.28515625" style="3" customWidth="1"/>
    <col min="7165" max="7165" width="22.140625" style="3" customWidth="1"/>
    <col min="7166" max="7166" width="1.42578125" style="3" customWidth="1"/>
    <col min="7167" max="7167" width="0" style="3" hidden="1" customWidth="1"/>
    <col min="7168" max="7168" width="22.140625" style="3" customWidth="1"/>
    <col min="7169" max="7169" width="1.42578125" style="3" customWidth="1"/>
    <col min="7170" max="7171" width="0" style="3" hidden="1" customWidth="1"/>
    <col min="7172" max="7172" width="22.140625" style="3" customWidth="1"/>
    <col min="7173" max="7173" width="1.42578125" style="3" customWidth="1"/>
    <col min="7174" max="7174" width="8.85546875" style="3"/>
    <col min="7175" max="7175" width="17.42578125" style="3" customWidth="1"/>
    <col min="7176" max="7176" width="10.7109375" style="3" bestFit="1" customWidth="1"/>
    <col min="7177" max="7412" width="8.85546875" style="3"/>
    <col min="7413" max="7413" width="88.42578125" style="3" customWidth="1"/>
    <col min="7414" max="7414" width="1.28515625" style="3" customWidth="1"/>
    <col min="7415" max="7415" width="22.140625" style="3" customWidth="1"/>
    <col min="7416" max="7416" width="1.85546875" style="3" customWidth="1"/>
    <col min="7417" max="7417" width="22.140625" style="3" customWidth="1"/>
    <col min="7418" max="7418" width="2" style="3" customWidth="1"/>
    <col min="7419" max="7419" width="22.140625" style="3" customWidth="1"/>
    <col min="7420" max="7420" width="1.28515625" style="3" customWidth="1"/>
    <col min="7421" max="7421" width="22.140625" style="3" customWidth="1"/>
    <col min="7422" max="7422" width="1.42578125" style="3" customWidth="1"/>
    <col min="7423" max="7423" width="0" style="3" hidden="1" customWidth="1"/>
    <col min="7424" max="7424" width="22.140625" style="3" customWidth="1"/>
    <col min="7425" max="7425" width="1.42578125" style="3" customWidth="1"/>
    <col min="7426" max="7427" width="0" style="3" hidden="1" customWidth="1"/>
    <col min="7428" max="7428" width="22.140625" style="3" customWidth="1"/>
    <col min="7429" max="7429" width="1.42578125" style="3" customWidth="1"/>
    <col min="7430" max="7430" width="8.85546875" style="3"/>
    <col min="7431" max="7431" width="17.42578125" style="3" customWidth="1"/>
    <col min="7432" max="7432" width="10.7109375" style="3" bestFit="1" customWidth="1"/>
    <col min="7433" max="7668" width="8.85546875" style="3"/>
    <col min="7669" max="7669" width="88.42578125" style="3" customWidth="1"/>
    <col min="7670" max="7670" width="1.28515625" style="3" customWidth="1"/>
    <col min="7671" max="7671" width="22.140625" style="3" customWidth="1"/>
    <col min="7672" max="7672" width="1.85546875" style="3" customWidth="1"/>
    <col min="7673" max="7673" width="22.140625" style="3" customWidth="1"/>
    <col min="7674" max="7674" width="2" style="3" customWidth="1"/>
    <col min="7675" max="7675" width="22.140625" style="3" customWidth="1"/>
    <col min="7676" max="7676" width="1.28515625" style="3" customWidth="1"/>
    <col min="7677" max="7677" width="22.140625" style="3" customWidth="1"/>
    <col min="7678" max="7678" width="1.42578125" style="3" customWidth="1"/>
    <col min="7679" max="7679" width="0" style="3" hidden="1" customWidth="1"/>
    <col min="7680" max="7680" width="22.140625" style="3" customWidth="1"/>
    <col min="7681" max="7681" width="1.42578125" style="3" customWidth="1"/>
    <col min="7682" max="7683" width="0" style="3" hidden="1" customWidth="1"/>
    <col min="7684" max="7684" width="22.140625" style="3" customWidth="1"/>
    <col min="7685" max="7685" width="1.42578125" style="3" customWidth="1"/>
    <col min="7686" max="7686" width="8.85546875" style="3"/>
    <col min="7687" max="7687" width="17.42578125" style="3" customWidth="1"/>
    <col min="7688" max="7688" width="10.7109375" style="3" bestFit="1" customWidth="1"/>
    <col min="7689" max="7924" width="8.85546875" style="3"/>
    <col min="7925" max="7925" width="88.42578125" style="3" customWidth="1"/>
    <col min="7926" max="7926" width="1.28515625" style="3" customWidth="1"/>
    <col min="7927" max="7927" width="22.140625" style="3" customWidth="1"/>
    <col min="7928" max="7928" width="1.85546875" style="3" customWidth="1"/>
    <col min="7929" max="7929" width="22.140625" style="3" customWidth="1"/>
    <col min="7930" max="7930" width="2" style="3" customWidth="1"/>
    <col min="7931" max="7931" width="22.140625" style="3" customWidth="1"/>
    <col min="7932" max="7932" width="1.28515625" style="3" customWidth="1"/>
    <col min="7933" max="7933" width="22.140625" style="3" customWidth="1"/>
    <col min="7934" max="7934" width="1.42578125" style="3" customWidth="1"/>
    <col min="7935" max="7935" width="0" style="3" hidden="1" customWidth="1"/>
    <col min="7936" max="7936" width="22.140625" style="3" customWidth="1"/>
    <col min="7937" max="7937" width="1.42578125" style="3" customWidth="1"/>
    <col min="7938" max="7939" width="0" style="3" hidden="1" customWidth="1"/>
    <col min="7940" max="7940" width="22.140625" style="3" customWidth="1"/>
    <col min="7941" max="7941" width="1.42578125" style="3" customWidth="1"/>
    <col min="7942" max="7942" width="8.85546875" style="3"/>
    <col min="7943" max="7943" width="17.42578125" style="3" customWidth="1"/>
    <col min="7944" max="7944" width="10.7109375" style="3" bestFit="1" customWidth="1"/>
    <col min="7945" max="8180" width="8.85546875" style="3"/>
    <col min="8181" max="8181" width="88.42578125" style="3" customWidth="1"/>
    <col min="8182" max="8182" width="1.28515625" style="3" customWidth="1"/>
    <col min="8183" max="8183" width="22.140625" style="3" customWidth="1"/>
    <col min="8184" max="8184" width="1.85546875" style="3" customWidth="1"/>
    <col min="8185" max="8185" width="22.140625" style="3" customWidth="1"/>
    <col min="8186" max="8186" width="2" style="3" customWidth="1"/>
    <col min="8187" max="8187" width="22.140625" style="3" customWidth="1"/>
    <col min="8188" max="8188" width="1.28515625" style="3" customWidth="1"/>
    <col min="8189" max="8189" width="22.140625" style="3" customWidth="1"/>
    <col min="8190" max="8190" width="1.42578125" style="3" customWidth="1"/>
    <col min="8191" max="8191" width="0" style="3" hidden="1" customWidth="1"/>
    <col min="8192" max="8192" width="22.140625" style="3" customWidth="1"/>
    <col min="8193" max="8193" width="1.42578125" style="3" customWidth="1"/>
    <col min="8194" max="8195" width="0" style="3" hidden="1" customWidth="1"/>
    <col min="8196" max="8196" width="22.140625" style="3" customWidth="1"/>
    <col min="8197" max="8197" width="1.42578125" style="3" customWidth="1"/>
    <col min="8198" max="8198" width="8.85546875" style="3"/>
    <col min="8199" max="8199" width="17.42578125" style="3" customWidth="1"/>
    <col min="8200" max="8200" width="10.7109375" style="3" bestFit="1" customWidth="1"/>
    <col min="8201" max="8436" width="8.85546875" style="3"/>
    <col min="8437" max="8437" width="88.42578125" style="3" customWidth="1"/>
    <col min="8438" max="8438" width="1.28515625" style="3" customWidth="1"/>
    <col min="8439" max="8439" width="22.140625" style="3" customWidth="1"/>
    <col min="8440" max="8440" width="1.85546875" style="3" customWidth="1"/>
    <col min="8441" max="8441" width="22.140625" style="3" customWidth="1"/>
    <col min="8442" max="8442" width="2" style="3" customWidth="1"/>
    <col min="8443" max="8443" width="22.140625" style="3" customWidth="1"/>
    <col min="8444" max="8444" width="1.28515625" style="3" customWidth="1"/>
    <col min="8445" max="8445" width="22.140625" style="3" customWidth="1"/>
    <col min="8446" max="8446" width="1.42578125" style="3" customWidth="1"/>
    <col min="8447" max="8447" width="0" style="3" hidden="1" customWidth="1"/>
    <col min="8448" max="8448" width="22.140625" style="3" customWidth="1"/>
    <col min="8449" max="8449" width="1.42578125" style="3" customWidth="1"/>
    <col min="8450" max="8451" width="0" style="3" hidden="1" customWidth="1"/>
    <col min="8452" max="8452" width="22.140625" style="3" customWidth="1"/>
    <col min="8453" max="8453" width="1.42578125" style="3" customWidth="1"/>
    <col min="8454" max="8454" width="8.85546875" style="3"/>
    <col min="8455" max="8455" width="17.42578125" style="3" customWidth="1"/>
    <col min="8456" max="8456" width="10.7109375" style="3" bestFit="1" customWidth="1"/>
    <col min="8457" max="8692" width="8.85546875" style="3"/>
    <col min="8693" max="8693" width="88.42578125" style="3" customWidth="1"/>
    <col min="8694" max="8694" width="1.28515625" style="3" customWidth="1"/>
    <col min="8695" max="8695" width="22.140625" style="3" customWidth="1"/>
    <col min="8696" max="8696" width="1.85546875" style="3" customWidth="1"/>
    <col min="8697" max="8697" width="22.140625" style="3" customWidth="1"/>
    <col min="8698" max="8698" width="2" style="3" customWidth="1"/>
    <col min="8699" max="8699" width="22.140625" style="3" customWidth="1"/>
    <col min="8700" max="8700" width="1.28515625" style="3" customWidth="1"/>
    <col min="8701" max="8701" width="22.140625" style="3" customWidth="1"/>
    <col min="8702" max="8702" width="1.42578125" style="3" customWidth="1"/>
    <col min="8703" max="8703" width="0" style="3" hidden="1" customWidth="1"/>
    <col min="8704" max="8704" width="22.140625" style="3" customWidth="1"/>
    <col min="8705" max="8705" width="1.42578125" style="3" customWidth="1"/>
    <col min="8706" max="8707" width="0" style="3" hidden="1" customWidth="1"/>
    <col min="8708" max="8708" width="22.140625" style="3" customWidth="1"/>
    <col min="8709" max="8709" width="1.42578125" style="3" customWidth="1"/>
    <col min="8710" max="8710" width="8.85546875" style="3"/>
    <col min="8711" max="8711" width="17.42578125" style="3" customWidth="1"/>
    <col min="8712" max="8712" width="10.7109375" style="3" bestFit="1" customWidth="1"/>
    <col min="8713" max="8948" width="8.85546875" style="3"/>
    <col min="8949" max="8949" width="88.42578125" style="3" customWidth="1"/>
    <col min="8950" max="8950" width="1.28515625" style="3" customWidth="1"/>
    <col min="8951" max="8951" width="22.140625" style="3" customWidth="1"/>
    <col min="8952" max="8952" width="1.85546875" style="3" customWidth="1"/>
    <col min="8953" max="8953" width="22.140625" style="3" customWidth="1"/>
    <col min="8954" max="8954" width="2" style="3" customWidth="1"/>
    <col min="8955" max="8955" width="22.140625" style="3" customWidth="1"/>
    <col min="8956" max="8956" width="1.28515625" style="3" customWidth="1"/>
    <col min="8957" max="8957" width="22.140625" style="3" customWidth="1"/>
    <col min="8958" max="8958" width="1.42578125" style="3" customWidth="1"/>
    <col min="8959" max="8959" width="0" style="3" hidden="1" customWidth="1"/>
    <col min="8960" max="8960" width="22.140625" style="3" customWidth="1"/>
    <col min="8961" max="8961" width="1.42578125" style="3" customWidth="1"/>
    <col min="8962" max="8963" width="0" style="3" hidden="1" customWidth="1"/>
    <col min="8964" max="8964" width="22.140625" style="3" customWidth="1"/>
    <col min="8965" max="8965" width="1.42578125" style="3" customWidth="1"/>
    <col min="8966" max="8966" width="8.85546875" style="3"/>
    <col min="8967" max="8967" width="17.42578125" style="3" customWidth="1"/>
    <col min="8968" max="8968" width="10.7109375" style="3" bestFit="1" customWidth="1"/>
    <col min="8969" max="9204" width="8.85546875" style="3"/>
    <col min="9205" max="9205" width="88.42578125" style="3" customWidth="1"/>
    <col min="9206" max="9206" width="1.28515625" style="3" customWidth="1"/>
    <col min="9207" max="9207" width="22.140625" style="3" customWidth="1"/>
    <col min="9208" max="9208" width="1.85546875" style="3" customWidth="1"/>
    <col min="9209" max="9209" width="22.140625" style="3" customWidth="1"/>
    <col min="9210" max="9210" width="2" style="3" customWidth="1"/>
    <col min="9211" max="9211" width="22.140625" style="3" customWidth="1"/>
    <col min="9212" max="9212" width="1.28515625" style="3" customWidth="1"/>
    <col min="9213" max="9213" width="22.140625" style="3" customWidth="1"/>
    <col min="9214" max="9214" width="1.42578125" style="3" customWidth="1"/>
    <col min="9215" max="9215" width="0" style="3" hidden="1" customWidth="1"/>
    <col min="9216" max="9216" width="22.140625" style="3" customWidth="1"/>
    <col min="9217" max="9217" width="1.42578125" style="3" customWidth="1"/>
    <col min="9218" max="9219" width="0" style="3" hidden="1" customWidth="1"/>
    <col min="9220" max="9220" width="22.140625" style="3" customWidth="1"/>
    <col min="9221" max="9221" width="1.42578125" style="3" customWidth="1"/>
    <col min="9222" max="9222" width="8.85546875" style="3"/>
    <col min="9223" max="9223" width="17.42578125" style="3" customWidth="1"/>
    <col min="9224" max="9224" width="10.7109375" style="3" bestFit="1" customWidth="1"/>
    <col min="9225" max="9460" width="8.85546875" style="3"/>
    <col min="9461" max="9461" width="88.42578125" style="3" customWidth="1"/>
    <col min="9462" max="9462" width="1.28515625" style="3" customWidth="1"/>
    <col min="9463" max="9463" width="22.140625" style="3" customWidth="1"/>
    <col min="9464" max="9464" width="1.85546875" style="3" customWidth="1"/>
    <col min="9465" max="9465" width="22.140625" style="3" customWidth="1"/>
    <col min="9466" max="9466" width="2" style="3" customWidth="1"/>
    <col min="9467" max="9467" width="22.140625" style="3" customWidth="1"/>
    <col min="9468" max="9468" width="1.28515625" style="3" customWidth="1"/>
    <col min="9469" max="9469" width="22.140625" style="3" customWidth="1"/>
    <col min="9470" max="9470" width="1.42578125" style="3" customWidth="1"/>
    <col min="9471" max="9471" width="0" style="3" hidden="1" customWidth="1"/>
    <col min="9472" max="9472" width="22.140625" style="3" customWidth="1"/>
    <col min="9473" max="9473" width="1.42578125" style="3" customWidth="1"/>
    <col min="9474" max="9475" width="0" style="3" hidden="1" customWidth="1"/>
    <col min="9476" max="9476" width="22.140625" style="3" customWidth="1"/>
    <col min="9477" max="9477" width="1.42578125" style="3" customWidth="1"/>
    <col min="9478" max="9478" width="8.85546875" style="3"/>
    <col min="9479" max="9479" width="17.42578125" style="3" customWidth="1"/>
    <col min="9480" max="9480" width="10.7109375" style="3" bestFit="1" customWidth="1"/>
    <col min="9481" max="9716" width="8.85546875" style="3"/>
    <col min="9717" max="9717" width="88.42578125" style="3" customWidth="1"/>
    <col min="9718" max="9718" width="1.28515625" style="3" customWidth="1"/>
    <col min="9719" max="9719" width="22.140625" style="3" customWidth="1"/>
    <col min="9720" max="9720" width="1.85546875" style="3" customWidth="1"/>
    <col min="9721" max="9721" width="22.140625" style="3" customWidth="1"/>
    <col min="9722" max="9722" width="2" style="3" customWidth="1"/>
    <col min="9723" max="9723" width="22.140625" style="3" customWidth="1"/>
    <col min="9724" max="9724" width="1.28515625" style="3" customWidth="1"/>
    <col min="9725" max="9725" width="22.140625" style="3" customWidth="1"/>
    <col min="9726" max="9726" width="1.42578125" style="3" customWidth="1"/>
    <col min="9727" max="9727" width="0" style="3" hidden="1" customWidth="1"/>
    <col min="9728" max="9728" width="22.140625" style="3" customWidth="1"/>
    <col min="9729" max="9729" width="1.42578125" style="3" customWidth="1"/>
    <col min="9730" max="9731" width="0" style="3" hidden="1" customWidth="1"/>
    <col min="9732" max="9732" width="22.140625" style="3" customWidth="1"/>
    <col min="9733" max="9733" width="1.42578125" style="3" customWidth="1"/>
    <col min="9734" max="9734" width="8.85546875" style="3"/>
    <col min="9735" max="9735" width="17.42578125" style="3" customWidth="1"/>
    <col min="9736" max="9736" width="10.7109375" style="3" bestFit="1" customWidth="1"/>
    <col min="9737" max="9972" width="8.85546875" style="3"/>
    <col min="9973" max="9973" width="88.42578125" style="3" customWidth="1"/>
    <col min="9974" max="9974" width="1.28515625" style="3" customWidth="1"/>
    <col min="9975" max="9975" width="22.140625" style="3" customWidth="1"/>
    <col min="9976" max="9976" width="1.85546875" style="3" customWidth="1"/>
    <col min="9977" max="9977" width="22.140625" style="3" customWidth="1"/>
    <col min="9978" max="9978" width="2" style="3" customWidth="1"/>
    <col min="9979" max="9979" width="22.140625" style="3" customWidth="1"/>
    <col min="9980" max="9980" width="1.28515625" style="3" customWidth="1"/>
    <col min="9981" max="9981" width="22.140625" style="3" customWidth="1"/>
    <col min="9982" max="9982" width="1.42578125" style="3" customWidth="1"/>
    <col min="9983" max="9983" width="0" style="3" hidden="1" customWidth="1"/>
    <col min="9984" max="9984" width="22.140625" style="3" customWidth="1"/>
    <col min="9985" max="9985" width="1.42578125" style="3" customWidth="1"/>
    <col min="9986" max="9987" width="0" style="3" hidden="1" customWidth="1"/>
    <col min="9988" max="9988" width="22.140625" style="3" customWidth="1"/>
    <col min="9989" max="9989" width="1.42578125" style="3" customWidth="1"/>
    <col min="9990" max="9990" width="8.85546875" style="3"/>
    <col min="9991" max="9991" width="17.42578125" style="3" customWidth="1"/>
    <col min="9992" max="9992" width="10.7109375" style="3" bestFit="1" customWidth="1"/>
    <col min="9993" max="10228" width="8.85546875" style="3"/>
    <col min="10229" max="10229" width="88.42578125" style="3" customWidth="1"/>
    <col min="10230" max="10230" width="1.28515625" style="3" customWidth="1"/>
    <col min="10231" max="10231" width="22.140625" style="3" customWidth="1"/>
    <col min="10232" max="10232" width="1.85546875" style="3" customWidth="1"/>
    <col min="10233" max="10233" width="22.140625" style="3" customWidth="1"/>
    <col min="10234" max="10234" width="2" style="3" customWidth="1"/>
    <col min="10235" max="10235" width="22.140625" style="3" customWidth="1"/>
    <col min="10236" max="10236" width="1.28515625" style="3" customWidth="1"/>
    <col min="10237" max="10237" width="22.140625" style="3" customWidth="1"/>
    <col min="10238" max="10238" width="1.42578125" style="3" customWidth="1"/>
    <col min="10239" max="10239" width="0" style="3" hidden="1" customWidth="1"/>
    <col min="10240" max="10240" width="22.140625" style="3" customWidth="1"/>
    <col min="10241" max="10241" width="1.42578125" style="3" customWidth="1"/>
    <col min="10242" max="10243" width="0" style="3" hidden="1" customWidth="1"/>
    <col min="10244" max="10244" width="22.140625" style="3" customWidth="1"/>
    <col min="10245" max="10245" width="1.42578125" style="3" customWidth="1"/>
    <col min="10246" max="10246" width="8.85546875" style="3"/>
    <col min="10247" max="10247" width="17.42578125" style="3" customWidth="1"/>
    <col min="10248" max="10248" width="10.7109375" style="3" bestFit="1" customWidth="1"/>
    <col min="10249" max="10484" width="8.85546875" style="3"/>
    <col min="10485" max="10485" width="88.42578125" style="3" customWidth="1"/>
    <col min="10486" max="10486" width="1.28515625" style="3" customWidth="1"/>
    <col min="10487" max="10487" width="22.140625" style="3" customWidth="1"/>
    <col min="10488" max="10488" width="1.85546875" style="3" customWidth="1"/>
    <col min="10489" max="10489" width="22.140625" style="3" customWidth="1"/>
    <col min="10490" max="10490" width="2" style="3" customWidth="1"/>
    <col min="10491" max="10491" width="22.140625" style="3" customWidth="1"/>
    <col min="10492" max="10492" width="1.28515625" style="3" customWidth="1"/>
    <col min="10493" max="10493" width="22.140625" style="3" customWidth="1"/>
    <col min="10494" max="10494" width="1.42578125" style="3" customWidth="1"/>
    <col min="10495" max="10495" width="0" style="3" hidden="1" customWidth="1"/>
    <col min="10496" max="10496" width="22.140625" style="3" customWidth="1"/>
    <col min="10497" max="10497" width="1.42578125" style="3" customWidth="1"/>
    <col min="10498" max="10499" width="0" style="3" hidden="1" customWidth="1"/>
    <col min="10500" max="10500" width="22.140625" style="3" customWidth="1"/>
    <col min="10501" max="10501" width="1.42578125" style="3" customWidth="1"/>
    <col min="10502" max="10502" width="8.85546875" style="3"/>
    <col min="10503" max="10503" width="17.42578125" style="3" customWidth="1"/>
    <col min="10504" max="10504" width="10.7109375" style="3" bestFit="1" customWidth="1"/>
    <col min="10505" max="10740" width="8.85546875" style="3"/>
    <col min="10741" max="10741" width="88.42578125" style="3" customWidth="1"/>
    <col min="10742" max="10742" width="1.28515625" style="3" customWidth="1"/>
    <col min="10743" max="10743" width="22.140625" style="3" customWidth="1"/>
    <col min="10744" max="10744" width="1.85546875" style="3" customWidth="1"/>
    <col min="10745" max="10745" width="22.140625" style="3" customWidth="1"/>
    <col min="10746" max="10746" width="2" style="3" customWidth="1"/>
    <col min="10747" max="10747" width="22.140625" style="3" customWidth="1"/>
    <col min="10748" max="10748" width="1.28515625" style="3" customWidth="1"/>
    <col min="10749" max="10749" width="22.140625" style="3" customWidth="1"/>
    <col min="10750" max="10750" width="1.42578125" style="3" customWidth="1"/>
    <col min="10751" max="10751" width="0" style="3" hidden="1" customWidth="1"/>
    <col min="10752" max="10752" width="22.140625" style="3" customWidth="1"/>
    <col min="10753" max="10753" width="1.42578125" style="3" customWidth="1"/>
    <col min="10754" max="10755" width="0" style="3" hidden="1" customWidth="1"/>
    <col min="10756" max="10756" width="22.140625" style="3" customWidth="1"/>
    <col min="10757" max="10757" width="1.42578125" style="3" customWidth="1"/>
    <col min="10758" max="10758" width="8.85546875" style="3"/>
    <col min="10759" max="10759" width="17.42578125" style="3" customWidth="1"/>
    <col min="10760" max="10760" width="10.7109375" style="3" bestFit="1" customWidth="1"/>
    <col min="10761" max="10996" width="8.85546875" style="3"/>
    <col min="10997" max="10997" width="88.42578125" style="3" customWidth="1"/>
    <col min="10998" max="10998" width="1.28515625" style="3" customWidth="1"/>
    <col min="10999" max="10999" width="22.140625" style="3" customWidth="1"/>
    <col min="11000" max="11000" width="1.85546875" style="3" customWidth="1"/>
    <col min="11001" max="11001" width="22.140625" style="3" customWidth="1"/>
    <col min="11002" max="11002" width="2" style="3" customWidth="1"/>
    <col min="11003" max="11003" width="22.140625" style="3" customWidth="1"/>
    <col min="11004" max="11004" width="1.28515625" style="3" customWidth="1"/>
    <col min="11005" max="11005" width="22.140625" style="3" customWidth="1"/>
    <col min="11006" max="11006" width="1.42578125" style="3" customWidth="1"/>
    <col min="11007" max="11007" width="0" style="3" hidden="1" customWidth="1"/>
    <col min="11008" max="11008" width="22.140625" style="3" customWidth="1"/>
    <col min="11009" max="11009" width="1.42578125" style="3" customWidth="1"/>
    <col min="11010" max="11011" width="0" style="3" hidden="1" customWidth="1"/>
    <col min="11012" max="11012" width="22.140625" style="3" customWidth="1"/>
    <col min="11013" max="11013" width="1.42578125" style="3" customWidth="1"/>
    <col min="11014" max="11014" width="8.85546875" style="3"/>
    <col min="11015" max="11015" width="17.42578125" style="3" customWidth="1"/>
    <col min="11016" max="11016" width="10.7109375" style="3" bestFit="1" customWidth="1"/>
    <col min="11017" max="11252" width="8.85546875" style="3"/>
    <col min="11253" max="11253" width="88.42578125" style="3" customWidth="1"/>
    <col min="11254" max="11254" width="1.28515625" style="3" customWidth="1"/>
    <col min="11255" max="11255" width="22.140625" style="3" customWidth="1"/>
    <col min="11256" max="11256" width="1.85546875" style="3" customWidth="1"/>
    <col min="11257" max="11257" width="22.140625" style="3" customWidth="1"/>
    <col min="11258" max="11258" width="2" style="3" customWidth="1"/>
    <col min="11259" max="11259" width="22.140625" style="3" customWidth="1"/>
    <col min="11260" max="11260" width="1.28515625" style="3" customWidth="1"/>
    <col min="11261" max="11261" width="22.140625" style="3" customWidth="1"/>
    <col min="11262" max="11262" width="1.42578125" style="3" customWidth="1"/>
    <col min="11263" max="11263" width="0" style="3" hidden="1" customWidth="1"/>
    <col min="11264" max="11264" width="22.140625" style="3" customWidth="1"/>
    <col min="11265" max="11265" width="1.42578125" style="3" customWidth="1"/>
    <col min="11266" max="11267" width="0" style="3" hidden="1" customWidth="1"/>
    <col min="11268" max="11268" width="22.140625" style="3" customWidth="1"/>
    <col min="11269" max="11269" width="1.42578125" style="3" customWidth="1"/>
    <col min="11270" max="11270" width="8.85546875" style="3"/>
    <col min="11271" max="11271" width="17.42578125" style="3" customWidth="1"/>
    <col min="11272" max="11272" width="10.7109375" style="3" bestFit="1" customWidth="1"/>
    <col min="11273" max="11508" width="8.85546875" style="3"/>
    <col min="11509" max="11509" width="88.42578125" style="3" customWidth="1"/>
    <col min="11510" max="11510" width="1.28515625" style="3" customWidth="1"/>
    <col min="11511" max="11511" width="22.140625" style="3" customWidth="1"/>
    <col min="11512" max="11512" width="1.85546875" style="3" customWidth="1"/>
    <col min="11513" max="11513" width="22.140625" style="3" customWidth="1"/>
    <col min="11514" max="11514" width="2" style="3" customWidth="1"/>
    <col min="11515" max="11515" width="22.140625" style="3" customWidth="1"/>
    <col min="11516" max="11516" width="1.28515625" style="3" customWidth="1"/>
    <col min="11517" max="11517" width="22.140625" style="3" customWidth="1"/>
    <col min="11518" max="11518" width="1.42578125" style="3" customWidth="1"/>
    <col min="11519" max="11519" width="0" style="3" hidden="1" customWidth="1"/>
    <col min="11520" max="11520" width="22.140625" style="3" customWidth="1"/>
    <col min="11521" max="11521" width="1.42578125" style="3" customWidth="1"/>
    <col min="11522" max="11523" width="0" style="3" hidden="1" customWidth="1"/>
    <col min="11524" max="11524" width="22.140625" style="3" customWidth="1"/>
    <col min="11525" max="11525" width="1.42578125" style="3" customWidth="1"/>
    <col min="11526" max="11526" width="8.85546875" style="3"/>
    <col min="11527" max="11527" width="17.42578125" style="3" customWidth="1"/>
    <col min="11528" max="11528" width="10.7109375" style="3" bestFit="1" customWidth="1"/>
    <col min="11529" max="11764" width="8.85546875" style="3"/>
    <col min="11765" max="11765" width="88.42578125" style="3" customWidth="1"/>
    <col min="11766" max="11766" width="1.28515625" style="3" customWidth="1"/>
    <col min="11767" max="11767" width="22.140625" style="3" customWidth="1"/>
    <col min="11768" max="11768" width="1.85546875" style="3" customWidth="1"/>
    <col min="11769" max="11769" width="22.140625" style="3" customWidth="1"/>
    <col min="11770" max="11770" width="2" style="3" customWidth="1"/>
    <col min="11771" max="11771" width="22.140625" style="3" customWidth="1"/>
    <col min="11772" max="11772" width="1.28515625" style="3" customWidth="1"/>
    <col min="11773" max="11773" width="22.140625" style="3" customWidth="1"/>
    <col min="11774" max="11774" width="1.42578125" style="3" customWidth="1"/>
    <col min="11775" max="11775" width="0" style="3" hidden="1" customWidth="1"/>
    <col min="11776" max="11776" width="22.140625" style="3" customWidth="1"/>
    <col min="11777" max="11777" width="1.42578125" style="3" customWidth="1"/>
    <col min="11778" max="11779" width="0" style="3" hidden="1" customWidth="1"/>
    <col min="11780" max="11780" width="22.140625" style="3" customWidth="1"/>
    <col min="11781" max="11781" width="1.42578125" style="3" customWidth="1"/>
    <col min="11782" max="11782" width="8.85546875" style="3"/>
    <col min="11783" max="11783" width="17.42578125" style="3" customWidth="1"/>
    <col min="11784" max="11784" width="10.7109375" style="3" bestFit="1" customWidth="1"/>
    <col min="11785" max="12020" width="8.85546875" style="3"/>
    <col min="12021" max="12021" width="88.42578125" style="3" customWidth="1"/>
    <col min="12022" max="12022" width="1.28515625" style="3" customWidth="1"/>
    <col min="12023" max="12023" width="22.140625" style="3" customWidth="1"/>
    <col min="12024" max="12024" width="1.85546875" style="3" customWidth="1"/>
    <col min="12025" max="12025" width="22.140625" style="3" customWidth="1"/>
    <col min="12026" max="12026" width="2" style="3" customWidth="1"/>
    <col min="12027" max="12027" width="22.140625" style="3" customWidth="1"/>
    <col min="12028" max="12028" width="1.28515625" style="3" customWidth="1"/>
    <col min="12029" max="12029" width="22.140625" style="3" customWidth="1"/>
    <col min="12030" max="12030" width="1.42578125" style="3" customWidth="1"/>
    <col min="12031" max="12031" width="0" style="3" hidden="1" customWidth="1"/>
    <col min="12032" max="12032" width="22.140625" style="3" customWidth="1"/>
    <col min="12033" max="12033" width="1.42578125" style="3" customWidth="1"/>
    <col min="12034" max="12035" width="0" style="3" hidden="1" customWidth="1"/>
    <col min="12036" max="12036" width="22.140625" style="3" customWidth="1"/>
    <col min="12037" max="12037" width="1.42578125" style="3" customWidth="1"/>
    <col min="12038" max="12038" width="8.85546875" style="3"/>
    <col min="12039" max="12039" width="17.42578125" style="3" customWidth="1"/>
    <col min="12040" max="12040" width="10.7109375" style="3" bestFit="1" customWidth="1"/>
    <col min="12041" max="12276" width="8.85546875" style="3"/>
    <col min="12277" max="12277" width="88.42578125" style="3" customWidth="1"/>
    <col min="12278" max="12278" width="1.28515625" style="3" customWidth="1"/>
    <col min="12279" max="12279" width="22.140625" style="3" customWidth="1"/>
    <col min="12280" max="12280" width="1.85546875" style="3" customWidth="1"/>
    <col min="12281" max="12281" width="22.140625" style="3" customWidth="1"/>
    <col min="12282" max="12282" width="2" style="3" customWidth="1"/>
    <col min="12283" max="12283" width="22.140625" style="3" customWidth="1"/>
    <col min="12284" max="12284" width="1.28515625" style="3" customWidth="1"/>
    <col min="12285" max="12285" width="22.140625" style="3" customWidth="1"/>
    <col min="12286" max="12286" width="1.42578125" style="3" customWidth="1"/>
    <col min="12287" max="12287" width="0" style="3" hidden="1" customWidth="1"/>
    <col min="12288" max="12288" width="22.140625" style="3" customWidth="1"/>
    <col min="12289" max="12289" width="1.42578125" style="3" customWidth="1"/>
    <col min="12290" max="12291" width="0" style="3" hidden="1" customWidth="1"/>
    <col min="12292" max="12292" width="22.140625" style="3" customWidth="1"/>
    <col min="12293" max="12293" width="1.42578125" style="3" customWidth="1"/>
    <col min="12294" max="12294" width="8.85546875" style="3"/>
    <col min="12295" max="12295" width="17.42578125" style="3" customWidth="1"/>
    <col min="12296" max="12296" width="10.7109375" style="3" bestFit="1" customWidth="1"/>
    <col min="12297" max="12532" width="8.85546875" style="3"/>
    <col min="12533" max="12533" width="88.42578125" style="3" customWidth="1"/>
    <col min="12534" max="12534" width="1.28515625" style="3" customWidth="1"/>
    <col min="12535" max="12535" width="22.140625" style="3" customWidth="1"/>
    <col min="12536" max="12536" width="1.85546875" style="3" customWidth="1"/>
    <col min="12537" max="12537" width="22.140625" style="3" customWidth="1"/>
    <col min="12538" max="12538" width="2" style="3" customWidth="1"/>
    <col min="12539" max="12539" width="22.140625" style="3" customWidth="1"/>
    <col min="12540" max="12540" width="1.28515625" style="3" customWidth="1"/>
    <col min="12541" max="12541" width="22.140625" style="3" customWidth="1"/>
    <col min="12542" max="12542" width="1.42578125" style="3" customWidth="1"/>
    <col min="12543" max="12543" width="0" style="3" hidden="1" customWidth="1"/>
    <col min="12544" max="12544" width="22.140625" style="3" customWidth="1"/>
    <col min="12545" max="12545" width="1.42578125" style="3" customWidth="1"/>
    <col min="12546" max="12547" width="0" style="3" hidden="1" customWidth="1"/>
    <col min="12548" max="12548" width="22.140625" style="3" customWidth="1"/>
    <col min="12549" max="12549" width="1.42578125" style="3" customWidth="1"/>
    <col min="12550" max="12550" width="8.85546875" style="3"/>
    <col min="12551" max="12551" width="17.42578125" style="3" customWidth="1"/>
    <col min="12552" max="12552" width="10.7109375" style="3" bestFit="1" customWidth="1"/>
    <col min="12553" max="12788" width="8.85546875" style="3"/>
    <col min="12789" max="12789" width="88.42578125" style="3" customWidth="1"/>
    <col min="12790" max="12790" width="1.28515625" style="3" customWidth="1"/>
    <col min="12791" max="12791" width="22.140625" style="3" customWidth="1"/>
    <col min="12792" max="12792" width="1.85546875" style="3" customWidth="1"/>
    <col min="12793" max="12793" width="22.140625" style="3" customWidth="1"/>
    <col min="12794" max="12794" width="2" style="3" customWidth="1"/>
    <col min="12795" max="12795" width="22.140625" style="3" customWidth="1"/>
    <col min="12796" max="12796" width="1.28515625" style="3" customWidth="1"/>
    <col min="12797" max="12797" width="22.140625" style="3" customWidth="1"/>
    <col min="12798" max="12798" width="1.42578125" style="3" customWidth="1"/>
    <col min="12799" max="12799" width="0" style="3" hidden="1" customWidth="1"/>
    <col min="12800" max="12800" width="22.140625" style="3" customWidth="1"/>
    <col min="12801" max="12801" width="1.42578125" style="3" customWidth="1"/>
    <col min="12802" max="12803" width="0" style="3" hidden="1" customWidth="1"/>
    <col min="12804" max="12804" width="22.140625" style="3" customWidth="1"/>
    <col min="12805" max="12805" width="1.42578125" style="3" customWidth="1"/>
    <col min="12806" max="12806" width="8.85546875" style="3"/>
    <col min="12807" max="12807" width="17.42578125" style="3" customWidth="1"/>
    <col min="12808" max="12808" width="10.7109375" style="3" bestFit="1" customWidth="1"/>
    <col min="12809" max="13044" width="8.85546875" style="3"/>
    <col min="13045" max="13045" width="88.42578125" style="3" customWidth="1"/>
    <col min="13046" max="13046" width="1.28515625" style="3" customWidth="1"/>
    <col min="13047" max="13047" width="22.140625" style="3" customWidth="1"/>
    <col min="13048" max="13048" width="1.85546875" style="3" customWidth="1"/>
    <col min="13049" max="13049" width="22.140625" style="3" customWidth="1"/>
    <col min="13050" max="13050" width="2" style="3" customWidth="1"/>
    <col min="13051" max="13051" width="22.140625" style="3" customWidth="1"/>
    <col min="13052" max="13052" width="1.28515625" style="3" customWidth="1"/>
    <col min="13053" max="13053" width="22.140625" style="3" customWidth="1"/>
    <col min="13054" max="13054" width="1.42578125" style="3" customWidth="1"/>
    <col min="13055" max="13055" width="0" style="3" hidden="1" customWidth="1"/>
    <col min="13056" max="13056" width="22.140625" style="3" customWidth="1"/>
    <col min="13057" max="13057" width="1.42578125" style="3" customWidth="1"/>
    <col min="13058" max="13059" width="0" style="3" hidden="1" customWidth="1"/>
    <col min="13060" max="13060" width="22.140625" style="3" customWidth="1"/>
    <col min="13061" max="13061" width="1.42578125" style="3" customWidth="1"/>
    <col min="13062" max="13062" width="8.85546875" style="3"/>
    <col min="13063" max="13063" width="17.42578125" style="3" customWidth="1"/>
    <col min="13064" max="13064" width="10.7109375" style="3" bestFit="1" customWidth="1"/>
    <col min="13065" max="13300" width="8.85546875" style="3"/>
    <col min="13301" max="13301" width="88.42578125" style="3" customWidth="1"/>
    <col min="13302" max="13302" width="1.28515625" style="3" customWidth="1"/>
    <col min="13303" max="13303" width="22.140625" style="3" customWidth="1"/>
    <col min="13304" max="13304" width="1.85546875" style="3" customWidth="1"/>
    <col min="13305" max="13305" width="22.140625" style="3" customWidth="1"/>
    <col min="13306" max="13306" width="2" style="3" customWidth="1"/>
    <col min="13307" max="13307" width="22.140625" style="3" customWidth="1"/>
    <col min="13308" max="13308" width="1.28515625" style="3" customWidth="1"/>
    <col min="13309" max="13309" width="22.140625" style="3" customWidth="1"/>
    <col min="13310" max="13310" width="1.42578125" style="3" customWidth="1"/>
    <col min="13311" max="13311" width="0" style="3" hidden="1" customWidth="1"/>
    <col min="13312" max="13312" width="22.140625" style="3" customWidth="1"/>
    <col min="13313" max="13313" width="1.42578125" style="3" customWidth="1"/>
    <col min="13314" max="13315" width="0" style="3" hidden="1" customWidth="1"/>
    <col min="13316" max="13316" width="22.140625" style="3" customWidth="1"/>
    <col min="13317" max="13317" width="1.42578125" style="3" customWidth="1"/>
    <col min="13318" max="13318" width="8.85546875" style="3"/>
    <col min="13319" max="13319" width="17.42578125" style="3" customWidth="1"/>
    <col min="13320" max="13320" width="10.7109375" style="3" bestFit="1" customWidth="1"/>
    <col min="13321" max="13556" width="8.85546875" style="3"/>
    <col min="13557" max="13557" width="88.42578125" style="3" customWidth="1"/>
    <col min="13558" max="13558" width="1.28515625" style="3" customWidth="1"/>
    <col min="13559" max="13559" width="22.140625" style="3" customWidth="1"/>
    <col min="13560" max="13560" width="1.85546875" style="3" customWidth="1"/>
    <col min="13561" max="13561" width="22.140625" style="3" customWidth="1"/>
    <col min="13562" max="13562" width="2" style="3" customWidth="1"/>
    <col min="13563" max="13563" width="22.140625" style="3" customWidth="1"/>
    <col min="13564" max="13564" width="1.28515625" style="3" customWidth="1"/>
    <col min="13565" max="13565" width="22.140625" style="3" customWidth="1"/>
    <col min="13566" max="13566" width="1.42578125" style="3" customWidth="1"/>
    <col min="13567" max="13567" width="0" style="3" hidden="1" customWidth="1"/>
    <col min="13568" max="13568" width="22.140625" style="3" customWidth="1"/>
    <col min="13569" max="13569" width="1.42578125" style="3" customWidth="1"/>
    <col min="13570" max="13571" width="0" style="3" hidden="1" customWidth="1"/>
    <col min="13572" max="13572" width="22.140625" style="3" customWidth="1"/>
    <col min="13573" max="13573" width="1.42578125" style="3" customWidth="1"/>
    <col min="13574" max="13574" width="8.85546875" style="3"/>
    <col min="13575" max="13575" width="17.42578125" style="3" customWidth="1"/>
    <col min="13576" max="13576" width="10.7109375" style="3" bestFit="1" customWidth="1"/>
    <col min="13577" max="13812" width="8.85546875" style="3"/>
    <col min="13813" max="13813" width="88.42578125" style="3" customWidth="1"/>
    <col min="13814" max="13814" width="1.28515625" style="3" customWidth="1"/>
    <col min="13815" max="13815" width="22.140625" style="3" customWidth="1"/>
    <col min="13816" max="13816" width="1.85546875" style="3" customWidth="1"/>
    <col min="13817" max="13817" width="22.140625" style="3" customWidth="1"/>
    <col min="13818" max="13818" width="2" style="3" customWidth="1"/>
    <col min="13819" max="13819" width="22.140625" style="3" customWidth="1"/>
    <col min="13820" max="13820" width="1.28515625" style="3" customWidth="1"/>
    <col min="13821" max="13821" width="22.140625" style="3" customWidth="1"/>
    <col min="13822" max="13822" width="1.42578125" style="3" customWidth="1"/>
    <col min="13823" max="13823" width="0" style="3" hidden="1" customWidth="1"/>
    <col min="13824" max="13824" width="22.140625" style="3" customWidth="1"/>
    <col min="13825" max="13825" width="1.42578125" style="3" customWidth="1"/>
    <col min="13826" max="13827" width="0" style="3" hidden="1" customWidth="1"/>
    <col min="13828" max="13828" width="22.140625" style="3" customWidth="1"/>
    <col min="13829" max="13829" width="1.42578125" style="3" customWidth="1"/>
    <col min="13830" max="13830" width="8.85546875" style="3"/>
    <col min="13831" max="13831" width="17.42578125" style="3" customWidth="1"/>
    <col min="13832" max="13832" width="10.7109375" style="3" bestFit="1" customWidth="1"/>
    <col min="13833" max="14068" width="8.85546875" style="3"/>
    <col min="14069" max="14069" width="88.42578125" style="3" customWidth="1"/>
    <col min="14070" max="14070" width="1.28515625" style="3" customWidth="1"/>
    <col min="14071" max="14071" width="22.140625" style="3" customWidth="1"/>
    <col min="14072" max="14072" width="1.85546875" style="3" customWidth="1"/>
    <col min="14073" max="14073" width="22.140625" style="3" customWidth="1"/>
    <col min="14074" max="14074" width="2" style="3" customWidth="1"/>
    <col min="14075" max="14075" width="22.140625" style="3" customWidth="1"/>
    <col min="14076" max="14076" width="1.28515625" style="3" customWidth="1"/>
    <col min="14077" max="14077" width="22.140625" style="3" customWidth="1"/>
    <col min="14078" max="14078" width="1.42578125" style="3" customWidth="1"/>
    <col min="14079" max="14079" width="0" style="3" hidden="1" customWidth="1"/>
    <col min="14080" max="14080" width="22.140625" style="3" customWidth="1"/>
    <col min="14081" max="14081" width="1.42578125" style="3" customWidth="1"/>
    <col min="14082" max="14083" width="0" style="3" hidden="1" customWidth="1"/>
    <col min="14084" max="14084" width="22.140625" style="3" customWidth="1"/>
    <col min="14085" max="14085" width="1.42578125" style="3" customWidth="1"/>
    <col min="14086" max="14086" width="8.85546875" style="3"/>
    <col min="14087" max="14087" width="17.42578125" style="3" customWidth="1"/>
    <col min="14088" max="14088" width="10.7109375" style="3" bestFit="1" customWidth="1"/>
    <col min="14089" max="14324" width="8.85546875" style="3"/>
    <col min="14325" max="14325" width="88.42578125" style="3" customWidth="1"/>
    <col min="14326" max="14326" width="1.28515625" style="3" customWidth="1"/>
    <col min="14327" max="14327" width="22.140625" style="3" customWidth="1"/>
    <col min="14328" max="14328" width="1.85546875" style="3" customWidth="1"/>
    <col min="14329" max="14329" width="22.140625" style="3" customWidth="1"/>
    <col min="14330" max="14330" width="2" style="3" customWidth="1"/>
    <col min="14331" max="14331" width="22.140625" style="3" customWidth="1"/>
    <col min="14332" max="14332" width="1.28515625" style="3" customWidth="1"/>
    <col min="14333" max="14333" width="22.140625" style="3" customWidth="1"/>
    <col min="14334" max="14334" width="1.42578125" style="3" customWidth="1"/>
    <col min="14335" max="14335" width="0" style="3" hidden="1" customWidth="1"/>
    <col min="14336" max="14336" width="22.140625" style="3" customWidth="1"/>
    <col min="14337" max="14337" width="1.42578125" style="3" customWidth="1"/>
    <col min="14338" max="14339" width="0" style="3" hidden="1" customWidth="1"/>
    <col min="14340" max="14340" width="22.140625" style="3" customWidth="1"/>
    <col min="14341" max="14341" width="1.42578125" style="3" customWidth="1"/>
    <col min="14342" max="14342" width="8.85546875" style="3"/>
    <col min="14343" max="14343" width="17.42578125" style="3" customWidth="1"/>
    <col min="14344" max="14344" width="10.7109375" style="3" bestFit="1" customWidth="1"/>
    <col min="14345" max="14580" width="8.85546875" style="3"/>
    <col min="14581" max="14581" width="88.42578125" style="3" customWidth="1"/>
    <col min="14582" max="14582" width="1.28515625" style="3" customWidth="1"/>
    <col min="14583" max="14583" width="22.140625" style="3" customWidth="1"/>
    <col min="14584" max="14584" width="1.85546875" style="3" customWidth="1"/>
    <col min="14585" max="14585" width="22.140625" style="3" customWidth="1"/>
    <col min="14586" max="14586" width="2" style="3" customWidth="1"/>
    <col min="14587" max="14587" width="22.140625" style="3" customWidth="1"/>
    <col min="14588" max="14588" width="1.28515625" style="3" customWidth="1"/>
    <col min="14589" max="14589" width="22.140625" style="3" customWidth="1"/>
    <col min="14590" max="14590" width="1.42578125" style="3" customWidth="1"/>
    <col min="14591" max="14591" width="0" style="3" hidden="1" customWidth="1"/>
    <col min="14592" max="14592" width="22.140625" style="3" customWidth="1"/>
    <col min="14593" max="14593" width="1.42578125" style="3" customWidth="1"/>
    <col min="14594" max="14595" width="0" style="3" hidden="1" customWidth="1"/>
    <col min="14596" max="14596" width="22.140625" style="3" customWidth="1"/>
    <col min="14597" max="14597" width="1.42578125" style="3" customWidth="1"/>
    <col min="14598" max="14598" width="8.85546875" style="3"/>
    <col min="14599" max="14599" width="17.42578125" style="3" customWidth="1"/>
    <col min="14600" max="14600" width="10.7109375" style="3" bestFit="1" customWidth="1"/>
    <col min="14601" max="14836" width="8.85546875" style="3"/>
    <col min="14837" max="14837" width="88.42578125" style="3" customWidth="1"/>
    <col min="14838" max="14838" width="1.28515625" style="3" customWidth="1"/>
    <col min="14839" max="14839" width="22.140625" style="3" customWidth="1"/>
    <col min="14840" max="14840" width="1.85546875" style="3" customWidth="1"/>
    <col min="14841" max="14841" width="22.140625" style="3" customWidth="1"/>
    <col min="14842" max="14842" width="2" style="3" customWidth="1"/>
    <col min="14843" max="14843" width="22.140625" style="3" customWidth="1"/>
    <col min="14844" max="14844" width="1.28515625" style="3" customWidth="1"/>
    <col min="14845" max="14845" width="22.140625" style="3" customWidth="1"/>
    <col min="14846" max="14846" width="1.42578125" style="3" customWidth="1"/>
    <col min="14847" max="14847" width="0" style="3" hidden="1" customWidth="1"/>
    <col min="14848" max="14848" width="22.140625" style="3" customWidth="1"/>
    <col min="14849" max="14849" width="1.42578125" style="3" customWidth="1"/>
    <col min="14850" max="14851" width="0" style="3" hidden="1" customWidth="1"/>
    <col min="14852" max="14852" width="22.140625" style="3" customWidth="1"/>
    <col min="14853" max="14853" width="1.42578125" style="3" customWidth="1"/>
    <col min="14854" max="14854" width="8.85546875" style="3"/>
    <col min="14855" max="14855" width="17.42578125" style="3" customWidth="1"/>
    <col min="14856" max="14856" width="10.7109375" style="3" bestFit="1" customWidth="1"/>
    <col min="14857" max="15092" width="8.85546875" style="3"/>
    <col min="15093" max="15093" width="88.42578125" style="3" customWidth="1"/>
    <col min="15094" max="15094" width="1.28515625" style="3" customWidth="1"/>
    <col min="15095" max="15095" width="22.140625" style="3" customWidth="1"/>
    <col min="15096" max="15096" width="1.85546875" style="3" customWidth="1"/>
    <col min="15097" max="15097" width="22.140625" style="3" customWidth="1"/>
    <col min="15098" max="15098" width="2" style="3" customWidth="1"/>
    <col min="15099" max="15099" width="22.140625" style="3" customWidth="1"/>
    <col min="15100" max="15100" width="1.28515625" style="3" customWidth="1"/>
    <col min="15101" max="15101" width="22.140625" style="3" customWidth="1"/>
    <col min="15102" max="15102" width="1.42578125" style="3" customWidth="1"/>
    <col min="15103" max="15103" width="0" style="3" hidden="1" customWidth="1"/>
    <col min="15104" max="15104" width="22.140625" style="3" customWidth="1"/>
    <col min="15105" max="15105" width="1.42578125" style="3" customWidth="1"/>
    <col min="15106" max="15107" width="0" style="3" hidden="1" customWidth="1"/>
    <col min="15108" max="15108" width="22.140625" style="3" customWidth="1"/>
    <col min="15109" max="15109" width="1.42578125" style="3" customWidth="1"/>
    <col min="15110" max="15110" width="8.85546875" style="3"/>
    <col min="15111" max="15111" width="17.42578125" style="3" customWidth="1"/>
    <col min="15112" max="15112" width="10.7109375" style="3" bestFit="1" customWidth="1"/>
    <col min="15113" max="15348" width="8.85546875" style="3"/>
    <col min="15349" max="15349" width="88.42578125" style="3" customWidth="1"/>
    <col min="15350" max="15350" width="1.28515625" style="3" customWidth="1"/>
    <col min="15351" max="15351" width="22.140625" style="3" customWidth="1"/>
    <col min="15352" max="15352" width="1.85546875" style="3" customWidth="1"/>
    <col min="15353" max="15353" width="22.140625" style="3" customWidth="1"/>
    <col min="15354" max="15354" width="2" style="3" customWidth="1"/>
    <col min="15355" max="15355" width="22.140625" style="3" customWidth="1"/>
    <col min="15356" max="15356" width="1.28515625" style="3" customWidth="1"/>
    <col min="15357" max="15357" width="22.140625" style="3" customWidth="1"/>
    <col min="15358" max="15358" width="1.42578125" style="3" customWidth="1"/>
    <col min="15359" max="15359" width="0" style="3" hidden="1" customWidth="1"/>
    <col min="15360" max="15360" width="22.140625" style="3" customWidth="1"/>
    <col min="15361" max="15361" width="1.42578125" style="3" customWidth="1"/>
    <col min="15362" max="15363" width="0" style="3" hidden="1" customWidth="1"/>
    <col min="15364" max="15364" width="22.140625" style="3" customWidth="1"/>
    <col min="15365" max="15365" width="1.42578125" style="3" customWidth="1"/>
    <col min="15366" max="15366" width="8.85546875" style="3"/>
    <col min="15367" max="15367" width="17.42578125" style="3" customWidth="1"/>
    <col min="15368" max="15368" width="10.7109375" style="3" bestFit="1" customWidth="1"/>
    <col min="15369" max="15604" width="8.85546875" style="3"/>
    <col min="15605" max="15605" width="88.42578125" style="3" customWidth="1"/>
    <col min="15606" max="15606" width="1.28515625" style="3" customWidth="1"/>
    <col min="15607" max="15607" width="22.140625" style="3" customWidth="1"/>
    <col min="15608" max="15608" width="1.85546875" style="3" customWidth="1"/>
    <col min="15609" max="15609" width="22.140625" style="3" customWidth="1"/>
    <col min="15610" max="15610" width="2" style="3" customWidth="1"/>
    <col min="15611" max="15611" width="22.140625" style="3" customWidth="1"/>
    <col min="15612" max="15612" width="1.28515625" style="3" customWidth="1"/>
    <col min="15613" max="15613" width="22.140625" style="3" customWidth="1"/>
    <col min="15614" max="15614" width="1.42578125" style="3" customWidth="1"/>
    <col min="15615" max="15615" width="0" style="3" hidden="1" customWidth="1"/>
    <col min="15616" max="15616" width="22.140625" style="3" customWidth="1"/>
    <col min="15617" max="15617" width="1.42578125" style="3" customWidth="1"/>
    <col min="15618" max="15619" width="0" style="3" hidden="1" customWidth="1"/>
    <col min="15620" max="15620" width="22.140625" style="3" customWidth="1"/>
    <col min="15621" max="15621" width="1.42578125" style="3" customWidth="1"/>
    <col min="15622" max="15622" width="8.85546875" style="3"/>
    <col min="15623" max="15623" width="17.42578125" style="3" customWidth="1"/>
    <col min="15624" max="15624" width="10.7109375" style="3" bestFit="1" customWidth="1"/>
    <col min="15625" max="15860" width="8.85546875" style="3"/>
    <col min="15861" max="15861" width="88.42578125" style="3" customWidth="1"/>
    <col min="15862" max="15862" width="1.28515625" style="3" customWidth="1"/>
    <col min="15863" max="15863" width="22.140625" style="3" customWidth="1"/>
    <col min="15864" max="15864" width="1.85546875" style="3" customWidth="1"/>
    <col min="15865" max="15865" width="22.140625" style="3" customWidth="1"/>
    <col min="15866" max="15866" width="2" style="3" customWidth="1"/>
    <col min="15867" max="15867" width="22.140625" style="3" customWidth="1"/>
    <col min="15868" max="15868" width="1.28515625" style="3" customWidth="1"/>
    <col min="15869" max="15869" width="22.140625" style="3" customWidth="1"/>
    <col min="15870" max="15870" width="1.42578125" style="3" customWidth="1"/>
    <col min="15871" max="15871" width="0" style="3" hidden="1" customWidth="1"/>
    <col min="15872" max="15872" width="22.140625" style="3" customWidth="1"/>
    <col min="15873" max="15873" width="1.42578125" style="3" customWidth="1"/>
    <col min="15874" max="15875" width="0" style="3" hidden="1" customWidth="1"/>
    <col min="15876" max="15876" width="22.140625" style="3" customWidth="1"/>
    <col min="15877" max="15877" width="1.42578125" style="3" customWidth="1"/>
    <col min="15878" max="15878" width="8.85546875" style="3"/>
    <col min="15879" max="15879" width="17.42578125" style="3" customWidth="1"/>
    <col min="15880" max="15880" width="10.7109375" style="3" bestFit="1" customWidth="1"/>
    <col min="15881" max="16116" width="8.85546875" style="3"/>
    <col min="16117" max="16117" width="88.42578125" style="3" customWidth="1"/>
    <col min="16118" max="16118" width="1.28515625" style="3" customWidth="1"/>
    <col min="16119" max="16119" width="22.140625" style="3" customWidth="1"/>
    <col min="16120" max="16120" width="1.85546875" style="3" customWidth="1"/>
    <col min="16121" max="16121" width="22.140625" style="3" customWidth="1"/>
    <col min="16122" max="16122" width="2" style="3" customWidth="1"/>
    <col min="16123" max="16123" width="22.140625" style="3" customWidth="1"/>
    <col min="16124" max="16124" width="1.28515625" style="3" customWidth="1"/>
    <col min="16125" max="16125" width="22.140625" style="3" customWidth="1"/>
    <col min="16126" max="16126" width="1.42578125" style="3" customWidth="1"/>
    <col min="16127" max="16127" width="0" style="3" hidden="1" customWidth="1"/>
    <col min="16128" max="16128" width="22.140625" style="3" customWidth="1"/>
    <col min="16129" max="16129" width="1.42578125" style="3" customWidth="1"/>
    <col min="16130" max="16131" width="0" style="3" hidden="1" customWidth="1"/>
    <col min="16132" max="16132" width="22.140625" style="3" customWidth="1"/>
    <col min="16133" max="16133" width="1.42578125" style="3" customWidth="1"/>
    <col min="16134" max="16134" width="8.85546875" style="3"/>
    <col min="16135" max="16135" width="17.42578125" style="3" customWidth="1"/>
    <col min="16136" max="16136" width="10.7109375" style="3" bestFit="1" customWidth="1"/>
    <col min="16137" max="16384" width="8.85546875" style="3"/>
  </cols>
  <sheetData>
    <row r="1" spans="1:10" s="26" customFormat="1" ht="17.25" customHeight="1">
      <c r="A1" s="1" t="s">
        <v>0</v>
      </c>
      <c r="B1" s="23"/>
      <c r="C1" s="22" t="s">
        <v>2</v>
      </c>
      <c r="D1" s="1"/>
      <c r="E1" s="22" t="s">
        <v>3</v>
      </c>
      <c r="F1" s="23"/>
      <c r="G1" s="22" t="s">
        <v>224</v>
      </c>
      <c r="H1" s="23"/>
      <c r="I1" s="24" t="s">
        <v>4</v>
      </c>
      <c r="J1" s="25"/>
    </row>
    <row r="2" spans="1:10" s="26" customFormat="1" ht="17.25" customHeight="1">
      <c r="A2" s="1" t="s">
        <v>221</v>
      </c>
      <c r="B2" s="23"/>
      <c r="C2" s="27" t="s">
        <v>5</v>
      </c>
      <c r="D2" s="1"/>
      <c r="E2" s="27" t="s">
        <v>5</v>
      </c>
      <c r="F2" s="23"/>
      <c r="G2" s="27" t="s">
        <v>20</v>
      </c>
      <c r="H2" s="23"/>
      <c r="I2" s="28" t="s">
        <v>7</v>
      </c>
      <c r="J2" s="25"/>
    </row>
    <row r="3" spans="1:10" s="26" customFormat="1" ht="17.25" customHeight="1">
      <c r="A3" s="1" t="s">
        <v>21</v>
      </c>
      <c r="B3" s="23"/>
      <c r="C3" s="27" t="s">
        <v>223</v>
      </c>
      <c r="D3" s="1"/>
      <c r="E3" s="27" t="s">
        <v>8</v>
      </c>
      <c r="F3" s="23"/>
      <c r="G3" s="27"/>
      <c r="H3" s="23"/>
      <c r="I3" s="28" t="s">
        <v>9</v>
      </c>
      <c r="J3" s="25"/>
    </row>
    <row r="4" spans="1:10" s="26" customFormat="1" ht="17.25" customHeight="1">
      <c r="A4" s="29"/>
      <c r="B4" s="31"/>
      <c r="C4" s="30" t="s">
        <v>10</v>
      </c>
      <c r="D4" s="29"/>
      <c r="E4" s="30" t="s">
        <v>10</v>
      </c>
      <c r="F4" s="31"/>
      <c r="G4" s="30" t="s">
        <v>10</v>
      </c>
      <c r="H4" s="31"/>
      <c r="I4" s="32" t="s">
        <v>10</v>
      </c>
      <c r="J4" s="33"/>
    </row>
    <row r="5" spans="1:10" s="26" customFormat="1" ht="12.75" customHeight="1">
      <c r="B5" s="34"/>
      <c r="C5" s="34"/>
      <c r="E5" s="34"/>
      <c r="F5" s="34"/>
      <c r="G5" s="34"/>
      <c r="H5" s="34"/>
      <c r="I5" s="35"/>
      <c r="J5" s="35"/>
    </row>
    <row r="6" spans="1:10" ht="15.75">
      <c r="A6" s="36" t="s">
        <v>22</v>
      </c>
      <c r="B6" s="37"/>
      <c r="C6" s="37"/>
      <c r="D6" s="36"/>
      <c r="E6" s="37"/>
      <c r="F6" s="37"/>
      <c r="G6" s="37"/>
      <c r="H6" s="37"/>
      <c r="I6" s="38"/>
      <c r="J6" s="38"/>
    </row>
    <row r="7" spans="1:10" s="26" customFormat="1" ht="15.75">
      <c r="A7" s="1" t="s">
        <v>23</v>
      </c>
      <c r="B7" s="39"/>
      <c r="C7" s="39"/>
      <c r="D7" s="1"/>
      <c r="E7" s="39"/>
      <c r="F7" s="39"/>
      <c r="G7" s="39"/>
      <c r="H7" s="39"/>
      <c r="I7" s="40"/>
      <c r="J7" s="40"/>
    </row>
    <row r="8" spans="1:10" s="26" customFormat="1" ht="15.75" customHeight="1">
      <c r="A8" s="41" t="s">
        <v>24</v>
      </c>
      <c r="B8" s="34"/>
      <c r="C8" s="34">
        <v>1170000</v>
      </c>
      <c r="D8" s="41"/>
      <c r="E8" s="34">
        <v>1153112.2438544738</v>
      </c>
      <c r="F8" s="34"/>
      <c r="G8" s="34">
        <f>C8-E8</f>
        <v>16887.756145526189</v>
      </c>
      <c r="H8" s="34"/>
      <c r="I8" s="35">
        <v>732885.84</v>
      </c>
      <c r="J8" s="35"/>
    </row>
    <row r="9" spans="1:10" s="26" customFormat="1" ht="15.75" customHeight="1">
      <c r="A9" s="41" t="s">
        <v>25</v>
      </c>
      <c r="B9" s="34"/>
      <c r="C9" s="34">
        <v>13200</v>
      </c>
      <c r="D9" s="41"/>
      <c r="E9" s="34">
        <f>8400+6000</f>
        <v>14400</v>
      </c>
      <c r="F9" s="34"/>
      <c r="G9" s="34">
        <f t="shared" ref="G9:G19" si="0">C9-E9</f>
        <v>-1200</v>
      </c>
      <c r="H9" s="34"/>
      <c r="I9" s="35">
        <v>10600</v>
      </c>
      <c r="J9" s="35"/>
    </row>
    <row r="10" spans="1:10" s="26" customFormat="1" ht="15.75" customHeight="1">
      <c r="A10" s="41" t="s">
        <v>256</v>
      </c>
      <c r="B10" s="34"/>
      <c r="C10" s="34">
        <v>36000</v>
      </c>
      <c r="D10" s="41"/>
      <c r="E10" s="34">
        <v>0</v>
      </c>
      <c r="F10" s="34"/>
      <c r="G10" s="34">
        <f t="shared" si="0"/>
        <v>36000</v>
      </c>
      <c r="H10" s="34"/>
      <c r="I10" s="35">
        <v>0</v>
      </c>
      <c r="J10" s="35"/>
    </row>
    <row r="11" spans="1:10" s="26" customFormat="1" ht="15.75" customHeight="1">
      <c r="A11" s="41" t="s">
        <v>225</v>
      </c>
      <c r="B11" s="34"/>
      <c r="C11" s="34">
        <v>146250</v>
      </c>
      <c r="D11" s="41"/>
      <c r="E11" s="34">
        <v>144139.03048180923</v>
      </c>
      <c r="F11" s="34"/>
      <c r="G11" s="34">
        <f t="shared" si="0"/>
        <v>2110.9695181907737</v>
      </c>
      <c r="H11" s="34"/>
      <c r="I11" s="35">
        <v>37395.519999999997</v>
      </c>
      <c r="J11" s="35"/>
    </row>
    <row r="12" spans="1:10" s="26" customFormat="1" ht="15.75" customHeight="1">
      <c r="A12" s="41" t="s">
        <v>26</v>
      </c>
      <c r="B12" s="34"/>
      <c r="C12" s="34">
        <v>171112.5</v>
      </c>
      <c r="D12" s="41"/>
      <c r="E12" s="34">
        <v>168642.66566371682</v>
      </c>
      <c r="F12" s="34"/>
      <c r="G12" s="34">
        <f t="shared" si="0"/>
        <v>2469.8343362831802</v>
      </c>
      <c r="H12" s="34"/>
      <c r="I12" s="35">
        <v>93336</v>
      </c>
      <c r="J12" s="35"/>
    </row>
    <row r="13" spans="1:10" s="26" customFormat="1" ht="15.75" customHeight="1">
      <c r="A13" s="41" t="s">
        <v>27</v>
      </c>
      <c r="B13" s="34"/>
      <c r="C13" s="34">
        <v>15000</v>
      </c>
      <c r="D13" s="41"/>
      <c r="E13" s="34">
        <v>13000</v>
      </c>
      <c r="F13" s="34"/>
      <c r="G13" s="34">
        <f t="shared" si="0"/>
        <v>2000</v>
      </c>
      <c r="H13" s="34"/>
      <c r="I13" s="35">
        <v>8990.7999999999993</v>
      </c>
      <c r="J13" s="35"/>
    </row>
    <row r="14" spans="1:10" s="26" customFormat="1" ht="15.75" customHeight="1">
      <c r="A14" s="41" t="s">
        <v>28</v>
      </c>
      <c r="B14" s="34"/>
      <c r="C14" s="34">
        <v>1500</v>
      </c>
      <c r="D14" s="41"/>
      <c r="E14" s="34">
        <v>1440</v>
      </c>
      <c r="F14" s="34"/>
      <c r="G14" s="34">
        <f t="shared" si="0"/>
        <v>60</v>
      </c>
      <c r="H14" s="34"/>
      <c r="I14" s="35">
        <v>1028</v>
      </c>
      <c r="J14" s="35"/>
    </row>
    <row r="15" spans="1:10" s="26" customFormat="1" ht="15.75" customHeight="1">
      <c r="A15" s="41" t="s">
        <v>29</v>
      </c>
      <c r="B15" s="34"/>
      <c r="C15" s="34">
        <v>2960</v>
      </c>
      <c r="D15" s="41"/>
      <c r="E15" s="34">
        <v>3000</v>
      </c>
      <c r="F15" s="34"/>
      <c r="G15" s="34">
        <f t="shared" si="0"/>
        <v>-40</v>
      </c>
      <c r="H15" s="34"/>
      <c r="I15" s="35">
        <v>852</v>
      </c>
      <c r="J15" s="35"/>
    </row>
    <row r="16" spans="1:10" s="26" customFormat="1" ht="15.75" customHeight="1">
      <c r="A16" s="41" t="s">
        <v>30</v>
      </c>
      <c r="B16" s="34"/>
      <c r="C16" s="34">
        <v>3000</v>
      </c>
      <c r="D16" s="41"/>
      <c r="E16" s="34">
        <v>2400</v>
      </c>
      <c r="F16" s="34"/>
      <c r="G16" s="34">
        <f t="shared" si="0"/>
        <v>600</v>
      </c>
      <c r="H16" s="34"/>
      <c r="I16" s="35">
        <v>1720.96</v>
      </c>
      <c r="J16" s="35"/>
    </row>
    <row r="17" spans="1:10" s="26" customFormat="1" ht="15.75" customHeight="1">
      <c r="A17" s="41" t="s">
        <v>31</v>
      </c>
      <c r="B17" s="34"/>
      <c r="C17" s="34">
        <v>45000</v>
      </c>
      <c r="D17" s="41"/>
      <c r="E17" s="34">
        <v>50000</v>
      </c>
      <c r="F17" s="34"/>
      <c r="G17" s="34">
        <f t="shared" si="0"/>
        <v>-5000</v>
      </c>
      <c r="H17" s="34"/>
      <c r="I17" s="35">
        <v>42918.94</v>
      </c>
      <c r="J17" s="35"/>
    </row>
    <row r="18" spans="1:10" s="26" customFormat="1" ht="15.75" customHeight="1">
      <c r="A18" s="41" t="s">
        <v>32</v>
      </c>
      <c r="B18" s="34"/>
      <c r="C18" s="34">
        <v>4800</v>
      </c>
      <c r="D18" s="41"/>
      <c r="E18" s="34">
        <v>4800</v>
      </c>
      <c r="F18" s="34"/>
      <c r="G18" s="34">
        <f t="shared" si="0"/>
        <v>0</v>
      </c>
      <c r="H18" s="34"/>
      <c r="I18" s="35">
        <v>2122.58</v>
      </c>
      <c r="J18" s="35"/>
    </row>
    <row r="19" spans="1:10" s="26" customFormat="1" ht="15.75" customHeight="1">
      <c r="A19" s="41" t="s">
        <v>33</v>
      </c>
      <c r="B19" s="34"/>
      <c r="C19" s="42">
        <v>15000</v>
      </c>
      <c r="D19" s="41"/>
      <c r="E19" s="42">
        <v>15000</v>
      </c>
      <c r="F19" s="34"/>
      <c r="G19" s="42">
        <f t="shared" si="0"/>
        <v>0</v>
      </c>
      <c r="H19" s="34"/>
      <c r="I19" s="43">
        <v>13558.19</v>
      </c>
      <c r="J19" s="35"/>
    </row>
    <row r="20" spans="1:10" s="26" customFormat="1" ht="15" customHeight="1">
      <c r="B20" s="34"/>
      <c r="C20" s="34">
        <f>SUM(C8:C19)</f>
        <v>1623822.5</v>
      </c>
      <c r="E20" s="34">
        <f>SUM(E8:E19)</f>
        <v>1569933.94</v>
      </c>
      <c r="F20" s="34"/>
      <c r="G20" s="34"/>
      <c r="H20" s="34"/>
      <c r="I20" s="35">
        <f>SUM(I8:I19)</f>
        <v>945408.83</v>
      </c>
      <c r="J20" s="35"/>
    </row>
    <row r="21" spans="1:10" s="47" customFormat="1" ht="15">
      <c r="A21" s="44" t="s">
        <v>34</v>
      </c>
      <c r="B21" s="45"/>
      <c r="C21" s="45"/>
      <c r="D21" s="44"/>
      <c r="E21" s="45"/>
      <c r="F21" s="45"/>
      <c r="G21" s="45"/>
      <c r="H21" s="45"/>
      <c r="I21" s="46"/>
      <c r="J21" s="46"/>
    </row>
    <row r="22" spans="1:10" s="26" customFormat="1" ht="15">
      <c r="A22" s="41" t="s">
        <v>35</v>
      </c>
      <c r="B22" s="34"/>
      <c r="C22" s="34">
        <v>176000.00000000003</v>
      </c>
      <c r="D22" s="41"/>
      <c r="E22" s="34">
        <v>170148</v>
      </c>
      <c r="F22" s="34"/>
      <c r="G22" s="34">
        <f t="shared" ref="G22:G29" si="1">C22-E22</f>
        <v>5852.0000000000291</v>
      </c>
      <c r="H22" s="34"/>
      <c r="I22" s="35">
        <v>114469.24</v>
      </c>
      <c r="J22" s="35"/>
    </row>
    <row r="23" spans="1:10" s="26" customFormat="1" ht="15">
      <c r="A23" s="41" t="s">
        <v>225</v>
      </c>
      <c r="B23" s="34"/>
      <c r="C23" s="34">
        <v>22000.005000000001</v>
      </c>
      <c r="D23" s="41"/>
      <c r="E23" s="34">
        <v>21270</v>
      </c>
      <c r="F23" s="34"/>
      <c r="G23" s="34">
        <f t="shared" si="1"/>
        <v>730.00500000000102</v>
      </c>
      <c r="H23" s="34"/>
      <c r="I23" s="35">
        <v>3990.71</v>
      </c>
      <c r="J23" s="35"/>
    </row>
    <row r="24" spans="1:10" s="26" customFormat="1" ht="15">
      <c r="A24" s="41" t="s">
        <v>26</v>
      </c>
      <c r="B24" s="34"/>
      <c r="C24" s="34">
        <v>25740.000650000005</v>
      </c>
      <c r="D24" s="41"/>
      <c r="E24" s="34">
        <v>24884</v>
      </c>
      <c r="F24" s="34"/>
      <c r="G24" s="34">
        <f t="shared" si="1"/>
        <v>856.00065000000541</v>
      </c>
      <c r="H24" s="34"/>
      <c r="I24" s="35">
        <v>9262</v>
      </c>
      <c r="J24" s="35"/>
    </row>
    <row r="25" spans="1:10" s="26" customFormat="1" ht="15">
      <c r="A25" s="41" t="s">
        <v>27</v>
      </c>
      <c r="B25" s="34"/>
      <c r="C25" s="34">
        <v>5000</v>
      </c>
      <c r="D25" s="41"/>
      <c r="E25" s="34">
        <v>3000</v>
      </c>
      <c r="F25" s="34"/>
      <c r="G25" s="34">
        <f t="shared" si="1"/>
        <v>2000</v>
      </c>
      <c r="H25" s="34"/>
      <c r="I25" s="35">
        <v>1491.05</v>
      </c>
      <c r="J25" s="35"/>
    </row>
    <row r="26" spans="1:10" s="26" customFormat="1" ht="15">
      <c r="A26" s="41" t="s">
        <v>28</v>
      </c>
      <c r="B26" s="34"/>
      <c r="C26" s="34">
        <v>160</v>
      </c>
      <c r="D26" s="41"/>
      <c r="E26" s="34">
        <v>160</v>
      </c>
      <c r="F26" s="34"/>
      <c r="G26" s="34">
        <f t="shared" si="1"/>
        <v>0</v>
      </c>
      <c r="H26" s="34"/>
      <c r="I26" s="35">
        <v>114.2</v>
      </c>
      <c r="J26" s="35"/>
    </row>
    <row r="27" spans="1:10" s="26" customFormat="1" ht="15">
      <c r="A27" s="41" t="s">
        <v>29</v>
      </c>
      <c r="B27" s="34"/>
      <c r="C27" s="34">
        <v>940</v>
      </c>
      <c r="D27" s="41"/>
      <c r="E27" s="34">
        <v>1000</v>
      </c>
      <c r="F27" s="34"/>
      <c r="G27" s="34">
        <f t="shared" si="1"/>
        <v>-60</v>
      </c>
      <c r="H27" s="34"/>
      <c r="I27" s="35">
        <v>0</v>
      </c>
      <c r="J27" s="35"/>
    </row>
    <row r="28" spans="1:10" s="26" customFormat="1" ht="15.75" customHeight="1">
      <c r="A28" s="41" t="s">
        <v>32</v>
      </c>
      <c r="B28" s="34"/>
      <c r="C28" s="34">
        <v>4800</v>
      </c>
      <c r="D28" s="41"/>
      <c r="E28" s="34">
        <v>4800</v>
      </c>
      <c r="F28" s="34"/>
      <c r="G28" s="34">
        <f t="shared" si="1"/>
        <v>0</v>
      </c>
      <c r="H28" s="34"/>
      <c r="I28" s="35">
        <v>1004.85</v>
      </c>
      <c r="J28" s="35"/>
    </row>
    <row r="29" spans="1:10" s="26" customFormat="1" ht="15">
      <c r="A29" s="41" t="s">
        <v>33</v>
      </c>
      <c r="B29" s="34"/>
      <c r="C29" s="42">
        <v>4800</v>
      </c>
      <c r="D29" s="41"/>
      <c r="E29" s="42">
        <v>4800</v>
      </c>
      <c r="F29" s="34"/>
      <c r="G29" s="42">
        <f t="shared" si="1"/>
        <v>0</v>
      </c>
      <c r="H29" s="34"/>
      <c r="I29" s="43">
        <v>155.46</v>
      </c>
      <c r="J29" s="35"/>
    </row>
    <row r="30" spans="1:10" s="26" customFormat="1" ht="15">
      <c r="B30" s="34"/>
      <c r="C30" s="34">
        <f>SUM(C22:C29)</f>
        <v>239440.00565000004</v>
      </c>
      <c r="E30" s="34">
        <f>SUM(E22:E29)</f>
        <v>230062</v>
      </c>
      <c r="F30" s="34"/>
      <c r="G30" s="34"/>
      <c r="H30" s="34"/>
      <c r="I30" s="35">
        <f>SUM(I22:I29)</f>
        <v>130487.51000000002</v>
      </c>
      <c r="J30" s="35"/>
    </row>
    <row r="31" spans="1:10" s="47" customFormat="1" ht="11.25" customHeight="1">
      <c r="B31" s="48"/>
      <c r="C31" s="48"/>
      <c r="E31" s="48"/>
      <c r="F31" s="48"/>
      <c r="G31" s="48"/>
      <c r="H31" s="48"/>
      <c r="I31" s="49"/>
      <c r="J31" s="49"/>
    </row>
    <row r="32" spans="1:10" s="26" customFormat="1" ht="15.75">
      <c r="A32" s="1" t="s">
        <v>36</v>
      </c>
      <c r="B32" s="39"/>
      <c r="C32" s="50">
        <f>C20+C30</f>
        <v>1863262.5056499999</v>
      </c>
      <c r="D32" s="1"/>
      <c r="E32" s="50">
        <f>E20+E30</f>
        <v>1799995.94</v>
      </c>
      <c r="F32" s="39"/>
      <c r="G32" s="50"/>
      <c r="H32" s="39"/>
      <c r="I32" s="51">
        <f>I20+I30</f>
        <v>1075896.3400000001</v>
      </c>
      <c r="J32" s="40"/>
    </row>
    <row r="33" spans="1:10" ht="14.25" customHeight="1"/>
    <row r="34" spans="1:10" s="26" customFormat="1" ht="15.75">
      <c r="A34" s="1" t="s">
        <v>37</v>
      </c>
      <c r="B34" s="39"/>
      <c r="C34" s="39"/>
      <c r="D34" s="1"/>
      <c r="E34" s="39"/>
      <c r="F34" s="39"/>
      <c r="G34" s="39"/>
      <c r="H34" s="39"/>
      <c r="I34" s="40"/>
      <c r="J34" s="40"/>
    </row>
    <row r="35" spans="1:10" s="26" customFormat="1" ht="15.75">
      <c r="A35" s="54" t="s">
        <v>38</v>
      </c>
      <c r="B35" s="55"/>
      <c r="C35" s="55"/>
      <c r="D35" s="54"/>
      <c r="E35" s="55"/>
      <c r="F35" s="55"/>
      <c r="G35" s="55"/>
      <c r="H35" s="55"/>
      <c r="I35" s="56"/>
      <c r="J35" s="56"/>
    </row>
    <row r="36" spans="1:10" s="26" customFormat="1" ht="15">
      <c r="A36" s="41" t="s">
        <v>39</v>
      </c>
      <c r="B36" s="34"/>
      <c r="C36" s="34">
        <v>24000</v>
      </c>
      <c r="D36" s="41"/>
      <c r="E36" s="34">
        <v>24000</v>
      </c>
      <c r="F36" s="34"/>
      <c r="G36" s="34">
        <f t="shared" ref="G36:G38" si="2">C36-E36</f>
        <v>0</v>
      </c>
      <c r="H36" s="34"/>
      <c r="I36" s="35">
        <v>19128.060000000001</v>
      </c>
      <c r="J36" s="35"/>
    </row>
    <row r="37" spans="1:10" s="26" customFormat="1" ht="15">
      <c r="A37" s="41" t="s">
        <v>40</v>
      </c>
      <c r="B37" s="34"/>
      <c r="C37" s="42">
        <v>20040</v>
      </c>
      <c r="D37" s="41"/>
      <c r="E37" s="42">
        <v>20040</v>
      </c>
      <c r="F37" s="34"/>
      <c r="G37" s="42">
        <f t="shared" si="2"/>
        <v>0</v>
      </c>
      <c r="H37" s="34"/>
      <c r="I37" s="43">
        <v>11555.1</v>
      </c>
      <c r="J37" s="35"/>
    </row>
    <row r="38" spans="1:10" s="26" customFormat="1" ht="15">
      <c r="A38" s="41"/>
      <c r="B38" s="34"/>
      <c r="C38" s="34">
        <f>SUM(C36:C37)</f>
        <v>44040</v>
      </c>
      <c r="D38" s="41"/>
      <c r="E38" s="34">
        <f>SUM(E36:E37)</f>
        <v>44040</v>
      </c>
      <c r="F38" s="34"/>
      <c r="G38" s="34">
        <f t="shared" si="2"/>
        <v>0</v>
      </c>
      <c r="H38" s="34"/>
      <c r="I38" s="35">
        <f>SUM(I36:I37)</f>
        <v>30683.160000000003</v>
      </c>
      <c r="J38" s="35"/>
    </row>
    <row r="39" spans="1:10" s="26" customFormat="1" ht="11.25" customHeight="1">
      <c r="A39" s="41"/>
      <c r="B39" s="34"/>
      <c r="C39" s="34"/>
      <c r="D39" s="41"/>
      <c r="E39" s="34"/>
      <c r="F39" s="34"/>
      <c r="G39" s="34"/>
      <c r="H39" s="34"/>
      <c r="I39" s="35"/>
      <c r="J39" s="35"/>
    </row>
    <row r="40" spans="1:10" s="26" customFormat="1" ht="15.75">
      <c r="A40" s="54" t="s">
        <v>41</v>
      </c>
      <c r="B40" s="55"/>
      <c r="C40" s="55"/>
      <c r="D40" s="54"/>
      <c r="E40" s="55"/>
      <c r="F40" s="55"/>
      <c r="G40" s="55"/>
      <c r="H40" s="55"/>
      <c r="I40" s="56"/>
      <c r="J40" s="56"/>
    </row>
    <row r="41" spans="1:10" s="26" customFormat="1" ht="15">
      <c r="A41" s="41" t="s">
        <v>42</v>
      </c>
      <c r="B41" s="34"/>
      <c r="C41" s="34">
        <v>8000</v>
      </c>
      <c r="D41" s="41"/>
      <c r="E41" s="34">
        <v>12000</v>
      </c>
      <c r="F41" s="34"/>
      <c r="G41" s="34">
        <f t="shared" ref="G41:G43" si="3">C41-E41</f>
        <v>-4000</v>
      </c>
      <c r="H41" s="34"/>
      <c r="I41" s="35">
        <v>2300.09</v>
      </c>
      <c r="J41" s="35"/>
    </row>
    <row r="42" spans="1:10" s="26" customFormat="1" ht="15">
      <c r="A42" s="41" t="s">
        <v>40</v>
      </c>
      <c r="B42" s="34"/>
      <c r="C42" s="42">
        <v>10200</v>
      </c>
      <c r="D42" s="41"/>
      <c r="E42" s="42">
        <v>10200</v>
      </c>
      <c r="F42" s="34"/>
      <c r="G42" s="42">
        <f t="shared" si="3"/>
        <v>0</v>
      </c>
      <c r="H42" s="34"/>
      <c r="I42" s="43">
        <v>6645.06</v>
      </c>
      <c r="J42" s="35"/>
    </row>
    <row r="43" spans="1:10" s="26" customFormat="1" ht="15.75" customHeight="1">
      <c r="A43" s="41"/>
      <c r="B43" s="34"/>
      <c r="C43" s="34">
        <f>SUM(C41:C42)</f>
        <v>18200</v>
      </c>
      <c r="D43" s="41"/>
      <c r="E43" s="34">
        <f>SUM(E41:E42)</f>
        <v>22200</v>
      </c>
      <c r="F43" s="34"/>
      <c r="G43" s="34">
        <f t="shared" si="3"/>
        <v>-4000</v>
      </c>
      <c r="H43" s="34"/>
      <c r="I43" s="35">
        <f>SUM(I41:I42)</f>
        <v>8945.1500000000015</v>
      </c>
      <c r="J43" s="35"/>
    </row>
    <row r="44" spans="1:10" s="26" customFormat="1" ht="12" customHeight="1">
      <c r="A44" s="41"/>
      <c r="B44" s="34"/>
      <c r="C44" s="34"/>
      <c r="D44" s="41"/>
      <c r="E44" s="34"/>
      <c r="F44" s="34"/>
      <c r="G44" s="34"/>
      <c r="H44" s="34"/>
      <c r="I44" s="35"/>
      <c r="J44" s="35"/>
    </row>
    <row r="45" spans="1:10" s="26" customFormat="1" ht="15.75">
      <c r="A45" s="1" t="s">
        <v>43</v>
      </c>
      <c r="B45" s="39"/>
      <c r="C45" s="50">
        <f>C38+C43</f>
        <v>62240</v>
      </c>
      <c r="D45" s="1"/>
      <c r="E45" s="50">
        <f>E38+E43</f>
        <v>66240</v>
      </c>
      <c r="F45" s="39"/>
      <c r="G45" s="50">
        <f>G38+G43</f>
        <v>-4000</v>
      </c>
      <c r="H45" s="39"/>
      <c r="I45" s="51">
        <f>I38+I43</f>
        <v>39628.310000000005</v>
      </c>
      <c r="J45" s="40"/>
    </row>
    <row r="46" spans="1:10" s="26" customFormat="1" ht="12.75" customHeight="1">
      <c r="B46" s="34"/>
      <c r="C46" s="34"/>
      <c r="E46" s="34"/>
      <c r="F46" s="34"/>
      <c r="G46" s="34"/>
      <c r="H46" s="34"/>
      <c r="I46" s="35"/>
      <c r="J46" s="35"/>
    </row>
    <row r="47" spans="1:10" s="26" customFormat="1" ht="15.75">
      <c r="A47" s="1" t="s">
        <v>44</v>
      </c>
      <c r="B47" s="39"/>
      <c r="C47" s="39"/>
      <c r="D47" s="1"/>
      <c r="E47" s="39"/>
      <c r="F47" s="39"/>
      <c r="G47" s="39"/>
      <c r="H47" s="39"/>
      <c r="I47" s="40"/>
      <c r="J47" s="40"/>
    </row>
    <row r="48" spans="1:10" s="26" customFormat="1" ht="15.75">
      <c r="A48" s="54" t="s">
        <v>38</v>
      </c>
      <c r="B48" s="55"/>
      <c r="C48" s="55"/>
      <c r="D48" s="54"/>
      <c r="E48" s="55"/>
      <c r="F48" s="55"/>
      <c r="G48" s="55"/>
      <c r="H48" s="55"/>
      <c r="I48" s="56"/>
      <c r="J48" s="56"/>
    </row>
    <row r="49" spans="1:10" s="26" customFormat="1" ht="15">
      <c r="A49" s="41" t="s">
        <v>45</v>
      </c>
      <c r="B49" s="34"/>
      <c r="C49" s="34">
        <v>105000</v>
      </c>
      <c r="D49" s="41"/>
      <c r="E49" s="34">
        <v>96480</v>
      </c>
      <c r="F49" s="34"/>
      <c r="G49" s="34">
        <f t="shared" ref="G49" si="4">C49-E49</f>
        <v>8520</v>
      </c>
      <c r="H49" s="34"/>
      <c r="I49" s="35">
        <v>72360</v>
      </c>
      <c r="J49" s="35"/>
    </row>
    <row r="50" spans="1:10" s="47" customFormat="1" ht="11.25" customHeight="1">
      <c r="B50" s="48"/>
      <c r="C50" s="48"/>
      <c r="E50" s="48"/>
      <c r="F50" s="48"/>
      <c r="G50" s="48"/>
      <c r="H50" s="48"/>
      <c r="I50" s="49"/>
      <c r="J50" s="49"/>
    </row>
    <row r="51" spans="1:10" s="26" customFormat="1" ht="15.75">
      <c r="A51" s="54" t="s">
        <v>41</v>
      </c>
      <c r="B51" s="55"/>
      <c r="C51" s="55"/>
      <c r="D51" s="54"/>
      <c r="E51" s="55"/>
      <c r="F51" s="55"/>
      <c r="G51" s="55"/>
      <c r="H51" s="55"/>
      <c r="I51" s="56"/>
      <c r="J51" s="56"/>
    </row>
    <row r="52" spans="1:10" s="26" customFormat="1" ht="15">
      <c r="A52" s="41" t="s">
        <v>46</v>
      </c>
      <c r="B52" s="34"/>
      <c r="C52" s="34">
        <v>27000.000000000007</v>
      </c>
      <c r="D52" s="41"/>
      <c r="E52" s="34">
        <v>24288</v>
      </c>
      <c r="F52" s="34"/>
      <c r="G52" s="34">
        <f t="shared" ref="G52" si="5">C52-E52</f>
        <v>2712.0000000000073</v>
      </c>
      <c r="H52" s="34"/>
      <c r="I52" s="35">
        <v>18216</v>
      </c>
      <c r="J52" s="35"/>
    </row>
    <row r="53" spans="1:10" s="26" customFormat="1" ht="12.75" customHeight="1">
      <c r="B53" s="34"/>
      <c r="C53" s="34"/>
      <c r="E53" s="34"/>
      <c r="F53" s="34"/>
      <c r="G53" s="34"/>
      <c r="H53" s="34"/>
      <c r="I53" s="35"/>
      <c r="J53" s="35"/>
    </row>
    <row r="54" spans="1:10" s="26" customFormat="1" ht="15.75">
      <c r="A54" s="1" t="s">
        <v>47</v>
      </c>
      <c r="B54" s="39"/>
      <c r="C54" s="39"/>
      <c r="D54" s="1"/>
      <c r="E54" s="39"/>
      <c r="F54" s="39"/>
      <c r="G54" s="39"/>
      <c r="H54" s="39"/>
      <c r="I54" s="40"/>
      <c r="J54" s="40"/>
    </row>
    <row r="55" spans="1:10" s="26" customFormat="1" ht="15">
      <c r="A55" s="26" t="s">
        <v>48</v>
      </c>
      <c r="B55" s="34"/>
      <c r="C55" s="34">
        <v>6900</v>
      </c>
      <c r="E55" s="34">
        <v>7200</v>
      </c>
      <c r="F55" s="34"/>
      <c r="G55" s="34">
        <f t="shared" ref="G55:G57" si="6">C55-E55</f>
        <v>-300</v>
      </c>
      <c r="H55" s="34"/>
      <c r="I55" s="35">
        <v>0</v>
      </c>
      <c r="J55" s="35"/>
    </row>
    <row r="56" spans="1:10" s="26" customFormat="1" ht="15">
      <c r="A56" s="26" t="s">
        <v>49</v>
      </c>
      <c r="B56" s="34"/>
      <c r="C56" s="34">
        <v>15000</v>
      </c>
      <c r="E56" s="34">
        <v>24000</v>
      </c>
      <c r="F56" s="34"/>
      <c r="G56" s="34">
        <f t="shared" si="6"/>
        <v>-9000</v>
      </c>
      <c r="H56" s="34"/>
      <c r="I56" s="35">
        <v>159</v>
      </c>
      <c r="J56" s="35"/>
    </row>
    <row r="57" spans="1:10" s="26" customFormat="1" ht="15.75" customHeight="1">
      <c r="B57" s="39"/>
      <c r="C57" s="50">
        <f>SUM(C55:C56)</f>
        <v>21900</v>
      </c>
      <c r="E57" s="50">
        <f>SUM(E55:E56)</f>
        <v>31200</v>
      </c>
      <c r="F57" s="39"/>
      <c r="G57" s="50">
        <f t="shared" si="6"/>
        <v>-9300</v>
      </c>
      <c r="H57" s="39"/>
      <c r="I57" s="51">
        <f>SUM(I55:I56)</f>
        <v>159</v>
      </c>
      <c r="J57" s="40"/>
    </row>
    <row r="58" spans="1:10" s="26" customFormat="1" ht="11.25" customHeight="1">
      <c r="A58" s="57"/>
      <c r="B58" s="58"/>
      <c r="C58" s="58"/>
      <c r="D58" s="57"/>
      <c r="E58" s="58"/>
      <c r="F58" s="58"/>
      <c r="G58" s="58"/>
      <c r="H58" s="58"/>
      <c r="I58" s="59"/>
      <c r="J58" s="59"/>
    </row>
    <row r="59" spans="1:10" s="26" customFormat="1" ht="15.75">
      <c r="A59" s="1" t="s">
        <v>50</v>
      </c>
      <c r="B59" s="39"/>
      <c r="C59" s="39"/>
      <c r="D59" s="1"/>
      <c r="E59" s="39"/>
      <c r="F59" s="39"/>
      <c r="G59" s="39"/>
      <c r="H59" s="39"/>
      <c r="I59" s="40"/>
      <c r="J59" s="40"/>
    </row>
    <row r="60" spans="1:10" s="26" customFormat="1" ht="15">
      <c r="A60" s="41" t="s">
        <v>51</v>
      </c>
      <c r="B60" s="34"/>
      <c r="C60" s="34">
        <v>12000</v>
      </c>
      <c r="D60" s="41"/>
      <c r="E60" s="34">
        <v>12000</v>
      </c>
      <c r="F60" s="34"/>
      <c r="G60" s="34">
        <f t="shared" ref="G60:G72" si="7">C60-E60</f>
        <v>0</v>
      </c>
      <c r="H60" s="34"/>
      <c r="I60" s="35">
        <v>2606.8000000000002</v>
      </c>
      <c r="J60" s="35"/>
    </row>
    <row r="61" spans="1:10" s="26" customFormat="1" ht="15">
      <c r="A61" s="41" t="s">
        <v>52</v>
      </c>
      <c r="B61" s="34"/>
      <c r="C61" s="34">
        <v>18000</v>
      </c>
      <c r="D61" s="41"/>
      <c r="E61" s="34">
        <v>20000</v>
      </c>
      <c r="F61" s="34"/>
      <c r="G61" s="34">
        <f t="shared" si="7"/>
        <v>-2000</v>
      </c>
      <c r="H61" s="34"/>
      <c r="I61" s="35">
        <v>12956.29</v>
      </c>
      <c r="J61" s="35"/>
    </row>
    <row r="62" spans="1:10" s="26" customFormat="1" ht="15">
      <c r="A62" s="41" t="s">
        <v>53</v>
      </c>
      <c r="B62" s="34"/>
      <c r="C62" s="34">
        <v>6000</v>
      </c>
      <c r="D62" s="41"/>
      <c r="E62" s="34">
        <v>6000</v>
      </c>
      <c r="F62" s="34"/>
      <c r="G62" s="34">
        <f t="shared" si="7"/>
        <v>0</v>
      </c>
      <c r="H62" s="34"/>
      <c r="I62" s="35">
        <v>3995.65</v>
      </c>
      <c r="J62" s="35"/>
    </row>
    <row r="63" spans="1:10" s="26" customFormat="1" ht="15">
      <c r="A63" s="41" t="s">
        <v>54</v>
      </c>
      <c r="B63" s="34"/>
      <c r="C63" s="34">
        <v>25000</v>
      </c>
      <c r="D63" s="41"/>
      <c r="E63" s="34">
        <v>20000</v>
      </c>
      <c r="F63" s="34"/>
      <c r="G63" s="34">
        <f t="shared" si="7"/>
        <v>5000</v>
      </c>
      <c r="H63" s="34"/>
      <c r="I63" s="35">
        <v>20635.189999999999</v>
      </c>
      <c r="J63" s="35"/>
    </row>
    <row r="64" spans="1:10" s="26" customFormat="1" ht="15">
      <c r="A64" s="41" t="s">
        <v>55</v>
      </c>
      <c r="B64" s="34"/>
      <c r="C64" s="34">
        <v>2100</v>
      </c>
      <c r="D64" s="41"/>
      <c r="E64" s="34">
        <v>2100</v>
      </c>
      <c r="F64" s="34"/>
      <c r="G64" s="34">
        <f t="shared" si="7"/>
        <v>0</v>
      </c>
      <c r="H64" s="34"/>
      <c r="I64" s="35">
        <v>1182.4000000000001</v>
      </c>
      <c r="J64" s="35"/>
    </row>
    <row r="65" spans="1:10" s="26" customFormat="1" ht="15">
      <c r="A65" s="41" t="s">
        <v>56</v>
      </c>
      <c r="B65" s="34"/>
      <c r="C65" s="34">
        <f>33300-5000</f>
        <v>28300</v>
      </c>
      <c r="D65" s="41"/>
      <c r="E65" s="34">
        <v>33000</v>
      </c>
      <c r="F65" s="34"/>
      <c r="G65" s="34">
        <f t="shared" si="7"/>
        <v>-4700</v>
      </c>
      <c r="H65" s="34"/>
      <c r="I65" s="35">
        <v>18438.05</v>
      </c>
      <c r="J65" s="35"/>
    </row>
    <row r="66" spans="1:10" s="26" customFormat="1" ht="15">
      <c r="A66" s="41" t="s">
        <v>57</v>
      </c>
      <c r="B66" s="34"/>
      <c r="C66" s="34">
        <v>8000</v>
      </c>
      <c r="D66" s="41"/>
      <c r="E66" s="34">
        <v>8350</v>
      </c>
      <c r="F66" s="34"/>
      <c r="G66" s="34">
        <f t="shared" si="7"/>
        <v>-350</v>
      </c>
      <c r="H66" s="34"/>
      <c r="I66" s="35">
        <v>4264.51</v>
      </c>
      <c r="J66" s="35"/>
    </row>
    <row r="67" spans="1:10" s="26" customFormat="1" ht="15">
      <c r="A67" s="41" t="s">
        <v>58</v>
      </c>
      <c r="B67" s="34"/>
      <c r="C67" s="34">
        <v>1000</v>
      </c>
      <c r="D67" s="41"/>
      <c r="E67" s="34">
        <v>1000</v>
      </c>
      <c r="F67" s="34"/>
      <c r="G67" s="34">
        <f t="shared" si="7"/>
        <v>0</v>
      </c>
      <c r="H67" s="34"/>
      <c r="I67" s="35">
        <v>182</v>
      </c>
      <c r="J67" s="35"/>
    </row>
    <row r="68" spans="1:10" s="26" customFormat="1" ht="15">
      <c r="A68" s="41" t="s">
        <v>59</v>
      </c>
      <c r="B68" s="34"/>
      <c r="C68" s="34">
        <v>2500</v>
      </c>
      <c r="D68" s="41"/>
      <c r="E68" s="34">
        <v>5500</v>
      </c>
      <c r="F68" s="34"/>
      <c r="G68" s="34">
        <f t="shared" si="7"/>
        <v>-3000</v>
      </c>
      <c r="H68" s="34"/>
      <c r="I68" s="35">
        <v>660</v>
      </c>
      <c r="J68" s="35"/>
    </row>
    <row r="69" spans="1:10" s="26" customFormat="1" ht="15">
      <c r="A69" s="41" t="s">
        <v>60</v>
      </c>
      <c r="B69" s="34"/>
      <c r="C69" s="34">
        <v>4000</v>
      </c>
      <c r="D69" s="41"/>
      <c r="E69" s="34">
        <v>4000</v>
      </c>
      <c r="F69" s="34"/>
      <c r="G69" s="34">
        <f t="shared" si="7"/>
        <v>0</v>
      </c>
      <c r="H69" s="34"/>
      <c r="I69" s="35">
        <v>4000</v>
      </c>
      <c r="J69" s="35"/>
    </row>
    <row r="70" spans="1:10" s="26" customFormat="1" ht="15">
      <c r="A70" s="41" t="s">
        <v>61</v>
      </c>
      <c r="B70" s="34"/>
      <c r="C70" s="34">
        <v>5300</v>
      </c>
      <c r="D70" s="41"/>
      <c r="E70" s="34">
        <v>5300</v>
      </c>
      <c r="F70" s="34"/>
      <c r="G70" s="34">
        <f t="shared" si="7"/>
        <v>0</v>
      </c>
      <c r="H70" s="34"/>
      <c r="I70" s="35">
        <v>0</v>
      </c>
      <c r="J70" s="35"/>
    </row>
    <row r="71" spans="1:10" s="26" customFormat="1" ht="15">
      <c r="A71" s="41" t="s">
        <v>62</v>
      </c>
      <c r="B71" s="34"/>
      <c r="C71" s="34">
        <v>5000</v>
      </c>
      <c r="D71" s="41"/>
      <c r="E71" s="34">
        <v>0</v>
      </c>
      <c r="F71" s="34"/>
      <c r="G71" s="34">
        <f t="shared" si="7"/>
        <v>5000</v>
      </c>
      <c r="H71" s="34"/>
      <c r="I71" s="35">
        <v>0</v>
      </c>
      <c r="J71" s="35"/>
    </row>
    <row r="72" spans="1:10" s="26" customFormat="1" ht="15.75" customHeight="1">
      <c r="B72" s="39"/>
      <c r="C72" s="50">
        <f>SUM(C60:C71)</f>
        <v>117200</v>
      </c>
      <c r="E72" s="50">
        <f>SUM(E60:E71)</f>
        <v>117250</v>
      </c>
      <c r="F72" s="39"/>
      <c r="G72" s="50">
        <f t="shared" si="7"/>
        <v>-50</v>
      </c>
      <c r="H72" s="39"/>
      <c r="I72" s="51">
        <f>SUM(I60:I71)</f>
        <v>68920.890000000014</v>
      </c>
      <c r="J72" s="40"/>
    </row>
    <row r="73" spans="1:10" s="47" customFormat="1" ht="9" customHeight="1">
      <c r="B73" s="48"/>
      <c r="C73" s="48"/>
      <c r="E73" s="48"/>
      <c r="F73" s="48"/>
      <c r="G73" s="48"/>
      <c r="H73" s="48"/>
      <c r="I73" s="49"/>
      <c r="J73" s="49"/>
    </row>
    <row r="74" spans="1:10" s="26" customFormat="1" ht="15.75">
      <c r="A74" s="1" t="s">
        <v>63</v>
      </c>
      <c r="B74" s="39"/>
      <c r="C74" s="39"/>
      <c r="D74" s="1"/>
      <c r="E74" s="39"/>
      <c r="F74" s="39"/>
      <c r="G74" s="39"/>
      <c r="H74" s="39"/>
      <c r="I74" s="40"/>
      <c r="J74" s="40"/>
    </row>
    <row r="75" spans="1:10" s="26" customFormat="1" ht="15">
      <c r="A75" s="41" t="s">
        <v>64</v>
      </c>
      <c r="B75" s="34"/>
      <c r="C75" s="34">
        <v>5000</v>
      </c>
      <c r="D75" s="41"/>
      <c r="E75" s="34">
        <v>5000</v>
      </c>
      <c r="F75" s="34"/>
      <c r="G75" s="34">
        <f t="shared" ref="G75:G86" si="8">C75-E75</f>
        <v>0</v>
      </c>
      <c r="H75" s="34"/>
      <c r="I75" s="35">
        <v>0</v>
      </c>
      <c r="J75" s="35"/>
    </row>
    <row r="76" spans="1:10" s="26" customFormat="1" ht="15">
      <c r="A76" s="60" t="s">
        <v>65</v>
      </c>
      <c r="B76" s="34"/>
      <c r="C76" s="34">
        <v>12000</v>
      </c>
      <c r="D76" s="60"/>
      <c r="E76" s="34">
        <v>12000</v>
      </c>
      <c r="F76" s="34"/>
      <c r="G76" s="34">
        <f t="shared" si="8"/>
        <v>0</v>
      </c>
      <c r="H76" s="34"/>
      <c r="I76" s="35">
        <v>7651.2</v>
      </c>
      <c r="J76" s="35"/>
    </row>
    <row r="77" spans="1:10" s="26" customFormat="1" ht="15">
      <c r="A77" s="41" t="s">
        <v>66</v>
      </c>
      <c r="B77" s="34"/>
      <c r="C77" s="34">
        <v>3000</v>
      </c>
      <c r="D77" s="41"/>
      <c r="E77" s="34">
        <v>3000</v>
      </c>
      <c r="F77" s="34"/>
      <c r="G77" s="34">
        <f t="shared" si="8"/>
        <v>0</v>
      </c>
      <c r="H77" s="34"/>
      <c r="I77" s="35">
        <v>1272</v>
      </c>
      <c r="J77" s="35"/>
    </row>
    <row r="78" spans="1:10" s="26" customFormat="1" ht="15">
      <c r="A78" s="41" t="s">
        <v>67</v>
      </c>
      <c r="B78" s="34"/>
      <c r="C78" s="34">
        <f>SUM(250*5)+(9*200*5)</f>
        <v>10250</v>
      </c>
      <c r="D78" s="41"/>
      <c r="E78" s="34">
        <v>10250</v>
      </c>
      <c r="F78" s="34"/>
      <c r="G78" s="34">
        <f t="shared" si="8"/>
        <v>0</v>
      </c>
      <c r="H78" s="34"/>
      <c r="I78" s="35">
        <v>0</v>
      </c>
      <c r="J78" s="35"/>
    </row>
    <row r="79" spans="1:10" s="26" customFormat="1" ht="15">
      <c r="A79" s="41" t="s">
        <v>68</v>
      </c>
      <c r="B79" s="34"/>
      <c r="C79" s="34">
        <v>5000</v>
      </c>
      <c r="D79" s="41"/>
      <c r="E79" s="34">
        <v>5000</v>
      </c>
      <c r="F79" s="34"/>
      <c r="G79" s="34">
        <f t="shared" si="8"/>
        <v>0</v>
      </c>
      <c r="H79" s="34"/>
      <c r="I79" s="35">
        <v>4372.5</v>
      </c>
      <c r="J79" s="35"/>
    </row>
    <row r="80" spans="1:10" s="26" customFormat="1" ht="15">
      <c r="A80" s="41" t="s">
        <v>69</v>
      </c>
      <c r="B80" s="34"/>
      <c r="C80" s="34">
        <v>1000</v>
      </c>
      <c r="D80" s="41"/>
      <c r="E80" s="34">
        <v>1000</v>
      </c>
      <c r="F80" s="34"/>
      <c r="G80" s="34">
        <f t="shared" si="8"/>
        <v>0</v>
      </c>
      <c r="H80" s="34"/>
      <c r="I80" s="35">
        <v>735.24</v>
      </c>
      <c r="J80" s="35"/>
    </row>
    <row r="81" spans="1:10" s="26" customFormat="1" ht="15">
      <c r="A81" s="41" t="s">
        <v>70</v>
      </c>
      <c r="B81" s="34"/>
      <c r="C81" s="34">
        <v>180</v>
      </c>
      <c r="D81" s="41"/>
      <c r="E81" s="34">
        <v>180</v>
      </c>
      <c r="F81" s="34"/>
      <c r="G81" s="34">
        <f t="shared" si="8"/>
        <v>0</v>
      </c>
      <c r="H81" s="34"/>
      <c r="I81" s="35">
        <v>200</v>
      </c>
      <c r="J81" s="35"/>
    </row>
    <row r="82" spans="1:10" s="26" customFormat="1" ht="15">
      <c r="A82" s="41" t="s">
        <v>71</v>
      </c>
      <c r="B82" s="34"/>
      <c r="C82" s="34">
        <v>1000</v>
      </c>
      <c r="D82" s="41"/>
      <c r="E82" s="34">
        <v>1000</v>
      </c>
      <c r="F82" s="34"/>
      <c r="G82" s="34">
        <f t="shared" si="8"/>
        <v>0</v>
      </c>
      <c r="H82" s="34"/>
      <c r="I82" s="35">
        <v>0</v>
      </c>
      <c r="J82" s="35"/>
    </row>
    <row r="83" spans="1:10" s="26" customFormat="1" ht="15">
      <c r="A83" s="41" t="s">
        <v>72</v>
      </c>
      <c r="B83" s="34"/>
      <c r="C83" s="34">
        <v>330</v>
      </c>
      <c r="D83" s="41"/>
      <c r="E83" s="34">
        <v>330</v>
      </c>
      <c r="F83" s="34"/>
      <c r="G83" s="34">
        <f t="shared" si="8"/>
        <v>0</v>
      </c>
      <c r="H83" s="34"/>
      <c r="I83" s="35">
        <v>330</v>
      </c>
      <c r="J83" s="35"/>
    </row>
    <row r="84" spans="1:10" s="26" customFormat="1" ht="15">
      <c r="A84" s="41" t="s">
        <v>73</v>
      </c>
      <c r="B84" s="34"/>
      <c r="C84" s="34">
        <v>1200</v>
      </c>
      <c r="D84" s="41"/>
      <c r="E84" s="34">
        <v>1500</v>
      </c>
      <c r="F84" s="34"/>
      <c r="G84" s="34">
        <f t="shared" si="8"/>
        <v>-300</v>
      </c>
      <c r="H84" s="34"/>
      <c r="I84" s="35">
        <v>0</v>
      </c>
      <c r="J84" s="35"/>
    </row>
    <row r="85" spans="1:10" s="26" customFormat="1" ht="15">
      <c r="A85" s="41" t="s">
        <v>74</v>
      </c>
      <c r="B85" s="34"/>
      <c r="C85" s="34">
        <v>1000</v>
      </c>
      <c r="D85" s="41"/>
      <c r="E85" s="34">
        <v>1000</v>
      </c>
      <c r="F85" s="34"/>
      <c r="G85" s="34">
        <f t="shared" si="8"/>
        <v>0</v>
      </c>
      <c r="H85" s="34"/>
      <c r="I85" s="35">
        <v>0</v>
      </c>
      <c r="J85" s="35"/>
    </row>
    <row r="86" spans="1:10" s="26" customFormat="1" ht="15.75">
      <c r="B86" s="39"/>
      <c r="C86" s="50">
        <f>SUM(C75:C85)</f>
        <v>39960</v>
      </c>
      <c r="E86" s="50">
        <f>SUM(E75:E85)</f>
        <v>40260</v>
      </c>
      <c r="F86" s="39"/>
      <c r="G86" s="50">
        <f t="shared" si="8"/>
        <v>-300</v>
      </c>
      <c r="H86" s="39"/>
      <c r="I86" s="51">
        <f>SUM(I75:I85)</f>
        <v>14560.94</v>
      </c>
      <c r="J86" s="40"/>
    </row>
    <row r="87" spans="1:10" s="26" customFormat="1" ht="9" customHeight="1">
      <c r="B87" s="34"/>
      <c r="C87" s="34"/>
      <c r="E87" s="34"/>
      <c r="F87" s="34"/>
      <c r="G87" s="34"/>
      <c r="H87" s="34"/>
      <c r="I87" s="35"/>
      <c r="J87" s="35"/>
    </row>
    <row r="88" spans="1:10" s="26" customFormat="1" ht="15.75">
      <c r="A88" s="26" t="s">
        <v>75</v>
      </c>
      <c r="B88" s="39"/>
      <c r="C88" s="39"/>
      <c r="E88" s="39">
        <v>0</v>
      </c>
      <c r="F88" s="39"/>
      <c r="G88" s="39"/>
      <c r="H88" s="39"/>
      <c r="I88" s="40">
        <v>0</v>
      </c>
      <c r="J88" s="40"/>
    </row>
    <row r="89" spans="1:10" s="26" customFormat="1" ht="12" customHeight="1">
      <c r="A89" s="57"/>
      <c r="B89" s="58"/>
      <c r="C89" s="58"/>
      <c r="D89" s="57"/>
      <c r="E89" s="58"/>
      <c r="F89" s="58"/>
      <c r="G89" s="58"/>
      <c r="H89" s="58"/>
      <c r="I89" s="59"/>
      <c r="J89" s="59"/>
    </row>
    <row r="90" spans="1:10" s="26" customFormat="1" ht="15.75">
      <c r="A90" s="26" t="s">
        <v>76</v>
      </c>
      <c r="B90" s="39"/>
      <c r="C90" s="39"/>
      <c r="E90" s="39">
        <v>0</v>
      </c>
      <c r="F90" s="39"/>
      <c r="G90" s="39"/>
      <c r="H90" s="39"/>
      <c r="I90" s="40">
        <v>0</v>
      </c>
      <c r="J90" s="40"/>
    </row>
    <row r="91" spans="1:10" ht="8.25" customHeight="1">
      <c r="B91" s="61"/>
      <c r="C91" s="61"/>
      <c r="E91" s="61"/>
      <c r="F91" s="61"/>
      <c r="G91" s="61"/>
      <c r="H91" s="61"/>
      <c r="I91" s="62"/>
      <c r="J91" s="62"/>
    </row>
    <row r="92" spans="1:10" s="26" customFormat="1" ht="15.75">
      <c r="A92" s="63" t="s">
        <v>77</v>
      </c>
      <c r="B92" s="37"/>
      <c r="C92" s="37">
        <f>C32+C45+C49+C52+C57+C72+C86+C88+C90</f>
        <v>2236562.5056499997</v>
      </c>
      <c r="D92" s="63"/>
      <c r="E92" s="37">
        <f>E32+E45+E49+E52+E57+E72+E86+E88+E90</f>
        <v>2175713.94</v>
      </c>
      <c r="F92" s="37"/>
      <c r="G92" s="37">
        <f>C92-E92</f>
        <v>60848.565649999771</v>
      </c>
      <c r="H92" s="37"/>
      <c r="I92" s="38">
        <f>I32+I45+I49+I52+I57+I72+I86+I88+I90</f>
        <v>1289741.48</v>
      </c>
      <c r="J92" s="38"/>
    </row>
    <row r="93" spans="1:10" s="26" customFormat="1" ht="15" customHeight="1">
      <c r="A93" s="29"/>
      <c r="B93" s="39"/>
      <c r="C93" s="39"/>
      <c r="D93" s="29"/>
      <c r="E93" s="39"/>
      <c r="F93" s="39"/>
      <c r="G93" s="39"/>
      <c r="H93" s="39"/>
      <c r="I93" s="40"/>
      <c r="J93" s="40"/>
    </row>
    <row r="94" spans="1:10" ht="15.75">
      <c r="A94" s="64" t="s">
        <v>78</v>
      </c>
      <c r="B94" s="65"/>
      <c r="C94" s="65"/>
      <c r="D94" s="64"/>
      <c r="E94" s="65"/>
      <c r="F94" s="65"/>
      <c r="G94" s="65"/>
      <c r="H94" s="65"/>
      <c r="I94" s="66"/>
      <c r="J94" s="66"/>
    </row>
    <row r="95" spans="1:10" ht="13.5" customHeight="1">
      <c r="A95" s="1"/>
      <c r="B95" s="39"/>
      <c r="C95" s="39"/>
      <c r="D95" s="1"/>
      <c r="E95" s="39"/>
      <c r="F95" s="39"/>
      <c r="G95" s="39"/>
      <c r="H95" s="39"/>
      <c r="I95" s="40"/>
      <c r="J95" s="40"/>
    </row>
    <row r="96" spans="1:10" s="26" customFormat="1" ht="15.75">
      <c r="A96" s="1" t="s">
        <v>79</v>
      </c>
      <c r="B96" s="39"/>
      <c r="C96" s="39"/>
      <c r="D96" s="1"/>
      <c r="E96" s="39"/>
      <c r="F96" s="39"/>
      <c r="G96" s="39"/>
      <c r="H96" s="39"/>
      <c r="I96" s="40"/>
      <c r="J96" s="40"/>
    </row>
    <row r="97" spans="1:10" s="26" customFormat="1" ht="15.75">
      <c r="A97" s="54" t="s">
        <v>38</v>
      </c>
      <c r="B97" s="55"/>
      <c r="C97" s="55"/>
      <c r="D97" s="54"/>
      <c r="E97" s="55"/>
      <c r="F97" s="55"/>
      <c r="G97" s="55"/>
      <c r="H97" s="55"/>
      <c r="I97" s="56"/>
      <c r="J97" s="56"/>
    </row>
    <row r="98" spans="1:10" s="26" customFormat="1" ht="15">
      <c r="A98" s="26" t="s">
        <v>80</v>
      </c>
      <c r="B98" s="34"/>
      <c r="C98" s="34">
        <v>20000</v>
      </c>
      <c r="E98" s="34">
        <v>20000</v>
      </c>
      <c r="F98" s="34"/>
      <c r="G98" s="34">
        <f t="shared" ref="G98:G104" si="9">C98-E98</f>
        <v>0</v>
      </c>
      <c r="H98" s="34"/>
      <c r="I98" s="35">
        <v>10480</v>
      </c>
      <c r="J98" s="35"/>
    </row>
    <row r="99" spans="1:10" s="26" customFormat="1" ht="15">
      <c r="A99" s="26" t="s">
        <v>81</v>
      </c>
      <c r="B99" s="34"/>
      <c r="C99" s="34">
        <v>6000</v>
      </c>
      <c r="E99" s="34">
        <v>6000</v>
      </c>
      <c r="F99" s="34"/>
      <c r="G99" s="34">
        <f t="shared" si="9"/>
        <v>0</v>
      </c>
      <c r="H99" s="34"/>
      <c r="I99" s="35">
        <v>0</v>
      </c>
      <c r="J99" s="35"/>
    </row>
    <row r="100" spans="1:10" s="26" customFormat="1" ht="15">
      <c r="A100" s="26" t="s">
        <v>82</v>
      </c>
      <c r="B100" s="34"/>
      <c r="C100" s="34">
        <v>2500</v>
      </c>
      <c r="E100" s="34">
        <v>15000</v>
      </c>
      <c r="F100" s="34"/>
      <c r="G100" s="34">
        <f t="shared" si="9"/>
        <v>-12500</v>
      </c>
      <c r="H100" s="34"/>
      <c r="I100" s="35">
        <v>1676</v>
      </c>
      <c r="J100" s="35"/>
    </row>
    <row r="101" spans="1:10" s="26" customFormat="1" ht="15" customHeight="1">
      <c r="A101" s="26" t="s">
        <v>83</v>
      </c>
      <c r="B101" s="34"/>
      <c r="C101" s="42">
        <v>0</v>
      </c>
      <c r="E101" s="42">
        <v>135000</v>
      </c>
      <c r="F101" s="34"/>
      <c r="G101" s="42">
        <f t="shared" si="9"/>
        <v>-135000</v>
      </c>
      <c r="H101" s="34"/>
      <c r="I101" s="43">
        <f>145803.2-10000</f>
        <v>135803.20000000001</v>
      </c>
      <c r="J101" s="35"/>
    </row>
    <row r="102" spans="1:10" s="26" customFormat="1" ht="15" hidden="1" customHeight="1">
      <c r="A102" s="26" t="s">
        <v>84</v>
      </c>
      <c r="B102" s="34"/>
      <c r="C102" s="34"/>
      <c r="E102" s="34"/>
      <c r="F102" s="34"/>
      <c r="G102" s="34">
        <f t="shared" si="9"/>
        <v>0</v>
      </c>
      <c r="H102" s="34"/>
      <c r="I102" s="35"/>
      <c r="J102" s="35"/>
    </row>
    <row r="103" spans="1:10" s="26" customFormat="1" ht="15" hidden="1" customHeight="1">
      <c r="A103" s="26" t="s">
        <v>85</v>
      </c>
      <c r="B103" s="34"/>
      <c r="C103" s="34"/>
      <c r="E103" s="34"/>
      <c r="F103" s="34"/>
      <c r="G103" s="34">
        <f t="shared" si="9"/>
        <v>0</v>
      </c>
      <c r="H103" s="34"/>
      <c r="I103" s="35"/>
      <c r="J103" s="35"/>
    </row>
    <row r="104" spans="1:10" s="26" customFormat="1" ht="15">
      <c r="B104" s="34"/>
      <c r="C104" s="34">
        <f>SUM(C98:C103)</f>
        <v>28500</v>
      </c>
      <c r="E104" s="34">
        <f>SUM(E98:E103)</f>
        <v>176000</v>
      </c>
      <c r="F104" s="34"/>
      <c r="G104" s="34">
        <f t="shared" si="9"/>
        <v>-147500</v>
      </c>
      <c r="H104" s="34"/>
      <c r="I104" s="35">
        <f>SUM(I98:I103)</f>
        <v>147959.20000000001</v>
      </c>
      <c r="J104" s="35"/>
    </row>
    <row r="105" spans="1:10" s="26" customFormat="1" ht="15.75">
      <c r="A105" s="54" t="s">
        <v>41</v>
      </c>
      <c r="B105" s="55"/>
      <c r="C105" s="55"/>
      <c r="D105" s="54"/>
      <c r="E105" s="55"/>
      <c r="F105" s="55"/>
      <c r="G105" s="55"/>
      <c r="H105" s="55"/>
      <c r="I105" s="56"/>
      <c r="J105" s="56"/>
    </row>
    <row r="106" spans="1:10" s="26" customFormat="1" ht="15">
      <c r="A106" s="26" t="s">
        <v>86</v>
      </c>
      <c r="B106" s="34"/>
      <c r="C106" s="34">
        <v>5000</v>
      </c>
      <c r="E106" s="34">
        <v>5000</v>
      </c>
      <c r="F106" s="34"/>
      <c r="G106" s="34">
        <f t="shared" ref="G106:G110" si="10">C106-E106</f>
        <v>0</v>
      </c>
      <c r="H106" s="34"/>
      <c r="I106" s="35">
        <v>0</v>
      </c>
      <c r="J106" s="35"/>
    </row>
    <row r="107" spans="1:10" s="26" customFormat="1" ht="15">
      <c r="A107" s="26" t="s">
        <v>81</v>
      </c>
      <c r="B107" s="34"/>
      <c r="C107" s="34">
        <v>10000</v>
      </c>
      <c r="E107" s="34">
        <v>10000</v>
      </c>
      <c r="F107" s="34"/>
      <c r="G107" s="34">
        <f t="shared" si="10"/>
        <v>0</v>
      </c>
      <c r="H107" s="34"/>
      <c r="I107" s="35">
        <v>0</v>
      </c>
      <c r="J107" s="35"/>
    </row>
    <row r="108" spans="1:10" s="26" customFormat="1" ht="15">
      <c r="A108" s="26" t="s">
        <v>87</v>
      </c>
      <c r="B108" s="34"/>
      <c r="C108" s="34">
        <v>1000</v>
      </c>
      <c r="E108" s="34">
        <v>20000</v>
      </c>
      <c r="F108" s="34"/>
      <c r="G108" s="34">
        <f t="shared" si="10"/>
        <v>-19000</v>
      </c>
      <c r="H108" s="34"/>
      <c r="I108" s="35">
        <v>0</v>
      </c>
      <c r="J108" s="35"/>
    </row>
    <row r="109" spans="1:10" s="26" customFormat="1" ht="15">
      <c r="A109" s="26" t="s">
        <v>88</v>
      </c>
      <c r="B109" s="34"/>
      <c r="C109" s="42">
        <v>0</v>
      </c>
      <c r="E109" s="42">
        <v>30000</v>
      </c>
      <c r="F109" s="34"/>
      <c r="G109" s="42">
        <f t="shared" si="10"/>
        <v>-30000</v>
      </c>
      <c r="H109" s="34"/>
      <c r="I109" s="43">
        <v>1705</v>
      </c>
      <c r="J109" s="35"/>
    </row>
    <row r="110" spans="1:10" s="26" customFormat="1" ht="15">
      <c r="B110" s="34"/>
      <c r="C110" s="34">
        <f>SUM(C106:C109)</f>
        <v>16000</v>
      </c>
      <c r="E110" s="34">
        <f>SUM(E106:E109)</f>
        <v>65000</v>
      </c>
      <c r="F110" s="34"/>
      <c r="G110" s="34">
        <f t="shared" si="10"/>
        <v>-49000</v>
      </c>
      <c r="H110" s="34"/>
      <c r="I110" s="35">
        <f>SUM(I106:I109)</f>
        <v>1705</v>
      </c>
      <c r="J110" s="35"/>
    </row>
    <row r="111" spans="1:10" s="26" customFormat="1" ht="15">
      <c r="B111" s="34"/>
      <c r="C111" s="34"/>
      <c r="E111" s="34"/>
      <c r="F111" s="34"/>
      <c r="G111" s="34"/>
      <c r="H111" s="34"/>
      <c r="I111" s="35"/>
      <c r="J111" s="35"/>
    </row>
    <row r="112" spans="1:10" s="26" customFormat="1" ht="15.75">
      <c r="A112" s="1" t="s">
        <v>89</v>
      </c>
      <c r="B112" s="39"/>
      <c r="C112" s="50">
        <f>C104+C110</f>
        <v>44500</v>
      </c>
      <c r="D112" s="1"/>
      <c r="E112" s="50">
        <f>E104+E110</f>
        <v>241000</v>
      </c>
      <c r="F112" s="39"/>
      <c r="G112" s="50">
        <f>C112-E112</f>
        <v>-196500</v>
      </c>
      <c r="H112" s="39"/>
      <c r="I112" s="51">
        <f>I104+I110</f>
        <v>149664.20000000001</v>
      </c>
      <c r="J112" s="40"/>
    </row>
    <row r="113" spans="1:10" s="26" customFormat="1" ht="15">
      <c r="B113" s="34"/>
      <c r="C113" s="34"/>
      <c r="E113" s="34"/>
      <c r="F113" s="34"/>
      <c r="G113" s="34"/>
      <c r="H113" s="34"/>
      <c r="I113" s="35"/>
      <c r="J113" s="35"/>
    </row>
    <row r="114" spans="1:10" s="26" customFormat="1" ht="15.75">
      <c r="A114" s="67" t="s">
        <v>90</v>
      </c>
      <c r="B114" s="68"/>
      <c r="C114" s="68">
        <f>C92+C112</f>
        <v>2281062.5056499997</v>
      </c>
      <c r="D114" s="67"/>
      <c r="E114" s="68">
        <f>E92+E112</f>
        <v>2416713.94</v>
      </c>
      <c r="F114" s="68"/>
      <c r="G114" s="68">
        <f>C114-E114</f>
        <v>-135651.43435000023</v>
      </c>
      <c r="H114" s="68"/>
      <c r="I114" s="69">
        <f>I92+I112</f>
        <v>1439405.68</v>
      </c>
      <c r="J114" s="69"/>
    </row>
    <row r="116" spans="1:10" ht="15.75">
      <c r="A116" s="70" t="s">
        <v>91</v>
      </c>
      <c r="B116" s="71"/>
      <c r="C116" s="71"/>
      <c r="D116" s="70"/>
      <c r="E116" s="71"/>
      <c r="F116" s="71"/>
      <c r="G116" s="71"/>
      <c r="H116" s="71"/>
      <c r="I116" s="72"/>
      <c r="J116" s="72"/>
    </row>
    <row r="117" spans="1:10" ht="10.5" customHeight="1">
      <c r="A117" s="73"/>
      <c r="D117" s="73"/>
    </row>
    <row r="118" spans="1:10" s="26" customFormat="1" ht="15">
      <c r="A118" s="41" t="s">
        <v>92</v>
      </c>
      <c r="B118" s="34"/>
      <c r="C118" s="34">
        <v>6000</v>
      </c>
      <c r="D118" s="41"/>
      <c r="E118" s="34">
        <v>6000</v>
      </c>
      <c r="F118" s="34"/>
      <c r="G118" s="34">
        <f t="shared" ref="G118:G122" si="11">C118-E118</f>
        <v>0</v>
      </c>
      <c r="H118" s="34"/>
      <c r="I118" s="35">
        <v>6365.8</v>
      </c>
      <c r="J118" s="35"/>
    </row>
    <row r="119" spans="1:10" s="26" customFormat="1" ht="15">
      <c r="A119" s="41" t="s">
        <v>93</v>
      </c>
      <c r="B119" s="34"/>
      <c r="C119" s="34">
        <v>2000</v>
      </c>
      <c r="D119" s="41"/>
      <c r="E119" s="34">
        <v>2000</v>
      </c>
      <c r="F119" s="34"/>
      <c r="G119" s="34">
        <f t="shared" si="11"/>
        <v>0</v>
      </c>
      <c r="H119" s="34"/>
      <c r="I119" s="35">
        <v>976</v>
      </c>
      <c r="J119" s="35"/>
    </row>
    <row r="120" spans="1:10" s="26" customFormat="1" ht="15">
      <c r="A120" s="74" t="s">
        <v>94</v>
      </c>
      <c r="B120" s="34"/>
      <c r="C120" s="34">
        <v>300000</v>
      </c>
      <c r="D120" s="74"/>
      <c r="E120" s="34">
        <v>280000</v>
      </c>
      <c r="F120" s="34"/>
      <c r="G120" s="34">
        <f t="shared" si="11"/>
        <v>20000</v>
      </c>
      <c r="H120" s="34"/>
      <c r="I120" s="35">
        <v>247522.21</v>
      </c>
      <c r="J120" s="35"/>
    </row>
    <row r="121" spans="1:10" s="26" customFormat="1" ht="15">
      <c r="A121" s="74" t="s">
        <v>95</v>
      </c>
      <c r="B121" s="34"/>
      <c r="C121" s="34">
        <v>15000</v>
      </c>
      <c r="D121" s="74"/>
      <c r="E121" s="34">
        <v>15000</v>
      </c>
      <c r="F121" s="34"/>
      <c r="G121" s="34">
        <f t="shared" si="11"/>
        <v>0</v>
      </c>
      <c r="H121" s="34"/>
      <c r="I121" s="35">
        <v>1549.7</v>
      </c>
      <c r="J121" s="35"/>
    </row>
    <row r="122" spans="1:10" s="26" customFormat="1" ht="15" customHeight="1">
      <c r="A122" s="75"/>
      <c r="B122" s="77"/>
      <c r="C122" s="76">
        <f>SUM(C118:C121)</f>
        <v>323000</v>
      </c>
      <c r="D122" s="75"/>
      <c r="E122" s="76">
        <f>SUM(E118:E121)</f>
        <v>303000</v>
      </c>
      <c r="F122" s="77"/>
      <c r="G122" s="76">
        <f t="shared" si="11"/>
        <v>20000</v>
      </c>
      <c r="H122" s="77"/>
      <c r="I122" s="78">
        <f>SUM(I118:I121)</f>
        <v>256413.71</v>
      </c>
      <c r="J122" s="79"/>
    </row>
    <row r="123" spans="1:10" s="26" customFormat="1" ht="4.5" customHeight="1">
      <c r="A123" s="41"/>
      <c r="B123" s="34"/>
      <c r="C123" s="34"/>
      <c r="D123" s="41"/>
      <c r="E123" s="34"/>
      <c r="F123" s="34"/>
      <c r="G123" s="34"/>
      <c r="H123" s="34"/>
      <c r="I123" s="35"/>
      <c r="J123" s="35"/>
    </row>
    <row r="124" spans="1:10" s="26" customFormat="1" ht="15.75">
      <c r="A124" s="1" t="s">
        <v>96</v>
      </c>
      <c r="B124" s="39"/>
      <c r="C124" s="39"/>
      <c r="D124" s="1"/>
      <c r="E124" s="39"/>
      <c r="F124" s="39"/>
      <c r="G124" s="39"/>
      <c r="H124" s="39"/>
      <c r="I124" s="40"/>
      <c r="J124" s="40"/>
    </row>
    <row r="125" spans="1:10" s="26" customFormat="1" ht="14.25" customHeight="1">
      <c r="A125" s="1" t="s">
        <v>97</v>
      </c>
      <c r="B125" s="39"/>
      <c r="C125" s="39"/>
      <c r="D125" s="1"/>
      <c r="E125" s="39"/>
      <c r="F125" s="39"/>
      <c r="G125" s="39"/>
      <c r="H125" s="39"/>
      <c r="I125" s="40"/>
      <c r="J125" s="40"/>
    </row>
    <row r="126" spans="1:10" s="26" customFormat="1" ht="15" customHeight="1">
      <c r="A126" s="41" t="s">
        <v>98</v>
      </c>
      <c r="B126" s="34"/>
      <c r="C126" s="34">
        <v>25000</v>
      </c>
      <c r="D126" s="41"/>
      <c r="E126" s="34">
        <v>25000</v>
      </c>
      <c r="F126" s="34"/>
      <c r="G126" s="34">
        <f t="shared" ref="G126:G132" si="12">C126-E126</f>
        <v>0</v>
      </c>
      <c r="H126" s="34"/>
      <c r="I126" s="35">
        <v>9893.4699999999993</v>
      </c>
      <c r="J126" s="35"/>
    </row>
    <row r="127" spans="1:10" s="26" customFormat="1" ht="15" customHeight="1">
      <c r="A127" s="41" t="s">
        <v>99</v>
      </c>
      <c r="B127" s="34"/>
      <c r="C127" s="34">
        <v>2000</v>
      </c>
      <c r="D127" s="41"/>
      <c r="E127" s="34">
        <v>2000</v>
      </c>
      <c r="F127" s="34"/>
      <c r="G127" s="34">
        <f t="shared" si="12"/>
        <v>0</v>
      </c>
      <c r="H127" s="34"/>
      <c r="I127" s="35">
        <v>0</v>
      </c>
      <c r="J127" s="35"/>
    </row>
    <row r="128" spans="1:10" s="26" customFormat="1" ht="15" customHeight="1">
      <c r="A128" s="41" t="s">
        <v>100</v>
      </c>
      <c r="B128" s="34"/>
      <c r="C128" s="34">
        <v>200000</v>
      </c>
      <c r="D128" s="41"/>
      <c r="E128" s="34">
        <v>35000</v>
      </c>
      <c r="F128" s="34"/>
      <c r="G128" s="34">
        <f t="shared" si="12"/>
        <v>165000</v>
      </c>
      <c r="H128" s="34"/>
      <c r="I128" s="35">
        <f>35376.99+6422.5</f>
        <v>41799.49</v>
      </c>
      <c r="J128" s="35"/>
    </row>
    <row r="129" spans="1:10" s="26" customFormat="1" ht="15" customHeight="1">
      <c r="A129" s="41" t="s">
        <v>249</v>
      </c>
      <c r="B129" s="34"/>
      <c r="C129" s="34">
        <v>80000</v>
      </c>
      <c r="D129" s="41"/>
      <c r="E129" s="34">
        <v>0</v>
      </c>
      <c r="F129" s="34"/>
      <c r="G129" s="34"/>
      <c r="H129" s="34"/>
      <c r="I129" s="35"/>
      <c r="J129" s="35"/>
    </row>
    <row r="130" spans="1:10" s="26" customFormat="1" ht="15" customHeight="1">
      <c r="A130" s="41" t="s">
        <v>101</v>
      </c>
      <c r="B130" s="34"/>
      <c r="C130" s="34">
        <v>0</v>
      </c>
      <c r="D130" s="41"/>
      <c r="E130" s="34">
        <v>0</v>
      </c>
      <c r="F130" s="34"/>
      <c r="G130" s="34">
        <f t="shared" si="12"/>
        <v>0</v>
      </c>
      <c r="H130" s="34"/>
      <c r="I130" s="35">
        <v>8250</v>
      </c>
      <c r="J130" s="35"/>
    </row>
    <row r="131" spans="1:10" s="26" customFormat="1" ht="15" customHeight="1">
      <c r="A131" s="41" t="s">
        <v>102</v>
      </c>
      <c r="B131" s="34"/>
      <c r="C131" s="34">
        <v>15000</v>
      </c>
      <c r="D131" s="41"/>
      <c r="E131" s="34">
        <v>15000</v>
      </c>
      <c r="F131" s="34"/>
      <c r="G131" s="34">
        <f t="shared" si="12"/>
        <v>0</v>
      </c>
      <c r="H131" s="34"/>
      <c r="I131" s="35">
        <v>0</v>
      </c>
      <c r="J131" s="35"/>
    </row>
    <row r="132" spans="1:10" s="26" customFormat="1" ht="15" customHeight="1">
      <c r="A132" s="41"/>
      <c r="B132" s="39"/>
      <c r="C132" s="50">
        <f>SUM(C126:C131)</f>
        <v>322000</v>
      </c>
      <c r="D132" s="41"/>
      <c r="E132" s="50">
        <f>SUM(E126:E131)</f>
        <v>77000</v>
      </c>
      <c r="F132" s="39"/>
      <c r="G132" s="50">
        <f t="shared" si="12"/>
        <v>245000</v>
      </c>
      <c r="H132" s="39"/>
      <c r="I132" s="51">
        <f>SUM(I126:I131)</f>
        <v>59942.96</v>
      </c>
      <c r="J132" s="40"/>
    </row>
    <row r="133" spans="1:10" s="26" customFormat="1" ht="8.25" customHeight="1">
      <c r="A133" s="41"/>
      <c r="B133" s="34"/>
      <c r="C133" s="34"/>
      <c r="D133" s="41"/>
      <c r="E133" s="34"/>
      <c r="F133" s="34"/>
      <c r="G133" s="34"/>
      <c r="H133" s="34"/>
      <c r="I133" s="35"/>
      <c r="J133" s="35"/>
    </row>
    <row r="134" spans="1:10" s="26" customFormat="1" ht="15" customHeight="1">
      <c r="A134" s="29" t="s">
        <v>103</v>
      </c>
      <c r="B134" s="39"/>
      <c r="C134" s="39"/>
      <c r="D134" s="29"/>
      <c r="E134" s="39"/>
      <c r="F134" s="39"/>
      <c r="G134" s="39"/>
      <c r="H134" s="39"/>
      <c r="I134" s="40"/>
      <c r="J134" s="40"/>
    </row>
    <row r="135" spans="1:10" s="26" customFormat="1" ht="15" customHeight="1">
      <c r="A135" s="80" t="s">
        <v>104</v>
      </c>
      <c r="B135" s="34"/>
      <c r="C135" s="34">
        <v>80000</v>
      </c>
      <c r="D135" s="80"/>
      <c r="E135" s="34">
        <v>50000</v>
      </c>
      <c r="F135" s="34"/>
      <c r="G135" s="34">
        <f t="shared" ref="G135:G170" si="13">C135-E135</f>
        <v>30000</v>
      </c>
      <c r="H135" s="34"/>
      <c r="I135" s="35">
        <v>0</v>
      </c>
      <c r="J135" s="35"/>
    </row>
    <row r="136" spans="1:10" s="26" customFormat="1" ht="15" customHeight="1">
      <c r="A136" s="80" t="s">
        <v>105</v>
      </c>
      <c r="B136" s="34"/>
      <c r="C136" s="34">
        <v>80000</v>
      </c>
      <c r="D136" s="80"/>
      <c r="E136" s="34">
        <v>300000</v>
      </c>
      <c r="F136" s="34"/>
      <c r="G136" s="34">
        <f t="shared" si="13"/>
        <v>-220000</v>
      </c>
      <c r="H136" s="34"/>
      <c r="I136" s="35">
        <v>217813.48</v>
      </c>
      <c r="J136" s="35"/>
    </row>
    <row r="137" spans="1:10" s="26" customFormat="1" ht="15" customHeight="1">
      <c r="A137" s="80" t="s">
        <v>106</v>
      </c>
      <c r="B137" s="34"/>
      <c r="C137" s="34">
        <v>220000</v>
      </c>
      <c r="D137" s="80"/>
      <c r="E137" s="34">
        <v>220000</v>
      </c>
      <c r="F137" s="34"/>
      <c r="G137" s="34">
        <f t="shared" si="13"/>
        <v>0</v>
      </c>
      <c r="H137" s="34"/>
      <c r="I137" s="35">
        <v>0</v>
      </c>
      <c r="J137" s="35"/>
    </row>
    <row r="138" spans="1:10" s="26" customFormat="1" ht="15" customHeight="1">
      <c r="A138" s="80" t="s">
        <v>108</v>
      </c>
      <c r="B138" s="34"/>
      <c r="C138" s="34">
        <v>150000</v>
      </c>
      <c r="D138" s="80"/>
      <c r="E138" s="34">
        <v>0</v>
      </c>
      <c r="F138" s="34"/>
      <c r="G138" s="34">
        <f t="shared" si="13"/>
        <v>150000</v>
      </c>
      <c r="H138" s="34"/>
      <c r="I138" s="141">
        <v>0</v>
      </c>
      <c r="J138" s="35"/>
    </row>
    <row r="139" spans="1:10" s="26" customFormat="1" ht="15" customHeight="1">
      <c r="A139" s="80" t="s">
        <v>107</v>
      </c>
      <c r="B139" s="34"/>
      <c r="C139" s="34">
        <v>0</v>
      </c>
      <c r="D139" s="80"/>
      <c r="E139" s="34">
        <v>0</v>
      </c>
      <c r="F139" s="34"/>
      <c r="G139" s="34">
        <f t="shared" si="13"/>
        <v>0</v>
      </c>
      <c r="H139" s="34"/>
      <c r="I139" s="35">
        <v>4350</v>
      </c>
      <c r="J139" s="35"/>
    </row>
    <row r="140" spans="1:10" s="26" customFormat="1" ht="15" customHeight="1">
      <c r="A140" s="85" t="s">
        <v>268</v>
      </c>
      <c r="B140" s="34"/>
      <c r="C140" s="34"/>
      <c r="D140" s="80"/>
      <c r="E140" s="34"/>
      <c r="F140" s="34"/>
      <c r="G140" s="34"/>
      <c r="H140" s="34"/>
      <c r="I140" s="35"/>
      <c r="J140" s="35"/>
    </row>
    <row r="141" spans="1:10" s="26" customFormat="1" ht="15" customHeight="1">
      <c r="A141" s="80" t="s">
        <v>269</v>
      </c>
      <c r="B141" s="34"/>
      <c r="C141" s="34">
        <v>0</v>
      </c>
      <c r="D141" s="29"/>
      <c r="E141" s="34">
        <v>1000000</v>
      </c>
      <c r="F141" s="34"/>
      <c r="G141" s="34">
        <f t="shared" ref="G141" si="14">C141-E141</f>
        <v>-1000000</v>
      </c>
      <c r="H141" s="34"/>
      <c r="I141" s="35">
        <v>609830.69999999995</v>
      </c>
      <c r="J141" s="35"/>
    </row>
    <row r="142" spans="1:10" s="26" customFormat="1" ht="15" customHeight="1">
      <c r="A142" s="163" t="s">
        <v>109</v>
      </c>
      <c r="B142" s="164"/>
      <c r="C142" s="164"/>
      <c r="D142" s="85"/>
      <c r="E142" s="34"/>
      <c r="F142" s="34"/>
      <c r="G142" s="34"/>
      <c r="H142" s="34"/>
      <c r="I142" s="35"/>
      <c r="J142" s="35"/>
    </row>
    <row r="143" spans="1:10" s="26" customFormat="1" ht="15" customHeight="1">
      <c r="A143" s="165" t="s">
        <v>281</v>
      </c>
      <c r="B143" s="164"/>
      <c r="C143" s="164">
        <v>80000</v>
      </c>
      <c r="D143" s="80"/>
      <c r="E143" s="34">
        <v>50000</v>
      </c>
      <c r="F143" s="34"/>
      <c r="G143" s="34">
        <f t="shared" si="13"/>
        <v>30000</v>
      </c>
      <c r="H143" s="34"/>
      <c r="I143" s="35">
        <v>0</v>
      </c>
      <c r="J143" s="35"/>
    </row>
    <row r="144" spans="1:10" s="26" customFormat="1" ht="15" customHeight="1">
      <c r="A144" s="165" t="s">
        <v>282</v>
      </c>
      <c r="B144" s="164"/>
      <c r="C144" s="164">
        <v>200000</v>
      </c>
      <c r="D144" s="80"/>
      <c r="E144" s="34">
        <v>0</v>
      </c>
      <c r="F144" s="34"/>
      <c r="G144" s="34">
        <f t="shared" si="13"/>
        <v>200000</v>
      </c>
      <c r="H144" s="34"/>
      <c r="I144" s="35">
        <v>0</v>
      </c>
      <c r="J144" s="35"/>
    </row>
    <row r="145" spans="1:10" s="26" customFormat="1" ht="15" customHeight="1">
      <c r="A145" s="85" t="s">
        <v>111</v>
      </c>
      <c r="B145" s="34"/>
      <c r="C145" s="34"/>
      <c r="D145" s="85"/>
      <c r="E145" s="34"/>
      <c r="F145" s="34"/>
      <c r="G145" s="34"/>
      <c r="H145" s="34"/>
      <c r="I145" s="35"/>
      <c r="J145" s="35"/>
    </row>
    <row r="146" spans="1:10" s="26" customFormat="1" ht="15" customHeight="1">
      <c r="A146" s="80" t="s">
        <v>226</v>
      </c>
      <c r="B146" s="34"/>
      <c r="C146" s="34">
        <v>100000</v>
      </c>
      <c r="D146" s="80"/>
      <c r="E146" s="34">
        <v>50000</v>
      </c>
      <c r="F146" s="34"/>
      <c r="G146" s="34">
        <f t="shared" si="13"/>
        <v>50000</v>
      </c>
      <c r="H146" s="34"/>
      <c r="I146" s="35">
        <v>0</v>
      </c>
      <c r="J146" s="35"/>
    </row>
    <row r="147" spans="1:10" s="26" customFormat="1" ht="15" customHeight="1">
      <c r="A147" s="165" t="s">
        <v>283</v>
      </c>
      <c r="B147" s="164"/>
      <c r="C147" s="164">
        <v>460000</v>
      </c>
      <c r="D147" s="80"/>
      <c r="E147" s="34">
        <v>400000</v>
      </c>
      <c r="F147" s="34"/>
      <c r="G147" s="34">
        <f t="shared" si="13"/>
        <v>60000</v>
      </c>
      <c r="H147" s="34"/>
      <c r="I147" s="35">
        <v>-33000</v>
      </c>
      <c r="J147" s="35"/>
    </row>
    <row r="148" spans="1:10" s="26" customFormat="1" ht="15" customHeight="1">
      <c r="A148" s="80" t="s">
        <v>112</v>
      </c>
      <c r="B148" s="34"/>
      <c r="C148" s="34">
        <v>0</v>
      </c>
      <c r="D148" s="80"/>
      <c r="E148" s="34">
        <v>100000</v>
      </c>
      <c r="F148" s="34"/>
      <c r="G148" s="34">
        <f t="shared" si="13"/>
        <v>-100000</v>
      </c>
      <c r="H148" s="34"/>
      <c r="I148" s="35">
        <v>0</v>
      </c>
      <c r="J148" s="35"/>
    </row>
    <row r="149" spans="1:10" s="26" customFormat="1" ht="15" customHeight="1">
      <c r="A149" s="163" t="s">
        <v>113</v>
      </c>
      <c r="B149" s="164"/>
      <c r="C149" s="164"/>
      <c r="D149" s="85"/>
      <c r="E149" s="34"/>
      <c r="F149" s="34"/>
      <c r="G149" s="34"/>
      <c r="H149" s="34"/>
      <c r="I149" s="35"/>
      <c r="J149" s="35"/>
    </row>
    <row r="150" spans="1:10" s="26" customFormat="1" ht="15" customHeight="1">
      <c r="A150" s="165" t="s">
        <v>284</v>
      </c>
      <c r="B150" s="164"/>
      <c r="C150" s="164">
        <v>100000</v>
      </c>
      <c r="D150" s="80"/>
      <c r="E150" s="34">
        <v>80000</v>
      </c>
      <c r="F150" s="34"/>
      <c r="G150" s="34">
        <f t="shared" si="13"/>
        <v>20000</v>
      </c>
      <c r="H150" s="34"/>
      <c r="I150" s="35">
        <v>0</v>
      </c>
      <c r="J150" s="35"/>
    </row>
    <row r="151" spans="1:10" s="26" customFormat="1" ht="15" customHeight="1">
      <c r="A151" s="165" t="s">
        <v>285</v>
      </c>
      <c r="B151" s="164"/>
      <c r="C151" s="164">
        <v>40000</v>
      </c>
      <c r="D151" s="80"/>
      <c r="E151" s="34">
        <v>0</v>
      </c>
      <c r="F151" s="34"/>
      <c r="G151" s="34">
        <f t="shared" si="13"/>
        <v>40000</v>
      </c>
      <c r="H151" s="34"/>
      <c r="I151" s="35"/>
      <c r="J151" s="35"/>
    </row>
    <row r="152" spans="1:10" s="26" customFormat="1" ht="15" customHeight="1">
      <c r="A152" s="165" t="s">
        <v>286</v>
      </c>
      <c r="B152" s="164"/>
      <c r="C152" s="164">
        <v>360000</v>
      </c>
      <c r="D152" s="80"/>
      <c r="E152" s="34">
        <v>0</v>
      </c>
      <c r="F152" s="34"/>
      <c r="G152" s="34">
        <f t="shared" si="13"/>
        <v>360000</v>
      </c>
      <c r="H152" s="34"/>
      <c r="I152" s="35"/>
      <c r="J152" s="35"/>
    </row>
    <row r="153" spans="1:10" s="26" customFormat="1" ht="15" customHeight="1">
      <c r="A153" s="85" t="s">
        <v>114</v>
      </c>
      <c r="B153" s="34"/>
      <c r="C153" s="34"/>
      <c r="D153" s="85"/>
      <c r="E153" s="34"/>
      <c r="F153" s="34"/>
      <c r="G153" s="34"/>
      <c r="H153" s="34"/>
      <c r="I153" s="35"/>
      <c r="J153" s="35"/>
    </row>
    <row r="154" spans="1:10" s="26" customFormat="1" ht="15" customHeight="1">
      <c r="A154" s="80" t="s">
        <v>115</v>
      </c>
      <c r="B154" s="86"/>
      <c r="C154" s="86"/>
      <c r="D154" s="80"/>
      <c r="E154" s="86">
        <v>0</v>
      </c>
      <c r="F154" s="86"/>
      <c r="G154" s="86">
        <f t="shared" si="13"/>
        <v>0</v>
      </c>
      <c r="H154" s="86"/>
      <c r="I154" s="87"/>
      <c r="J154" s="87"/>
    </row>
    <row r="155" spans="1:10" s="26" customFormat="1" ht="15" customHeight="1">
      <c r="A155" s="80" t="s">
        <v>110</v>
      </c>
      <c r="B155" s="86"/>
      <c r="C155" s="34">
        <v>80000</v>
      </c>
      <c r="D155" s="80"/>
      <c r="E155" s="86">
        <v>50000</v>
      </c>
      <c r="F155" s="86"/>
      <c r="G155" s="34">
        <f t="shared" si="13"/>
        <v>30000</v>
      </c>
      <c r="H155" s="86"/>
      <c r="I155" s="35">
        <v>0</v>
      </c>
      <c r="J155" s="35"/>
    </row>
    <row r="156" spans="1:10" s="26" customFormat="1" ht="15" customHeight="1">
      <c r="A156" s="80" t="s">
        <v>227</v>
      </c>
      <c r="B156" s="86"/>
      <c r="C156" s="34">
        <v>180000</v>
      </c>
      <c r="D156" s="80"/>
      <c r="E156" s="86">
        <v>150000</v>
      </c>
      <c r="F156" s="86"/>
      <c r="G156" s="34">
        <f t="shared" si="13"/>
        <v>30000</v>
      </c>
      <c r="H156" s="86"/>
      <c r="I156" s="35">
        <v>169121.37</v>
      </c>
      <c r="J156" s="35"/>
    </row>
    <row r="157" spans="1:10" s="26" customFormat="1" ht="15" customHeight="1">
      <c r="A157" s="85" t="s">
        <v>116</v>
      </c>
      <c r="B157" s="34"/>
      <c r="C157" s="34"/>
      <c r="D157" s="85"/>
      <c r="E157" s="34"/>
      <c r="F157" s="34"/>
      <c r="G157" s="34"/>
      <c r="H157" s="34"/>
      <c r="I157" s="35"/>
      <c r="J157" s="35"/>
    </row>
    <row r="158" spans="1:10" s="26" customFormat="1" ht="15" customHeight="1">
      <c r="A158" s="80" t="s">
        <v>117</v>
      </c>
      <c r="B158" s="34"/>
      <c r="C158" s="34">
        <v>100000</v>
      </c>
      <c r="D158" s="80"/>
      <c r="E158" s="34">
        <v>50000</v>
      </c>
      <c r="F158" s="34"/>
      <c r="G158" s="34">
        <f t="shared" si="13"/>
        <v>50000</v>
      </c>
      <c r="H158" s="34"/>
      <c r="I158" s="35">
        <v>0</v>
      </c>
      <c r="J158" s="35"/>
    </row>
    <row r="159" spans="1:10" s="26" customFormat="1" ht="15" customHeight="1">
      <c r="A159" s="80" t="s">
        <v>228</v>
      </c>
      <c r="B159" s="34"/>
      <c r="C159" s="34">
        <v>80000</v>
      </c>
      <c r="D159" s="80"/>
      <c r="E159" s="34">
        <v>0</v>
      </c>
      <c r="F159" s="34"/>
      <c r="G159" s="34">
        <f t="shared" si="13"/>
        <v>80000</v>
      </c>
      <c r="H159" s="34"/>
      <c r="I159" s="35"/>
      <c r="J159" s="35"/>
    </row>
    <row r="160" spans="1:10" s="84" customFormat="1" ht="15" customHeight="1">
      <c r="A160" s="80" t="s">
        <v>229</v>
      </c>
      <c r="B160" s="82"/>
      <c r="C160" s="34">
        <v>3000</v>
      </c>
      <c r="D160" s="81"/>
      <c r="E160" s="82">
        <v>0</v>
      </c>
      <c r="F160" s="82"/>
      <c r="G160" s="34">
        <f>C160-E160</f>
        <v>3000</v>
      </c>
      <c r="H160" s="82"/>
      <c r="I160" s="35">
        <v>1478.88</v>
      </c>
      <c r="J160" s="35"/>
    </row>
    <row r="161" spans="1:10" s="26" customFormat="1" ht="15" customHeight="1">
      <c r="A161" s="80" t="s">
        <v>118</v>
      </c>
      <c r="B161" s="34"/>
      <c r="C161" s="34">
        <v>0</v>
      </c>
      <c r="D161" s="80"/>
      <c r="E161" s="34">
        <v>150000</v>
      </c>
      <c r="F161" s="34"/>
      <c r="G161" s="34">
        <f t="shared" si="13"/>
        <v>-150000</v>
      </c>
      <c r="H161" s="34"/>
      <c r="I161" s="35">
        <v>154218.81</v>
      </c>
      <c r="J161" s="35"/>
    </row>
    <row r="162" spans="1:10" s="26" customFormat="1" ht="15" customHeight="1">
      <c r="A162" s="85" t="s">
        <v>119</v>
      </c>
      <c r="B162" s="34"/>
      <c r="C162" s="34"/>
      <c r="D162" s="85"/>
      <c r="E162" s="34"/>
      <c r="F162" s="34"/>
      <c r="G162" s="34"/>
      <c r="H162" s="34"/>
      <c r="I162" s="35"/>
      <c r="J162" s="35"/>
    </row>
    <row r="163" spans="1:10" s="26" customFormat="1" ht="15" customHeight="1">
      <c r="A163" s="80" t="s">
        <v>120</v>
      </c>
      <c r="B163" s="34"/>
      <c r="C163" s="34">
        <v>50000</v>
      </c>
      <c r="D163" s="80"/>
      <c r="E163" s="34">
        <v>80000</v>
      </c>
      <c r="F163" s="34"/>
      <c r="G163" s="34">
        <f t="shared" si="13"/>
        <v>-30000</v>
      </c>
      <c r="H163" s="34"/>
      <c r="I163" s="35">
        <v>63218.97</v>
      </c>
      <c r="J163" s="35"/>
    </row>
    <row r="164" spans="1:10" s="26" customFormat="1" ht="15" customHeight="1">
      <c r="A164" s="80" t="s">
        <v>121</v>
      </c>
      <c r="B164" s="34"/>
      <c r="C164" s="34">
        <v>150000</v>
      </c>
      <c r="D164" s="80"/>
      <c r="E164" s="34">
        <v>50000</v>
      </c>
      <c r="F164" s="34"/>
      <c r="G164" s="34">
        <f t="shared" si="13"/>
        <v>100000</v>
      </c>
      <c r="H164" s="34"/>
      <c r="I164" s="35">
        <v>75030</v>
      </c>
      <c r="J164" s="35"/>
    </row>
    <row r="165" spans="1:10" s="26" customFormat="1" ht="15" customHeight="1">
      <c r="A165" s="80" t="s">
        <v>122</v>
      </c>
      <c r="B165" s="34"/>
      <c r="C165" s="34">
        <v>0</v>
      </c>
      <c r="D165" s="80"/>
      <c r="E165" s="34">
        <v>150000</v>
      </c>
      <c r="F165" s="34"/>
      <c r="G165" s="34">
        <f t="shared" si="13"/>
        <v>-150000</v>
      </c>
      <c r="H165" s="34"/>
      <c r="I165" s="35">
        <v>214250.91</v>
      </c>
      <c r="J165" s="35"/>
    </row>
    <row r="166" spans="1:10" s="88" customFormat="1" ht="15" customHeight="1">
      <c r="A166" s="85" t="s">
        <v>123</v>
      </c>
      <c r="B166" s="86"/>
      <c r="C166" s="86"/>
      <c r="D166" s="85"/>
      <c r="E166" s="86"/>
      <c r="F166" s="86"/>
      <c r="G166" s="86"/>
      <c r="H166" s="86"/>
      <c r="I166" s="87"/>
      <c r="J166" s="87"/>
    </row>
    <row r="167" spans="1:10" s="88" customFormat="1" ht="15" customHeight="1">
      <c r="A167" s="80" t="s">
        <v>124</v>
      </c>
      <c r="B167" s="86"/>
      <c r="C167" s="86">
        <v>250000</v>
      </c>
      <c r="D167" s="85"/>
      <c r="E167" s="86">
        <v>200000</v>
      </c>
      <c r="F167" s="86"/>
      <c r="G167" s="86">
        <f t="shared" si="13"/>
        <v>50000</v>
      </c>
      <c r="H167" s="86"/>
      <c r="I167" s="87">
        <v>196807.05</v>
      </c>
      <c r="J167" s="87"/>
    </row>
    <row r="168" spans="1:10" s="88" customFormat="1" ht="15" customHeight="1">
      <c r="A168" s="89" t="s">
        <v>125</v>
      </c>
      <c r="B168" s="86"/>
      <c r="C168" s="34">
        <v>100000</v>
      </c>
      <c r="D168" s="89"/>
      <c r="E168" s="86">
        <v>45000</v>
      </c>
      <c r="F168" s="86"/>
      <c r="G168" s="34">
        <f t="shared" si="13"/>
        <v>55000</v>
      </c>
      <c r="H168" s="86"/>
      <c r="I168" s="35">
        <v>0</v>
      </c>
      <c r="J168" s="35"/>
    </row>
    <row r="169" spans="1:10" s="88" customFormat="1" ht="15" customHeight="1">
      <c r="A169" s="85" t="s">
        <v>230</v>
      </c>
      <c r="B169" s="86"/>
      <c r="C169" s="34"/>
      <c r="D169" s="89"/>
      <c r="E169" s="86"/>
      <c r="F169" s="86"/>
      <c r="G169" s="34"/>
      <c r="H169" s="86"/>
      <c r="I169" s="35"/>
      <c r="J169" s="35"/>
    </row>
    <row r="170" spans="1:10" s="88" customFormat="1" ht="15" customHeight="1">
      <c r="A170" s="149" t="s">
        <v>231</v>
      </c>
      <c r="B170" s="150"/>
      <c r="C170" s="151">
        <v>180000</v>
      </c>
      <c r="D170" s="89"/>
      <c r="E170" s="86">
        <v>0</v>
      </c>
      <c r="F170" s="86"/>
      <c r="G170" s="34">
        <f t="shared" si="13"/>
        <v>180000</v>
      </c>
      <c r="H170" s="86"/>
      <c r="I170" s="35">
        <v>0</v>
      </c>
      <c r="J170" s="35"/>
    </row>
    <row r="171" spans="1:10" s="88" customFormat="1" ht="15" customHeight="1">
      <c r="A171" s="85" t="s">
        <v>126</v>
      </c>
      <c r="B171" s="86"/>
      <c r="C171" s="86"/>
      <c r="D171" s="85"/>
      <c r="E171" s="86"/>
      <c r="F171" s="86"/>
      <c r="G171" s="86"/>
      <c r="H171" s="86"/>
      <c r="I171" s="87"/>
      <c r="J171" s="87"/>
    </row>
    <row r="172" spans="1:10" s="88" customFormat="1" ht="15" customHeight="1">
      <c r="A172" s="80" t="s">
        <v>232</v>
      </c>
      <c r="B172" s="86"/>
      <c r="C172" s="34">
        <v>150000</v>
      </c>
      <c r="D172" s="80"/>
      <c r="E172" s="86">
        <v>180000</v>
      </c>
      <c r="F172" s="86"/>
      <c r="G172" s="34">
        <f t="shared" ref="G172:G173" si="15">C172-E172</f>
        <v>-30000</v>
      </c>
      <c r="H172" s="86"/>
      <c r="I172" s="35">
        <v>0</v>
      </c>
      <c r="J172" s="35"/>
    </row>
    <row r="173" spans="1:10" s="88" customFormat="1" ht="15" customHeight="1">
      <c r="A173" s="80" t="s">
        <v>110</v>
      </c>
      <c r="B173" s="86"/>
      <c r="C173" s="34">
        <v>100000</v>
      </c>
      <c r="D173" s="80"/>
      <c r="E173" s="86">
        <v>50000</v>
      </c>
      <c r="F173" s="86"/>
      <c r="G173" s="34">
        <f t="shared" si="15"/>
        <v>50000</v>
      </c>
      <c r="H173" s="86"/>
      <c r="I173" s="35">
        <v>210</v>
      </c>
      <c r="J173" s="35"/>
    </row>
    <row r="174" spans="1:10" s="88" customFormat="1" ht="15" customHeight="1">
      <c r="A174" s="85" t="s">
        <v>127</v>
      </c>
      <c r="B174" s="86"/>
      <c r="C174" s="86"/>
      <c r="D174" s="85"/>
      <c r="E174" s="86"/>
      <c r="F174" s="86"/>
      <c r="G174" s="86"/>
      <c r="H174" s="86"/>
      <c r="I174" s="87"/>
      <c r="J174" s="87"/>
    </row>
    <row r="175" spans="1:10" s="88" customFormat="1" ht="15" customHeight="1">
      <c r="A175" s="80" t="s">
        <v>233</v>
      </c>
      <c r="B175" s="86"/>
      <c r="C175" s="86">
        <v>60000</v>
      </c>
      <c r="D175" s="80"/>
      <c r="E175" s="86">
        <v>100000</v>
      </c>
      <c r="F175" s="86"/>
      <c r="G175" s="86">
        <f t="shared" ref="G175:G176" si="16">C175-E175</f>
        <v>-40000</v>
      </c>
      <c r="H175" s="86"/>
      <c r="I175" s="87">
        <v>79330.429999999993</v>
      </c>
      <c r="J175" s="87"/>
    </row>
    <row r="176" spans="1:10" s="88" customFormat="1" ht="15" customHeight="1">
      <c r="A176" s="80" t="s">
        <v>129</v>
      </c>
      <c r="B176" s="86"/>
      <c r="C176" s="34">
        <v>90000</v>
      </c>
      <c r="D176" s="80"/>
      <c r="E176" s="86">
        <v>50000</v>
      </c>
      <c r="F176" s="86"/>
      <c r="G176" s="34">
        <f t="shared" si="16"/>
        <v>40000</v>
      </c>
      <c r="H176" s="86"/>
      <c r="I176" s="35">
        <v>0</v>
      </c>
      <c r="J176" s="35"/>
    </row>
    <row r="177" spans="1:10" s="88" customFormat="1" ht="15" customHeight="1">
      <c r="A177" s="89" t="s">
        <v>128</v>
      </c>
      <c r="B177" s="86"/>
      <c r="C177" s="86"/>
      <c r="D177" s="85"/>
      <c r="E177" s="86">
        <v>220000</v>
      </c>
      <c r="F177" s="86"/>
      <c r="G177" s="86">
        <f>C177-E177</f>
        <v>-220000</v>
      </c>
      <c r="H177" s="86"/>
      <c r="I177" s="87">
        <v>206890.74</v>
      </c>
      <c r="J177" s="87"/>
    </row>
    <row r="178" spans="1:10" s="88" customFormat="1" ht="15" hidden="1" customHeight="1">
      <c r="A178" s="85" t="s">
        <v>130</v>
      </c>
      <c r="B178" s="86"/>
      <c r="C178" s="86"/>
      <c r="D178" s="85"/>
      <c r="E178" s="86"/>
      <c r="F178" s="86"/>
      <c r="G178" s="86"/>
      <c r="H178" s="86"/>
      <c r="I178" s="87"/>
      <c r="J178" s="87"/>
    </row>
    <row r="179" spans="1:10" s="88" customFormat="1" ht="15" hidden="1" customHeight="1">
      <c r="A179" s="80" t="s">
        <v>131</v>
      </c>
      <c r="B179" s="86"/>
      <c r="C179" s="86"/>
      <c r="D179" s="80"/>
      <c r="E179" s="86"/>
      <c r="F179" s="86"/>
      <c r="G179" s="86"/>
      <c r="H179" s="86"/>
      <c r="I179" s="87"/>
      <c r="J179" s="87"/>
    </row>
    <row r="180" spans="1:10" s="88" customFormat="1" ht="15" hidden="1" customHeight="1">
      <c r="A180" s="80" t="s">
        <v>132</v>
      </c>
      <c r="B180" s="86"/>
      <c r="C180" s="86"/>
      <c r="D180" s="80"/>
      <c r="E180" s="86"/>
      <c r="F180" s="86"/>
      <c r="G180" s="86"/>
      <c r="H180" s="86"/>
      <c r="I180" s="87"/>
      <c r="J180" s="87"/>
    </row>
    <row r="181" spans="1:10" s="26" customFormat="1" ht="15" customHeight="1">
      <c r="A181" s="29" t="s">
        <v>133</v>
      </c>
      <c r="B181" s="34"/>
      <c r="C181" s="34"/>
      <c r="D181" s="29"/>
      <c r="E181" s="34"/>
      <c r="F181" s="34"/>
      <c r="G181" s="34"/>
      <c r="H181" s="34"/>
      <c r="I181" s="35"/>
      <c r="J181" s="35"/>
    </row>
    <row r="182" spans="1:10" s="26" customFormat="1" ht="15" customHeight="1">
      <c r="A182" s="80" t="s">
        <v>234</v>
      </c>
      <c r="B182" s="34"/>
      <c r="C182" s="34">
        <v>30000</v>
      </c>
      <c r="D182" s="80"/>
      <c r="E182" s="34">
        <v>0</v>
      </c>
      <c r="F182" s="34"/>
      <c r="G182" s="34">
        <f t="shared" ref="G182" si="17">C182-E182</f>
        <v>30000</v>
      </c>
      <c r="H182" s="34"/>
      <c r="I182" s="35">
        <v>0</v>
      </c>
      <c r="J182" s="35"/>
    </row>
    <row r="183" spans="1:10" s="26" customFormat="1" ht="15" customHeight="1">
      <c r="A183" s="166" t="s">
        <v>134</v>
      </c>
      <c r="B183" s="164"/>
      <c r="C183" s="164"/>
      <c r="D183" s="166"/>
      <c r="E183" s="34"/>
      <c r="F183" s="34"/>
      <c r="G183" s="34"/>
      <c r="H183" s="34"/>
      <c r="I183" s="35"/>
      <c r="J183" s="35"/>
    </row>
    <row r="184" spans="1:10" s="26" customFormat="1" ht="15" customHeight="1">
      <c r="A184" s="165" t="s">
        <v>287</v>
      </c>
      <c r="B184" s="164"/>
      <c r="C184" s="164">
        <v>30000</v>
      </c>
      <c r="D184" s="165"/>
      <c r="E184" s="34">
        <v>0</v>
      </c>
      <c r="F184" s="34"/>
      <c r="G184" s="34">
        <f t="shared" ref="G184:G188" si="18">C184-E184</f>
        <v>30000</v>
      </c>
      <c r="H184" s="34"/>
      <c r="I184" s="35">
        <v>0</v>
      </c>
      <c r="J184" s="35"/>
    </row>
    <row r="185" spans="1:10" s="26" customFormat="1" ht="15" customHeight="1">
      <c r="A185" s="165" t="s">
        <v>288</v>
      </c>
      <c r="B185" s="164"/>
      <c r="C185" s="164">
        <v>300000</v>
      </c>
      <c r="D185" s="165"/>
      <c r="E185" s="34">
        <v>0</v>
      </c>
      <c r="F185" s="34"/>
      <c r="G185" s="34"/>
      <c r="H185" s="34"/>
      <c r="I185" s="35">
        <v>0</v>
      </c>
      <c r="J185" s="35"/>
    </row>
    <row r="186" spans="1:10" s="26" customFormat="1" ht="15" customHeight="1">
      <c r="A186" s="165" t="s">
        <v>289</v>
      </c>
      <c r="B186" s="164"/>
      <c r="C186" s="164">
        <v>100000</v>
      </c>
      <c r="D186" s="165"/>
      <c r="E186" s="34">
        <v>50000</v>
      </c>
      <c r="F186" s="34"/>
      <c r="G186" s="34">
        <f>C186-E186</f>
        <v>50000</v>
      </c>
      <c r="H186" s="34"/>
      <c r="I186" s="35">
        <v>0</v>
      </c>
      <c r="J186" s="35"/>
    </row>
    <row r="187" spans="1:10" s="137" customFormat="1" ht="15.75">
      <c r="A187" s="149" t="s">
        <v>270</v>
      </c>
      <c r="B187" s="34"/>
      <c r="C187" s="34">
        <v>0</v>
      </c>
      <c r="D187" s="128"/>
      <c r="E187" s="34">
        <v>0</v>
      </c>
      <c r="F187" s="34"/>
      <c r="G187" s="34">
        <f>C187-E187</f>
        <v>0</v>
      </c>
      <c r="H187" s="34"/>
      <c r="I187" s="35">
        <v>112667.16</v>
      </c>
      <c r="J187" s="35"/>
    </row>
    <row r="188" spans="1:10" s="84" customFormat="1" ht="15" customHeight="1">
      <c r="A188" s="81" t="s">
        <v>135</v>
      </c>
      <c r="B188" s="82"/>
      <c r="C188" s="34"/>
      <c r="D188" s="81"/>
      <c r="E188" s="82"/>
      <c r="F188" s="82"/>
      <c r="G188" s="34">
        <f t="shared" si="18"/>
        <v>0</v>
      </c>
      <c r="H188" s="82"/>
      <c r="I188" s="35"/>
      <c r="J188" s="35"/>
    </row>
    <row r="189" spans="1:10" s="26" customFormat="1" ht="15" customHeight="1">
      <c r="A189" s="85" t="s">
        <v>136</v>
      </c>
      <c r="B189" s="34"/>
      <c r="C189" s="34"/>
      <c r="D189" s="80"/>
      <c r="E189" s="34"/>
      <c r="F189" s="34"/>
      <c r="G189" s="34"/>
      <c r="H189" s="34"/>
      <c r="I189" s="35"/>
      <c r="J189" s="35"/>
    </row>
    <row r="190" spans="1:10" s="26" customFormat="1" ht="15" customHeight="1">
      <c r="A190" s="80" t="s">
        <v>137</v>
      </c>
      <c r="B190" s="34"/>
      <c r="C190" s="34">
        <v>100000</v>
      </c>
      <c r="D190" s="80"/>
      <c r="E190" s="34">
        <v>0</v>
      </c>
      <c r="F190" s="34"/>
      <c r="G190" s="34">
        <f>C190-E190</f>
        <v>100000</v>
      </c>
      <c r="H190" s="34"/>
      <c r="I190" s="35"/>
      <c r="J190" s="35"/>
    </row>
    <row r="191" spans="1:10" s="26" customFormat="1" ht="15" customHeight="1">
      <c r="A191" s="85" t="s">
        <v>138</v>
      </c>
      <c r="B191" s="34"/>
      <c r="C191" s="34"/>
      <c r="D191" s="85"/>
      <c r="E191" s="34"/>
      <c r="F191" s="34"/>
      <c r="G191" s="34"/>
      <c r="H191" s="34"/>
      <c r="I191" s="35"/>
      <c r="J191" s="35"/>
    </row>
    <row r="192" spans="1:10" s="26" customFormat="1" ht="15" customHeight="1">
      <c r="A192" s="80" t="s">
        <v>139</v>
      </c>
      <c r="B192" s="34"/>
      <c r="C192" s="34">
        <v>50000</v>
      </c>
      <c r="D192" s="80"/>
      <c r="E192" s="34">
        <v>25000</v>
      </c>
      <c r="F192" s="34"/>
      <c r="G192" s="34">
        <f>C192-E192</f>
        <v>25000</v>
      </c>
      <c r="H192" s="34"/>
      <c r="I192" s="35">
        <v>10480</v>
      </c>
      <c r="J192" s="35"/>
    </row>
    <row r="193" spans="1:10" s="84" customFormat="1" ht="15" customHeight="1">
      <c r="A193" s="85" t="s">
        <v>140</v>
      </c>
      <c r="B193" s="82"/>
      <c r="C193" s="82"/>
      <c r="D193" s="90"/>
      <c r="E193" s="82"/>
      <c r="F193" s="82"/>
      <c r="G193" s="82"/>
      <c r="H193" s="82"/>
      <c r="I193" s="83"/>
      <c r="J193" s="83"/>
    </row>
    <row r="194" spans="1:10" s="84" customFormat="1" ht="15" customHeight="1">
      <c r="A194" s="80" t="s">
        <v>141</v>
      </c>
      <c r="B194" s="34"/>
      <c r="C194" s="34">
        <v>80000</v>
      </c>
      <c r="D194" s="90"/>
      <c r="E194" s="34">
        <v>50000</v>
      </c>
      <c r="F194" s="34"/>
      <c r="G194" s="34">
        <f>C194-E194</f>
        <v>30000</v>
      </c>
      <c r="H194" s="34"/>
      <c r="I194" s="35">
        <v>0</v>
      </c>
      <c r="J194" s="35"/>
    </row>
    <row r="195" spans="1:10" s="26" customFormat="1" ht="9" customHeight="1">
      <c r="A195" s="80"/>
      <c r="B195" s="34"/>
      <c r="C195" s="34"/>
      <c r="D195" s="80"/>
      <c r="E195" s="34"/>
      <c r="F195" s="34"/>
      <c r="G195" s="34"/>
      <c r="H195" s="34"/>
      <c r="I195" s="35"/>
      <c r="J195" s="35"/>
    </row>
    <row r="196" spans="1:10" s="26" customFormat="1" ht="15" customHeight="1">
      <c r="A196" s="91" t="s">
        <v>142</v>
      </c>
      <c r="B196" s="34"/>
      <c r="C196" s="34">
        <v>30000</v>
      </c>
      <c r="D196" s="91"/>
      <c r="E196" s="34">
        <v>30000</v>
      </c>
      <c r="F196" s="34"/>
      <c r="G196" s="34">
        <f>C196-E196</f>
        <v>0</v>
      </c>
      <c r="H196" s="34"/>
      <c r="I196" s="35">
        <v>3824.15</v>
      </c>
      <c r="J196" s="35"/>
    </row>
    <row r="197" spans="1:10" s="26" customFormat="1" ht="9" customHeight="1">
      <c r="A197" s="80"/>
      <c r="B197" s="34"/>
      <c r="C197" s="34"/>
      <c r="D197" s="80"/>
      <c r="E197" s="34"/>
      <c r="F197" s="34"/>
      <c r="G197" s="34"/>
      <c r="H197" s="34"/>
      <c r="I197" s="35"/>
      <c r="J197" s="35"/>
    </row>
    <row r="198" spans="1:10" s="26" customFormat="1" ht="15" customHeight="1">
      <c r="A198" s="41" t="s">
        <v>143</v>
      </c>
      <c r="B198" s="34"/>
      <c r="C198" s="34">
        <v>200000</v>
      </c>
      <c r="D198" s="41"/>
      <c r="E198" s="34">
        <v>200000</v>
      </c>
      <c r="F198" s="34"/>
      <c r="G198" s="34">
        <f>C198-E198</f>
        <v>0</v>
      </c>
      <c r="H198" s="34"/>
      <c r="I198" s="35">
        <v>0</v>
      </c>
      <c r="J198" s="35"/>
    </row>
    <row r="199" spans="1:10" s="26" customFormat="1" ht="9" customHeight="1">
      <c r="A199" s="80"/>
      <c r="B199" s="34"/>
      <c r="C199" s="42"/>
      <c r="D199" s="80"/>
      <c r="E199" s="42"/>
      <c r="F199" s="34"/>
      <c r="G199" s="42"/>
      <c r="H199" s="34"/>
      <c r="I199" s="43"/>
      <c r="J199" s="35"/>
    </row>
    <row r="200" spans="1:10" s="26" customFormat="1" ht="15">
      <c r="A200" s="80" t="s">
        <v>144</v>
      </c>
      <c r="B200" s="92"/>
      <c r="C200" s="92">
        <f>SUM(C134:C198)</f>
        <v>4363000</v>
      </c>
      <c r="D200" s="80"/>
      <c r="E200" s="92">
        <f>SUM(E134:E198)</f>
        <v>4130000</v>
      </c>
      <c r="F200" s="92"/>
      <c r="G200" s="92">
        <f>C200-E200</f>
        <v>233000</v>
      </c>
      <c r="H200" s="92"/>
      <c r="I200" s="93">
        <f>SUM(I134:I198)</f>
        <v>2086522.6499999997</v>
      </c>
      <c r="J200" s="93"/>
    </row>
    <row r="201" spans="1:10" s="26" customFormat="1" ht="7.5" customHeight="1">
      <c r="A201" s="74"/>
      <c r="B201" s="34"/>
      <c r="C201" s="34"/>
      <c r="D201" s="74"/>
      <c r="E201" s="34"/>
      <c r="F201" s="34"/>
      <c r="G201" s="34"/>
      <c r="H201" s="34"/>
      <c r="I201" s="35"/>
      <c r="J201" s="35"/>
    </row>
    <row r="202" spans="1:10" s="26" customFormat="1" ht="15.75">
      <c r="A202" s="29" t="s">
        <v>145</v>
      </c>
      <c r="B202" s="95"/>
      <c r="C202" s="94">
        <f>C132+C200</f>
        <v>4685000</v>
      </c>
      <c r="D202" s="29"/>
      <c r="E202" s="94">
        <f>E132+E200</f>
        <v>4207000</v>
      </c>
      <c r="F202" s="95"/>
      <c r="G202" s="94">
        <f>C202-E202</f>
        <v>478000</v>
      </c>
      <c r="H202" s="95"/>
      <c r="I202" s="96">
        <f>I132+I200</f>
        <v>2146465.61</v>
      </c>
      <c r="J202" s="97"/>
    </row>
    <row r="203" spans="1:10" s="26" customFormat="1" ht="9" customHeight="1">
      <c r="A203" s="41"/>
      <c r="B203" s="98"/>
      <c r="C203" s="98"/>
      <c r="D203" s="41"/>
      <c r="E203" s="98"/>
      <c r="F203" s="98"/>
      <c r="G203" s="98"/>
      <c r="H203" s="98"/>
      <c r="I203" s="99"/>
      <c r="J203" s="99"/>
    </row>
    <row r="204" spans="1:10" s="26" customFormat="1" ht="15.75">
      <c r="A204" s="100" t="s">
        <v>146</v>
      </c>
      <c r="B204" s="101"/>
      <c r="C204" s="101">
        <f>C122+C202</f>
        <v>5008000</v>
      </c>
      <c r="D204" s="100"/>
      <c r="E204" s="101">
        <f>E122+E202</f>
        <v>4510000</v>
      </c>
      <c r="F204" s="101"/>
      <c r="G204" s="101">
        <f>C204-E204</f>
        <v>498000</v>
      </c>
      <c r="H204" s="101"/>
      <c r="I204" s="102">
        <f>I122+I202</f>
        <v>2402879.3199999998</v>
      </c>
      <c r="J204" s="102"/>
    </row>
    <row r="205" spans="1:10" s="26" customFormat="1" ht="15">
      <c r="A205" s="41"/>
      <c r="B205" s="34"/>
      <c r="C205" s="34"/>
      <c r="D205" s="41"/>
      <c r="E205" s="34"/>
      <c r="F205" s="34"/>
      <c r="G205" s="34"/>
      <c r="H205" s="34"/>
      <c r="I205" s="35"/>
      <c r="J205" s="35"/>
    </row>
    <row r="206" spans="1:10" s="26" customFormat="1" ht="15.75">
      <c r="A206" s="103"/>
      <c r="B206" s="104"/>
      <c r="C206" s="104"/>
      <c r="D206" s="103"/>
      <c r="E206" s="104"/>
      <c r="F206" s="104"/>
      <c r="G206" s="104"/>
      <c r="H206" s="104"/>
      <c r="I206" s="105"/>
      <c r="J206" s="105"/>
    </row>
    <row r="207" spans="1:10" s="47" customFormat="1" ht="13.5" customHeight="1">
      <c r="A207" s="106"/>
      <c r="B207" s="48"/>
      <c r="C207" s="48"/>
      <c r="D207" s="106"/>
      <c r="E207" s="48"/>
      <c r="F207" s="48"/>
      <c r="G207" s="48"/>
      <c r="H207" s="48"/>
      <c r="I207" s="49"/>
      <c r="J207" s="49"/>
    </row>
    <row r="208" spans="1:10" s="26" customFormat="1" ht="15.75">
      <c r="A208" s="107" t="s">
        <v>147</v>
      </c>
      <c r="B208" s="34"/>
      <c r="C208" s="34"/>
      <c r="D208" s="107"/>
      <c r="E208" s="34"/>
      <c r="F208" s="34"/>
      <c r="G208" s="34"/>
      <c r="H208" s="34"/>
      <c r="I208" s="35"/>
      <c r="J208" s="35"/>
    </row>
    <row r="209" spans="1:10" s="26" customFormat="1" ht="15">
      <c r="A209" s="41" t="s">
        <v>148</v>
      </c>
      <c r="B209" s="34"/>
      <c r="C209" s="34">
        <v>100000</v>
      </c>
      <c r="D209" s="41"/>
      <c r="E209" s="34">
        <v>180000</v>
      </c>
      <c r="F209" s="34"/>
      <c r="G209" s="34">
        <f t="shared" ref="G209:G217" si="19">C209-E209</f>
        <v>-80000</v>
      </c>
      <c r="H209" s="34"/>
      <c r="I209" s="35">
        <v>107441.31</v>
      </c>
      <c r="J209" s="35"/>
    </row>
    <row r="210" spans="1:10" s="26" customFormat="1" ht="15">
      <c r="A210" s="41" t="s">
        <v>149</v>
      </c>
      <c r="B210" s="34"/>
      <c r="C210" s="34">
        <v>30000</v>
      </c>
      <c r="D210" s="41"/>
      <c r="E210" s="34">
        <v>80000</v>
      </c>
      <c r="F210" s="34"/>
      <c r="G210" s="34">
        <f t="shared" si="19"/>
        <v>-50000</v>
      </c>
      <c r="H210" s="34"/>
      <c r="I210" s="35">
        <v>9900</v>
      </c>
      <c r="J210" s="35"/>
    </row>
    <row r="211" spans="1:10" s="26" customFormat="1" ht="15.75">
      <c r="A211" s="41" t="s">
        <v>150</v>
      </c>
      <c r="B211" s="34"/>
      <c r="C211" s="34">
        <v>80000</v>
      </c>
      <c r="D211" s="41"/>
      <c r="E211" s="34">
        <v>100000</v>
      </c>
      <c r="F211" s="34"/>
      <c r="G211" s="34">
        <f t="shared" si="19"/>
        <v>-20000</v>
      </c>
      <c r="H211" s="34"/>
      <c r="I211" s="35">
        <v>126200</v>
      </c>
      <c r="J211" s="35"/>
    </row>
    <row r="212" spans="1:10" s="26" customFormat="1" ht="15.75">
      <c r="A212" s="29" t="s">
        <v>235</v>
      </c>
      <c r="B212" s="34"/>
      <c r="C212" s="34">
        <v>25000</v>
      </c>
      <c r="D212" s="29"/>
      <c r="E212" s="34">
        <v>30000</v>
      </c>
      <c r="F212" s="34"/>
      <c r="G212" s="34">
        <f t="shared" si="19"/>
        <v>-5000</v>
      </c>
      <c r="H212" s="34"/>
      <c r="I212" s="35">
        <v>12250</v>
      </c>
      <c r="J212" s="35"/>
    </row>
    <row r="213" spans="1:10" s="26" customFormat="1" ht="15.75">
      <c r="A213" s="29" t="s">
        <v>236</v>
      </c>
      <c r="B213" s="34"/>
      <c r="C213" s="34">
        <v>15000</v>
      </c>
      <c r="D213" s="29"/>
      <c r="E213" s="34">
        <v>15000</v>
      </c>
      <c r="F213" s="34"/>
      <c r="G213" s="34">
        <f t="shared" si="19"/>
        <v>0</v>
      </c>
      <c r="H213" s="34"/>
      <c r="I213" s="35">
        <v>9540</v>
      </c>
      <c r="J213" s="35"/>
    </row>
    <row r="214" spans="1:10" s="26" customFormat="1" ht="15.75">
      <c r="A214" s="29" t="s">
        <v>151</v>
      </c>
      <c r="B214" s="34"/>
      <c r="C214" s="34">
        <v>636</v>
      </c>
      <c r="D214" s="29"/>
      <c r="E214" s="34">
        <v>636</v>
      </c>
      <c r="F214" s="34"/>
      <c r="G214" s="34">
        <f t="shared" si="19"/>
        <v>0</v>
      </c>
      <c r="H214" s="34"/>
      <c r="I214" s="35">
        <v>0</v>
      </c>
      <c r="J214" s="35"/>
    </row>
    <row r="215" spans="1:10" s="26" customFormat="1" ht="15.75">
      <c r="A215" s="29" t="s">
        <v>152</v>
      </c>
      <c r="B215" s="34"/>
      <c r="C215" s="34">
        <v>650000</v>
      </c>
      <c r="D215" s="29"/>
      <c r="E215" s="34">
        <v>650000</v>
      </c>
      <c r="F215" s="34"/>
      <c r="G215" s="34">
        <f t="shared" si="19"/>
        <v>0</v>
      </c>
      <c r="H215" s="34"/>
      <c r="I215" s="35">
        <v>328840.44</v>
      </c>
      <c r="J215" s="35"/>
    </row>
    <row r="216" spans="1:10" s="140" customFormat="1" ht="15.75">
      <c r="A216" s="29" t="s">
        <v>263</v>
      </c>
      <c r="B216" s="34"/>
      <c r="C216" s="34">
        <v>0</v>
      </c>
      <c r="D216" s="29"/>
      <c r="E216" s="34">
        <v>530000</v>
      </c>
      <c r="F216" s="34"/>
      <c r="G216" s="34">
        <f>C216-E216</f>
        <v>-530000</v>
      </c>
      <c r="H216" s="34"/>
      <c r="I216" s="35">
        <v>114098.91</v>
      </c>
      <c r="J216" s="35"/>
    </row>
    <row r="217" spans="1:10" s="26" customFormat="1" ht="15.75">
      <c r="A217" s="108" t="s">
        <v>153</v>
      </c>
      <c r="B217" s="34"/>
      <c r="C217" s="34">
        <v>150000</v>
      </c>
      <c r="D217" s="108"/>
      <c r="E217" s="34">
        <v>100000</v>
      </c>
      <c r="F217" s="34"/>
      <c r="G217" s="34">
        <f t="shared" si="19"/>
        <v>50000</v>
      </c>
      <c r="H217" s="34"/>
      <c r="I217" s="35">
        <v>7417.2</v>
      </c>
      <c r="J217" s="35"/>
    </row>
    <row r="218" spans="1:10" s="26" customFormat="1" ht="15.75">
      <c r="A218" s="108" t="s">
        <v>154</v>
      </c>
      <c r="B218" s="34"/>
      <c r="C218" s="34"/>
      <c r="D218" s="108"/>
      <c r="E218" s="34"/>
      <c r="F218" s="34"/>
      <c r="G218" s="34"/>
      <c r="H218" s="34"/>
      <c r="I218" s="35"/>
      <c r="J218" s="35"/>
    </row>
    <row r="219" spans="1:10" s="158" customFormat="1" ht="15">
      <c r="A219" s="149" t="s">
        <v>264</v>
      </c>
      <c r="B219" s="151"/>
      <c r="C219" s="151">
        <v>550000</v>
      </c>
      <c r="D219" s="149"/>
      <c r="E219" s="151">
        <v>0</v>
      </c>
      <c r="F219" s="151"/>
      <c r="G219" s="151">
        <f t="shared" ref="G219:G237" si="20">C219-E219</f>
        <v>550000</v>
      </c>
      <c r="H219" s="151"/>
      <c r="I219" s="157"/>
      <c r="J219" s="157"/>
    </row>
    <row r="220" spans="1:10" s="26" customFormat="1" ht="15">
      <c r="A220" s="165" t="s">
        <v>290</v>
      </c>
      <c r="B220" s="164"/>
      <c r="C220" s="164">
        <v>400000</v>
      </c>
      <c r="D220" s="80"/>
      <c r="E220" s="34">
        <v>0</v>
      </c>
      <c r="F220" s="34"/>
      <c r="G220" s="34">
        <f t="shared" si="20"/>
        <v>400000</v>
      </c>
      <c r="H220" s="34"/>
      <c r="I220" s="35"/>
      <c r="J220" s="35"/>
    </row>
    <row r="221" spans="1:10" s="26" customFormat="1" ht="15">
      <c r="A221" s="110" t="s">
        <v>155</v>
      </c>
      <c r="B221" s="34"/>
      <c r="C221" s="34">
        <v>150000</v>
      </c>
      <c r="D221" s="110"/>
      <c r="E221" s="34">
        <v>0</v>
      </c>
      <c r="F221" s="34"/>
      <c r="G221" s="34">
        <f t="shared" si="20"/>
        <v>150000</v>
      </c>
      <c r="H221" s="34"/>
      <c r="I221" s="35">
        <v>46784.76</v>
      </c>
      <c r="J221" s="35"/>
    </row>
    <row r="222" spans="1:10" s="158" customFormat="1" ht="15">
      <c r="A222" s="159" t="s">
        <v>237</v>
      </c>
      <c r="B222" s="151"/>
      <c r="C222" s="151">
        <v>450000</v>
      </c>
      <c r="D222" s="159"/>
      <c r="E222" s="151">
        <v>0</v>
      </c>
      <c r="F222" s="151"/>
      <c r="G222" s="151">
        <f t="shared" si="20"/>
        <v>450000</v>
      </c>
      <c r="H222" s="151"/>
      <c r="I222" s="157"/>
      <c r="J222" s="157"/>
    </row>
    <row r="223" spans="1:10" s="109" customFormat="1" ht="15">
      <c r="A223" s="80" t="s">
        <v>156</v>
      </c>
      <c r="B223" s="34"/>
      <c r="C223" s="34">
        <v>200000</v>
      </c>
      <c r="D223" s="80"/>
      <c r="E223" s="34">
        <v>0</v>
      </c>
      <c r="F223" s="34"/>
      <c r="G223" s="34">
        <f t="shared" si="20"/>
        <v>200000</v>
      </c>
      <c r="H223" s="34"/>
      <c r="I223" s="35"/>
      <c r="J223" s="35"/>
    </row>
    <row r="224" spans="1:10" s="26" customFormat="1" ht="15.75">
      <c r="A224" s="108" t="s">
        <v>157</v>
      </c>
      <c r="B224" s="34"/>
      <c r="C224" s="34"/>
      <c r="D224" s="108"/>
      <c r="E224" s="34">
        <v>0</v>
      </c>
      <c r="F224" s="34"/>
      <c r="G224" s="34">
        <f t="shared" si="20"/>
        <v>0</v>
      </c>
      <c r="H224" s="34"/>
      <c r="I224" s="35"/>
      <c r="J224" s="35"/>
    </row>
    <row r="225" spans="1:10" s="26" customFormat="1" ht="15">
      <c r="A225" s="80" t="s">
        <v>239</v>
      </c>
      <c r="B225" s="34"/>
      <c r="C225" s="34">
        <v>100000</v>
      </c>
      <c r="D225" s="80"/>
      <c r="E225" s="34">
        <v>150000</v>
      </c>
      <c r="F225" s="34"/>
      <c r="G225" s="34">
        <f t="shared" si="20"/>
        <v>-50000</v>
      </c>
      <c r="H225" s="34"/>
      <c r="I225" s="35">
        <v>116997.46</v>
      </c>
      <c r="J225" s="35"/>
    </row>
    <row r="226" spans="1:10" s="26" customFormat="1" ht="15">
      <c r="A226" s="80" t="s">
        <v>238</v>
      </c>
      <c r="B226" s="34"/>
      <c r="C226" s="34">
        <v>80000</v>
      </c>
      <c r="D226" s="80"/>
      <c r="E226" s="34">
        <v>100000</v>
      </c>
      <c r="F226" s="34"/>
      <c r="G226" s="34">
        <f t="shared" si="20"/>
        <v>-20000</v>
      </c>
      <c r="H226" s="34"/>
      <c r="I226" s="35">
        <v>0</v>
      </c>
      <c r="J226" s="35"/>
    </row>
    <row r="227" spans="1:10" s="26" customFormat="1" ht="15">
      <c r="A227" s="80" t="s">
        <v>158</v>
      </c>
      <c r="B227" s="34"/>
      <c r="C227" s="34">
        <v>60000</v>
      </c>
      <c r="D227" s="80"/>
      <c r="E227" s="34">
        <v>100000</v>
      </c>
      <c r="F227" s="34"/>
      <c r="G227" s="34">
        <f t="shared" si="20"/>
        <v>-40000</v>
      </c>
      <c r="H227" s="34"/>
      <c r="I227" s="35">
        <v>75447.58</v>
      </c>
      <c r="J227" s="35"/>
    </row>
    <row r="228" spans="1:10" s="26" customFormat="1" ht="15">
      <c r="A228" s="80" t="s">
        <v>257</v>
      </c>
      <c r="B228" s="34"/>
      <c r="C228" s="34">
        <v>0</v>
      </c>
      <c r="D228" s="80"/>
      <c r="E228" s="34">
        <v>40000</v>
      </c>
      <c r="F228" s="34"/>
      <c r="G228" s="34">
        <f t="shared" si="20"/>
        <v>-40000</v>
      </c>
      <c r="H228" s="34"/>
      <c r="I228" s="35">
        <v>3580.03</v>
      </c>
      <c r="J228" s="35"/>
    </row>
    <row r="229" spans="1:10" s="26" customFormat="1" ht="15">
      <c r="A229" s="80" t="s">
        <v>159</v>
      </c>
      <c r="B229" s="34"/>
      <c r="C229" s="34">
        <v>60000</v>
      </c>
      <c r="D229" s="80"/>
      <c r="E229" s="34">
        <v>80000</v>
      </c>
      <c r="F229" s="34"/>
      <c r="G229" s="34">
        <f t="shared" si="20"/>
        <v>-20000</v>
      </c>
      <c r="H229" s="34"/>
      <c r="I229" s="35">
        <v>69860.800000000003</v>
      </c>
      <c r="J229" s="35"/>
    </row>
    <row r="230" spans="1:10" s="26" customFormat="1" ht="15">
      <c r="A230" s="80" t="s">
        <v>258</v>
      </c>
      <c r="B230" s="34"/>
      <c r="C230" s="34">
        <v>0</v>
      </c>
      <c r="D230" s="80"/>
      <c r="E230" s="34">
        <v>80000</v>
      </c>
      <c r="F230" s="34"/>
      <c r="G230" s="34">
        <f t="shared" si="20"/>
        <v>-80000</v>
      </c>
      <c r="H230" s="34"/>
      <c r="I230" s="35">
        <v>0</v>
      </c>
      <c r="J230" s="35"/>
    </row>
    <row r="231" spans="1:10" s="26" customFormat="1" ht="15">
      <c r="A231" s="80" t="s">
        <v>160</v>
      </c>
      <c r="B231" s="34"/>
      <c r="C231" s="34">
        <v>60000</v>
      </c>
      <c r="D231" s="80"/>
      <c r="E231" s="34">
        <v>80000</v>
      </c>
      <c r="F231" s="34"/>
      <c r="G231" s="34">
        <f t="shared" si="20"/>
        <v>-20000</v>
      </c>
      <c r="H231" s="34"/>
      <c r="I231" s="35">
        <v>0</v>
      </c>
      <c r="J231" s="35"/>
    </row>
    <row r="232" spans="1:10" s="26" customFormat="1" ht="15">
      <c r="A232" s="80" t="s">
        <v>259</v>
      </c>
      <c r="B232" s="34"/>
      <c r="C232" s="34">
        <v>0</v>
      </c>
      <c r="D232" s="80"/>
      <c r="E232" s="34">
        <v>40000</v>
      </c>
      <c r="F232" s="34"/>
      <c r="G232" s="34">
        <f t="shared" si="20"/>
        <v>-40000</v>
      </c>
      <c r="H232" s="34"/>
      <c r="I232" s="35">
        <v>0</v>
      </c>
      <c r="J232" s="35"/>
    </row>
    <row r="233" spans="1:10" s="26" customFormat="1" ht="15">
      <c r="A233" s="80" t="s">
        <v>240</v>
      </c>
      <c r="B233" s="34"/>
      <c r="C233" s="34">
        <v>60000</v>
      </c>
      <c r="D233" s="80"/>
      <c r="E233" s="34"/>
      <c r="F233" s="34"/>
      <c r="G233" s="34"/>
      <c r="H233" s="34"/>
      <c r="I233" s="35"/>
      <c r="J233" s="35"/>
    </row>
    <row r="234" spans="1:10" s="26" customFormat="1" ht="15">
      <c r="A234" s="80" t="s">
        <v>161</v>
      </c>
      <c r="B234" s="34"/>
      <c r="C234" s="34">
        <v>60000</v>
      </c>
      <c r="D234" s="80"/>
      <c r="E234" s="34">
        <v>0</v>
      </c>
      <c r="F234" s="34"/>
      <c r="G234" s="34">
        <f t="shared" si="20"/>
        <v>60000</v>
      </c>
      <c r="H234" s="34"/>
      <c r="I234" s="35">
        <v>30000.799999999999</v>
      </c>
      <c r="J234" s="35"/>
    </row>
    <row r="235" spans="1:10" s="26" customFormat="1" ht="15">
      <c r="A235" s="80" t="s">
        <v>162</v>
      </c>
      <c r="B235" s="34"/>
      <c r="C235" s="34">
        <v>15000</v>
      </c>
      <c r="D235" s="80"/>
      <c r="E235" s="34">
        <v>15000</v>
      </c>
      <c r="F235" s="34"/>
      <c r="G235" s="34">
        <f t="shared" si="20"/>
        <v>0</v>
      </c>
      <c r="H235" s="34"/>
      <c r="I235" s="35">
        <v>14925.8</v>
      </c>
      <c r="J235" s="35"/>
    </row>
    <row r="236" spans="1:10" s="26" customFormat="1" ht="15">
      <c r="A236" s="80" t="s">
        <v>163</v>
      </c>
      <c r="B236" s="34"/>
      <c r="C236" s="34">
        <v>150000</v>
      </c>
      <c r="D236" s="80"/>
      <c r="E236" s="34">
        <v>0</v>
      </c>
      <c r="F236" s="34"/>
      <c r="G236" s="34">
        <f t="shared" si="20"/>
        <v>150000</v>
      </c>
      <c r="H236" s="34"/>
      <c r="I236" s="35">
        <v>58395.73</v>
      </c>
      <c r="J236" s="35"/>
    </row>
    <row r="237" spans="1:10" s="41" customFormat="1" ht="15">
      <c r="A237" s="80" t="s">
        <v>241</v>
      </c>
      <c r="B237" s="34"/>
      <c r="C237" s="34">
        <v>150000</v>
      </c>
      <c r="D237" s="80"/>
      <c r="E237" s="34">
        <v>0</v>
      </c>
      <c r="F237" s="34"/>
      <c r="G237" s="34">
        <f t="shared" si="20"/>
        <v>150000</v>
      </c>
      <c r="H237" s="34"/>
      <c r="I237" s="35">
        <v>278</v>
      </c>
      <c r="J237" s="35"/>
    </row>
    <row r="238" spans="1:10" s="26" customFormat="1" ht="15.75">
      <c r="A238" s="85" t="s">
        <v>164</v>
      </c>
      <c r="B238" s="34"/>
      <c r="C238" s="34"/>
      <c r="D238" s="85"/>
      <c r="E238" s="34"/>
      <c r="F238" s="34"/>
      <c r="G238" s="34"/>
      <c r="H238" s="34"/>
      <c r="I238" s="35"/>
      <c r="J238" s="35"/>
    </row>
    <row r="239" spans="1:10" s="158" customFormat="1" ht="15.75" customHeight="1">
      <c r="A239" s="160" t="s">
        <v>242</v>
      </c>
      <c r="B239" s="151"/>
      <c r="C239" s="151">
        <v>200000</v>
      </c>
      <c r="D239" s="149"/>
      <c r="E239" s="151">
        <v>0</v>
      </c>
      <c r="F239" s="151"/>
      <c r="G239" s="151">
        <f t="shared" ref="G239:G240" si="21">C239-E239</f>
        <v>200000</v>
      </c>
      <c r="H239" s="151"/>
      <c r="I239" s="157">
        <v>0</v>
      </c>
      <c r="J239" s="157"/>
    </row>
    <row r="240" spans="1:10" s="26" customFormat="1" ht="15">
      <c r="A240" s="80" t="s">
        <v>165</v>
      </c>
      <c r="B240" s="34"/>
      <c r="C240" s="34">
        <v>160000</v>
      </c>
      <c r="D240" s="80"/>
      <c r="E240" s="34">
        <v>150000</v>
      </c>
      <c r="F240" s="34"/>
      <c r="G240" s="34">
        <f t="shared" si="21"/>
        <v>10000</v>
      </c>
      <c r="H240" s="34"/>
      <c r="I240" s="35">
        <v>90780</v>
      </c>
      <c r="J240" s="35"/>
    </row>
    <row r="241" spans="1:10" s="26" customFormat="1" ht="15.75">
      <c r="A241" s="85" t="s">
        <v>166</v>
      </c>
      <c r="B241" s="34"/>
      <c r="C241" s="34"/>
      <c r="D241" s="85"/>
      <c r="E241" s="34"/>
      <c r="F241" s="34"/>
      <c r="G241" s="34"/>
      <c r="H241" s="34"/>
      <c r="I241" s="35"/>
      <c r="J241" s="35"/>
    </row>
    <row r="242" spans="1:10" s="26" customFormat="1" ht="15">
      <c r="A242" s="80" t="s">
        <v>167</v>
      </c>
      <c r="B242" s="34"/>
      <c r="C242" s="34">
        <v>150000</v>
      </c>
      <c r="D242" s="80"/>
      <c r="E242" s="34">
        <v>150000</v>
      </c>
      <c r="F242" s="34"/>
      <c r="G242" s="34">
        <f>C242-E242</f>
        <v>0</v>
      </c>
      <c r="H242" s="34"/>
      <c r="I242" s="35">
        <v>34293.050000000003</v>
      </c>
      <c r="J242" s="35"/>
    </row>
    <row r="243" spans="1:10" s="26" customFormat="1" ht="15.75">
      <c r="A243" s="85" t="s">
        <v>168</v>
      </c>
      <c r="B243" s="34"/>
      <c r="C243" s="34"/>
      <c r="D243" s="85"/>
      <c r="E243" s="34"/>
      <c r="F243" s="34"/>
      <c r="G243" s="34"/>
      <c r="H243" s="34"/>
      <c r="I243" s="35"/>
      <c r="J243" s="35"/>
    </row>
    <row r="244" spans="1:10" s="26" customFormat="1" ht="15">
      <c r="A244" s="80" t="s">
        <v>169</v>
      </c>
      <c r="B244" s="34"/>
      <c r="C244" s="34">
        <v>500000</v>
      </c>
      <c r="D244" s="80"/>
      <c r="E244" s="34">
        <v>500000</v>
      </c>
      <c r="F244" s="34"/>
      <c r="G244" s="34">
        <f>C244-E244</f>
        <v>0</v>
      </c>
      <c r="H244" s="34"/>
      <c r="I244" s="35">
        <v>59676</v>
      </c>
      <c r="J244" s="35"/>
    </row>
    <row r="245" spans="1:10" s="26" customFormat="1" ht="15">
      <c r="A245" s="80"/>
      <c r="B245" s="34"/>
      <c r="C245" s="34"/>
      <c r="D245" s="80"/>
      <c r="E245" s="34"/>
      <c r="F245" s="34"/>
      <c r="G245" s="34"/>
      <c r="H245" s="34"/>
      <c r="I245" s="35"/>
      <c r="J245" s="35"/>
    </row>
    <row r="246" spans="1:10" s="26" customFormat="1" ht="15.75">
      <c r="A246" s="1" t="s">
        <v>170</v>
      </c>
      <c r="B246" s="34"/>
      <c r="C246" s="34">
        <v>10000</v>
      </c>
      <c r="D246" s="1"/>
      <c r="E246" s="34">
        <v>25000</v>
      </c>
      <c r="F246" s="34"/>
      <c r="G246" s="34">
        <f>C246-E246</f>
        <v>-15000</v>
      </c>
      <c r="H246" s="34"/>
      <c r="I246" s="35">
        <v>0</v>
      </c>
      <c r="J246" s="35"/>
    </row>
    <row r="247" spans="1:10" s="26" customFormat="1" ht="12.75" customHeight="1">
      <c r="A247" s="80"/>
      <c r="B247" s="34"/>
      <c r="C247" s="34"/>
      <c r="D247" s="80"/>
      <c r="E247" s="34"/>
      <c r="F247" s="34"/>
      <c r="G247" s="34"/>
      <c r="H247" s="34"/>
      <c r="I247" s="35"/>
      <c r="J247" s="35"/>
    </row>
    <row r="248" spans="1:10" s="26" customFormat="1" ht="17.25" customHeight="1">
      <c r="A248" s="29"/>
      <c r="B248" s="39"/>
      <c r="C248" s="113">
        <f>SUM(C209:C247)</f>
        <v>4615636</v>
      </c>
      <c r="D248" s="29"/>
      <c r="E248" s="113">
        <f>SUM(E209:E247)</f>
        <v>3195636</v>
      </c>
      <c r="F248" s="39"/>
      <c r="G248" s="113">
        <f>C248-E248</f>
        <v>1420000</v>
      </c>
      <c r="H248" s="39"/>
      <c r="I248" s="114">
        <f>SUM(I209:I247)</f>
        <v>1316707.8700000001</v>
      </c>
      <c r="J248" s="40"/>
    </row>
    <row r="249" spans="1:10" s="109" customFormat="1" ht="12.75" customHeight="1">
      <c r="A249" s="115"/>
      <c r="B249" s="111"/>
      <c r="C249" s="111"/>
      <c r="D249" s="115"/>
      <c r="E249" s="111"/>
      <c r="F249" s="111"/>
      <c r="G249" s="111"/>
      <c r="H249" s="111"/>
      <c r="I249" s="112"/>
      <c r="J249" s="112"/>
    </row>
    <row r="250" spans="1:10" s="26" customFormat="1" ht="15.75">
      <c r="A250" s="103" t="s">
        <v>171</v>
      </c>
      <c r="B250" s="116"/>
      <c r="C250" s="116">
        <f>C248</f>
        <v>4615636</v>
      </c>
      <c r="D250" s="103"/>
      <c r="E250" s="116">
        <f>E248</f>
        <v>3195636</v>
      </c>
      <c r="F250" s="116"/>
      <c r="G250" s="116">
        <f>C250-E250</f>
        <v>1420000</v>
      </c>
      <c r="H250" s="116"/>
      <c r="I250" s="117">
        <f>I248</f>
        <v>1316707.8700000001</v>
      </c>
      <c r="J250" s="117"/>
    </row>
    <row r="251" spans="1:10" s="26" customFormat="1" ht="14.25" customHeight="1">
      <c r="A251" s="29"/>
      <c r="B251" s="39"/>
      <c r="C251" s="39"/>
      <c r="D251" s="29"/>
      <c r="E251" s="39"/>
      <c r="F251" s="39"/>
      <c r="G251" s="39"/>
      <c r="H251" s="39"/>
      <c r="I251" s="40"/>
      <c r="J251" s="40"/>
    </row>
    <row r="252" spans="1:10" s="26" customFormat="1" ht="15.75">
      <c r="A252" s="118" t="s">
        <v>172</v>
      </c>
      <c r="B252" s="119"/>
      <c r="C252" s="119"/>
      <c r="D252" s="118"/>
      <c r="E252" s="119"/>
      <c r="F252" s="119"/>
      <c r="G252" s="119"/>
      <c r="H252" s="119"/>
      <c r="I252" s="120"/>
      <c r="J252" s="120"/>
    </row>
    <row r="253" spans="1:10" s="26" customFormat="1" ht="15">
      <c r="A253" s="121" t="s">
        <v>173</v>
      </c>
      <c r="B253" s="34"/>
      <c r="C253" s="34">
        <v>50000</v>
      </c>
      <c r="D253" s="121"/>
      <c r="E253" s="34">
        <v>0</v>
      </c>
      <c r="F253" s="34"/>
      <c r="G253" s="34">
        <f t="shared" ref="G253:G262" si="22">C253-E253</f>
        <v>50000</v>
      </c>
      <c r="H253" s="34"/>
      <c r="I253" s="35">
        <v>3816</v>
      </c>
      <c r="J253" s="35"/>
    </row>
    <row r="254" spans="1:10" s="26" customFormat="1" ht="15">
      <c r="A254" s="121" t="s">
        <v>174</v>
      </c>
      <c r="B254" s="34"/>
      <c r="C254" s="34">
        <v>180000</v>
      </c>
      <c r="D254" s="121"/>
      <c r="E254" s="34">
        <v>180000</v>
      </c>
      <c r="F254" s="34"/>
      <c r="G254" s="34">
        <f t="shared" si="22"/>
        <v>0</v>
      </c>
      <c r="H254" s="34"/>
      <c r="I254" s="35">
        <v>80858.600000000006</v>
      </c>
      <c r="J254" s="35"/>
    </row>
    <row r="255" spans="1:10" s="26" customFormat="1" ht="15">
      <c r="A255" s="167" t="s">
        <v>265</v>
      </c>
      <c r="B255" s="164"/>
      <c r="C255" s="164">
        <v>550000</v>
      </c>
      <c r="D255" s="121"/>
      <c r="E255" s="34">
        <v>0</v>
      </c>
      <c r="F255" s="34"/>
      <c r="G255" s="34">
        <f t="shared" ref="G255" si="23">C255-E255</f>
        <v>550000</v>
      </c>
      <c r="H255" s="34"/>
      <c r="I255" s="35">
        <v>0</v>
      </c>
      <c r="J255" s="35"/>
    </row>
    <row r="256" spans="1:10" ht="16.5" customHeight="1">
      <c r="A256" s="168" t="s">
        <v>271</v>
      </c>
      <c r="B256" s="164"/>
      <c r="C256" s="164">
        <v>1500000</v>
      </c>
      <c r="D256" s="29"/>
      <c r="E256" s="34">
        <v>1500000</v>
      </c>
      <c r="F256" s="34"/>
      <c r="G256" s="34">
        <f t="shared" ref="G256:G260" si="24">C256-E256</f>
        <v>0</v>
      </c>
      <c r="H256" s="34"/>
      <c r="I256" s="35">
        <v>1500820.22</v>
      </c>
      <c r="J256" s="35"/>
    </row>
    <row r="257" spans="1:10" ht="15.75">
      <c r="A257" s="41" t="s">
        <v>261</v>
      </c>
      <c r="B257" s="34"/>
      <c r="C257" s="34">
        <v>0</v>
      </c>
      <c r="D257" s="29"/>
      <c r="E257" s="34">
        <v>800000</v>
      </c>
      <c r="F257" s="34"/>
      <c r="G257" s="34">
        <f t="shared" si="24"/>
        <v>-800000</v>
      </c>
      <c r="H257" s="34"/>
      <c r="I257" s="35">
        <v>550423.80000000005</v>
      </c>
      <c r="J257" s="35"/>
    </row>
    <row r="258" spans="1:10" ht="15.75">
      <c r="A258" s="168" t="s">
        <v>272</v>
      </c>
      <c r="B258" s="164"/>
      <c r="C258" s="164">
        <v>1200000</v>
      </c>
      <c r="D258" s="29"/>
      <c r="E258" s="34">
        <v>1200000</v>
      </c>
      <c r="F258" s="34"/>
      <c r="G258" s="34">
        <f t="shared" si="24"/>
        <v>0</v>
      </c>
      <c r="H258" s="34"/>
      <c r="I258" s="35">
        <v>880502.42</v>
      </c>
      <c r="J258" s="35"/>
    </row>
    <row r="259" spans="1:10" ht="15.75">
      <c r="A259" s="41" t="s">
        <v>262</v>
      </c>
      <c r="B259" s="34"/>
      <c r="C259" s="34">
        <v>0</v>
      </c>
      <c r="D259" s="29"/>
      <c r="E259" s="34">
        <v>1200000</v>
      </c>
      <c r="F259" s="34"/>
      <c r="G259" s="34">
        <f t="shared" si="24"/>
        <v>-1200000</v>
      </c>
      <c r="H259" s="34"/>
      <c r="I259" s="35">
        <v>0</v>
      </c>
      <c r="J259" s="35"/>
    </row>
    <row r="260" spans="1:10" ht="15.75">
      <c r="A260" s="41" t="s">
        <v>260</v>
      </c>
      <c r="B260" s="34"/>
      <c r="C260" s="34">
        <v>0</v>
      </c>
      <c r="D260" s="29"/>
      <c r="E260" s="34">
        <v>1000000</v>
      </c>
      <c r="F260" s="34"/>
      <c r="G260" s="34">
        <f t="shared" si="24"/>
        <v>-1000000</v>
      </c>
      <c r="H260" s="34"/>
      <c r="I260" s="35">
        <v>999982.8</v>
      </c>
      <c r="J260" s="35"/>
    </row>
    <row r="261" spans="1:10" s="26" customFormat="1" ht="15">
      <c r="A261" s="121" t="s">
        <v>175</v>
      </c>
      <c r="B261" s="34"/>
      <c r="C261" s="34">
        <v>0</v>
      </c>
      <c r="D261" s="121"/>
      <c r="E261" s="34">
        <v>0</v>
      </c>
      <c r="F261" s="34"/>
      <c r="G261" s="34">
        <f t="shared" si="22"/>
        <v>0</v>
      </c>
      <c r="H261" s="34"/>
      <c r="I261" s="35">
        <v>504.16</v>
      </c>
      <c r="J261" s="35"/>
    </row>
    <row r="262" spans="1:10" s="26" customFormat="1" ht="15">
      <c r="A262" s="74" t="s">
        <v>176</v>
      </c>
      <c r="B262" s="34"/>
      <c r="C262" s="34">
        <v>0</v>
      </c>
      <c r="D262" s="74"/>
      <c r="E262" s="34">
        <v>5000</v>
      </c>
      <c r="F262" s="34"/>
      <c r="G262" s="34">
        <f t="shared" si="22"/>
        <v>-5000</v>
      </c>
      <c r="H262" s="34"/>
      <c r="I262" s="35">
        <v>0</v>
      </c>
      <c r="J262" s="35"/>
    </row>
    <row r="263" spans="1:10" s="26" customFormat="1" ht="15.75">
      <c r="A263" s="74"/>
      <c r="B263" s="39"/>
      <c r="C263" s="50">
        <f>SUM(C253:C262)</f>
        <v>3480000</v>
      </c>
      <c r="D263" s="74"/>
      <c r="E263" s="50">
        <f>SUM(E253:E262)</f>
        <v>5885000</v>
      </c>
      <c r="F263" s="39"/>
      <c r="G263" s="50">
        <f>C263-E263</f>
        <v>-2405000</v>
      </c>
      <c r="H263" s="39"/>
      <c r="I263" s="51">
        <f>SUM(I253:I262)</f>
        <v>4016908</v>
      </c>
      <c r="J263" s="40"/>
    </row>
    <row r="264" spans="1:10" s="26" customFormat="1" ht="9.75" customHeight="1">
      <c r="A264" s="74"/>
      <c r="B264" s="34"/>
      <c r="C264" s="34"/>
      <c r="D264" s="74"/>
      <c r="E264" s="34"/>
      <c r="F264" s="34"/>
      <c r="G264" s="34"/>
      <c r="H264" s="34"/>
      <c r="I264" s="35"/>
      <c r="J264" s="35"/>
    </row>
    <row r="265" spans="1:10" s="1" customFormat="1" ht="15.75">
      <c r="A265" s="122" t="s">
        <v>177</v>
      </c>
      <c r="B265" s="119"/>
      <c r="C265" s="119">
        <f>C263</f>
        <v>3480000</v>
      </c>
      <c r="D265" s="122"/>
      <c r="E265" s="119">
        <f>E263</f>
        <v>5885000</v>
      </c>
      <c r="F265" s="119"/>
      <c r="G265" s="119">
        <f>C265-E265</f>
        <v>-2405000</v>
      </c>
      <c r="H265" s="119"/>
      <c r="I265" s="120">
        <f>I263</f>
        <v>4016908</v>
      </c>
      <c r="J265" s="120"/>
    </row>
    <row r="266" spans="1:10" ht="9" customHeight="1">
      <c r="A266" s="123"/>
      <c r="D266" s="123"/>
    </row>
    <row r="267" spans="1:10" s="26" customFormat="1" ht="15.75">
      <c r="A267" s="124" t="s">
        <v>178</v>
      </c>
      <c r="B267" s="125"/>
      <c r="C267" s="125"/>
      <c r="D267" s="124"/>
      <c r="E267" s="125"/>
      <c r="F267" s="125"/>
      <c r="G267" s="125"/>
      <c r="H267" s="125"/>
      <c r="I267" s="126"/>
      <c r="J267" s="126"/>
    </row>
    <row r="268" spans="1:10" s="26" customFormat="1" ht="15.75">
      <c r="A268" s="29" t="s">
        <v>179</v>
      </c>
      <c r="B268" s="34"/>
      <c r="C268" s="34">
        <v>170000</v>
      </c>
      <c r="D268" s="29"/>
      <c r="E268" s="34">
        <v>160000</v>
      </c>
      <c r="F268" s="34"/>
      <c r="G268" s="34">
        <f t="shared" ref="G268:G301" si="25">C268-E268</f>
        <v>10000</v>
      </c>
      <c r="H268" s="34"/>
      <c r="I268" s="35">
        <v>132525.87</v>
      </c>
      <c r="J268" s="35"/>
    </row>
    <row r="269" spans="1:10" s="26" customFormat="1" ht="15.75">
      <c r="A269" s="108" t="s">
        <v>180</v>
      </c>
      <c r="B269" s="34"/>
      <c r="C269" s="34">
        <v>25000</v>
      </c>
      <c r="D269" s="108"/>
      <c r="E269" s="34">
        <v>25000</v>
      </c>
      <c r="F269" s="34"/>
      <c r="G269" s="34">
        <f t="shared" si="25"/>
        <v>0</v>
      </c>
      <c r="H269" s="34"/>
      <c r="I269" s="35">
        <v>12630</v>
      </c>
      <c r="J269" s="35"/>
    </row>
    <row r="270" spans="1:10" s="26" customFormat="1" ht="15.75">
      <c r="A270" s="127" t="s">
        <v>181</v>
      </c>
      <c r="B270" s="34"/>
      <c r="C270" s="34">
        <v>160000</v>
      </c>
      <c r="D270" s="127"/>
      <c r="E270" s="34">
        <v>160000</v>
      </c>
      <c r="F270" s="34"/>
      <c r="G270" s="34">
        <f t="shared" si="25"/>
        <v>0</v>
      </c>
      <c r="H270" s="34"/>
      <c r="I270" s="35">
        <v>100846.93</v>
      </c>
      <c r="J270" s="35"/>
    </row>
    <row r="271" spans="1:10" s="26" customFormat="1" ht="15" customHeight="1">
      <c r="A271" s="29" t="s">
        <v>182</v>
      </c>
      <c r="B271" s="34"/>
      <c r="C271" s="34"/>
      <c r="D271" s="29"/>
      <c r="E271" s="34"/>
      <c r="F271" s="34"/>
      <c r="G271" s="34"/>
      <c r="H271" s="34"/>
      <c r="I271" s="35"/>
      <c r="J271" s="35"/>
    </row>
    <row r="272" spans="1:10" s="26" customFormat="1" ht="15" customHeight="1">
      <c r="A272" s="41" t="s">
        <v>183</v>
      </c>
      <c r="B272" s="34"/>
      <c r="C272" s="34">
        <v>30000</v>
      </c>
      <c r="D272" s="29"/>
      <c r="E272" s="34">
        <v>50000</v>
      </c>
      <c r="F272" s="34"/>
      <c r="G272" s="34">
        <f t="shared" si="25"/>
        <v>-20000</v>
      </c>
      <c r="H272" s="34"/>
      <c r="I272" s="35">
        <v>0</v>
      </c>
      <c r="J272" s="35"/>
    </row>
    <row r="273" spans="1:10" s="26" customFormat="1" ht="15" customHeight="1">
      <c r="A273" s="41" t="s">
        <v>243</v>
      </c>
      <c r="B273" s="34"/>
      <c r="C273" s="34">
        <v>50000</v>
      </c>
      <c r="D273" s="41"/>
      <c r="E273" s="34">
        <v>65000</v>
      </c>
      <c r="F273" s="34"/>
      <c r="G273" s="34">
        <f t="shared" si="25"/>
        <v>-15000</v>
      </c>
      <c r="H273" s="34"/>
      <c r="I273" s="35">
        <v>24650</v>
      </c>
      <c r="J273" s="35"/>
    </row>
    <row r="274" spans="1:10" s="26" customFormat="1" ht="15" customHeight="1">
      <c r="A274" s="41" t="s">
        <v>244</v>
      </c>
      <c r="B274" s="34"/>
      <c r="C274" s="34">
        <v>70000</v>
      </c>
      <c r="D274" s="41"/>
      <c r="E274" s="34">
        <f>55000+40000</f>
        <v>95000</v>
      </c>
      <c r="F274" s="34"/>
      <c r="G274" s="34">
        <f t="shared" si="25"/>
        <v>-25000</v>
      </c>
      <c r="H274" s="34"/>
      <c r="I274" s="35">
        <v>44158.57</v>
      </c>
      <c r="J274" s="35"/>
    </row>
    <row r="275" spans="1:10" s="26" customFormat="1" ht="15" customHeight="1">
      <c r="A275" s="41" t="s">
        <v>184</v>
      </c>
      <c r="B275" s="34"/>
      <c r="C275" s="34">
        <v>33000</v>
      </c>
      <c r="D275" s="41"/>
      <c r="E275" s="34">
        <v>33000</v>
      </c>
      <c r="F275" s="34"/>
      <c r="G275" s="34">
        <f t="shared" si="25"/>
        <v>0</v>
      </c>
      <c r="H275" s="34"/>
      <c r="I275" s="35">
        <v>14950</v>
      </c>
      <c r="J275" s="35"/>
    </row>
    <row r="276" spans="1:10" s="26" customFormat="1" ht="15" customHeight="1">
      <c r="A276" s="41" t="s">
        <v>185</v>
      </c>
      <c r="B276" s="34"/>
      <c r="C276" s="34">
        <v>33000</v>
      </c>
      <c r="D276" s="41"/>
      <c r="E276" s="34">
        <v>33000</v>
      </c>
      <c r="F276" s="34"/>
      <c r="G276" s="34">
        <f t="shared" si="25"/>
        <v>0</v>
      </c>
      <c r="H276" s="34"/>
      <c r="I276" s="35">
        <v>6400</v>
      </c>
      <c r="J276" s="35"/>
    </row>
    <row r="277" spans="1:10" s="26" customFormat="1" ht="15" customHeight="1">
      <c r="A277" s="41" t="s">
        <v>186</v>
      </c>
      <c r="B277" s="34"/>
      <c r="C277" s="34">
        <v>20000</v>
      </c>
      <c r="D277" s="41"/>
      <c r="E277" s="34">
        <v>12000</v>
      </c>
      <c r="F277" s="34"/>
      <c r="G277" s="34">
        <f t="shared" si="25"/>
        <v>8000</v>
      </c>
      <c r="H277" s="34"/>
      <c r="I277" s="35">
        <v>2645</v>
      </c>
      <c r="J277" s="35"/>
    </row>
    <row r="278" spans="1:10" s="26" customFormat="1" ht="15" customHeight="1">
      <c r="A278" s="41" t="s">
        <v>245</v>
      </c>
      <c r="B278" s="34"/>
      <c r="C278" s="34">
        <v>60000</v>
      </c>
      <c r="D278" s="41"/>
      <c r="E278" s="34">
        <v>60000</v>
      </c>
      <c r="F278" s="34"/>
      <c r="G278" s="34">
        <f t="shared" si="25"/>
        <v>0</v>
      </c>
      <c r="H278" s="34"/>
      <c r="I278" s="35">
        <v>43920</v>
      </c>
      <c r="J278" s="35"/>
    </row>
    <row r="279" spans="1:10" s="26" customFormat="1" ht="15" customHeight="1">
      <c r="A279" s="41" t="s">
        <v>246</v>
      </c>
      <c r="B279" s="34"/>
      <c r="C279" s="34">
        <v>60000</v>
      </c>
      <c r="D279" s="41"/>
      <c r="E279" s="34">
        <v>60000</v>
      </c>
      <c r="F279" s="34"/>
      <c r="G279" s="34">
        <f t="shared" si="25"/>
        <v>0</v>
      </c>
      <c r="H279" s="34"/>
      <c r="I279" s="35">
        <v>40700</v>
      </c>
      <c r="J279" s="35"/>
    </row>
    <row r="280" spans="1:10" s="26" customFormat="1" ht="15" customHeight="1">
      <c r="A280" s="41" t="s">
        <v>187</v>
      </c>
      <c r="B280" s="34"/>
      <c r="C280" s="34">
        <v>50000</v>
      </c>
      <c r="D280" s="41"/>
      <c r="E280" s="34">
        <v>40000</v>
      </c>
      <c r="F280" s="34"/>
      <c r="G280" s="34">
        <f t="shared" si="25"/>
        <v>10000</v>
      </c>
      <c r="H280" s="34"/>
      <c r="I280" s="35">
        <v>48475.68</v>
      </c>
      <c r="J280" s="35"/>
    </row>
    <row r="281" spans="1:10" s="26" customFormat="1" ht="15" customHeight="1">
      <c r="A281" s="41" t="s">
        <v>188</v>
      </c>
      <c r="B281" s="34"/>
      <c r="C281" s="34">
        <v>4000</v>
      </c>
      <c r="D281" s="41"/>
      <c r="E281" s="34">
        <v>4000</v>
      </c>
      <c r="F281" s="34"/>
      <c r="G281" s="34">
        <f t="shared" si="25"/>
        <v>0</v>
      </c>
      <c r="H281" s="34"/>
      <c r="I281" s="35">
        <v>3545</v>
      </c>
      <c r="J281" s="35"/>
    </row>
    <row r="282" spans="1:10" s="26" customFormat="1" ht="15" customHeight="1">
      <c r="A282" s="41" t="s">
        <v>189</v>
      </c>
      <c r="B282" s="34"/>
      <c r="C282" s="34">
        <v>3000</v>
      </c>
      <c r="D282" s="41"/>
      <c r="E282" s="34">
        <v>3000</v>
      </c>
      <c r="F282" s="34"/>
      <c r="G282" s="34">
        <f t="shared" si="25"/>
        <v>0</v>
      </c>
      <c r="H282" s="34"/>
      <c r="I282" s="35">
        <v>920</v>
      </c>
      <c r="J282" s="35"/>
    </row>
    <row r="283" spans="1:10" s="26" customFormat="1" ht="15" customHeight="1">
      <c r="A283" s="41" t="s">
        <v>190</v>
      </c>
      <c r="B283" s="34"/>
      <c r="C283" s="34">
        <v>7000</v>
      </c>
      <c r="D283" s="41"/>
      <c r="E283" s="34">
        <v>0</v>
      </c>
      <c r="F283" s="34"/>
      <c r="G283" s="34">
        <f t="shared" si="25"/>
        <v>7000</v>
      </c>
      <c r="H283" s="34"/>
      <c r="I283" s="35">
        <v>2000</v>
      </c>
      <c r="J283" s="35"/>
    </row>
    <row r="284" spans="1:10" s="41" customFormat="1" ht="15" customHeight="1">
      <c r="A284" s="169" t="s">
        <v>280</v>
      </c>
      <c r="B284" s="170"/>
      <c r="C284" s="170">
        <v>1000000</v>
      </c>
      <c r="E284" s="34">
        <v>12000</v>
      </c>
      <c r="F284" s="34"/>
      <c r="G284" s="34">
        <f t="shared" si="25"/>
        <v>988000</v>
      </c>
      <c r="H284" s="34"/>
      <c r="I284" s="35">
        <v>11500</v>
      </c>
      <c r="J284" s="35"/>
    </row>
    <row r="285" spans="1:10" s="26" customFormat="1" ht="15.75">
      <c r="A285" s="85" t="s">
        <v>191</v>
      </c>
      <c r="B285" s="34"/>
      <c r="C285" s="34">
        <v>5000</v>
      </c>
      <c r="D285" s="85"/>
      <c r="E285" s="34">
        <v>9000</v>
      </c>
      <c r="F285" s="34"/>
      <c r="G285" s="34">
        <f t="shared" si="25"/>
        <v>-4000</v>
      </c>
      <c r="H285" s="34"/>
      <c r="I285" s="35">
        <v>526.4</v>
      </c>
      <c r="J285" s="35"/>
    </row>
    <row r="286" spans="1:10" s="161" customFormat="1" ht="15.75">
      <c r="A286" s="154" t="s">
        <v>192</v>
      </c>
      <c r="B286" s="151"/>
      <c r="C286" s="151">
        <v>200000</v>
      </c>
      <c r="D286" s="154"/>
      <c r="E286" s="151">
        <v>200000</v>
      </c>
      <c r="F286" s="151"/>
      <c r="G286" s="151">
        <f t="shared" si="25"/>
        <v>0</v>
      </c>
      <c r="H286" s="151"/>
      <c r="I286" s="157">
        <v>0</v>
      </c>
      <c r="J286" s="157"/>
    </row>
    <row r="287" spans="1:10" s="26" customFormat="1" ht="15.75">
      <c r="A287" s="29" t="s">
        <v>193</v>
      </c>
      <c r="B287" s="34"/>
      <c r="C287" s="34">
        <v>35000</v>
      </c>
      <c r="D287" s="29"/>
      <c r="E287" s="34">
        <v>35000</v>
      </c>
      <c r="F287" s="34"/>
      <c r="G287" s="34">
        <f t="shared" si="25"/>
        <v>0</v>
      </c>
      <c r="H287" s="34"/>
      <c r="I287" s="35">
        <v>21664.51</v>
      </c>
      <c r="J287" s="35"/>
    </row>
    <row r="288" spans="1:10" s="26" customFormat="1" ht="15.75">
      <c r="A288" s="1" t="s">
        <v>194</v>
      </c>
      <c r="B288" s="34"/>
      <c r="C288" s="34">
        <v>20000</v>
      </c>
      <c r="D288" s="1"/>
      <c r="E288" s="34">
        <v>3000</v>
      </c>
      <c r="F288" s="34"/>
      <c r="G288" s="34">
        <f t="shared" si="25"/>
        <v>17000</v>
      </c>
      <c r="H288" s="34"/>
      <c r="I288" s="35">
        <v>0</v>
      </c>
      <c r="J288" s="35"/>
    </row>
    <row r="289" spans="1:10" s="41" customFormat="1" ht="15.75">
      <c r="A289" s="154" t="s">
        <v>266</v>
      </c>
      <c r="B289" s="151"/>
      <c r="C289" s="151">
        <v>0</v>
      </c>
      <c r="D289" s="29"/>
      <c r="E289" s="34">
        <v>600000</v>
      </c>
      <c r="F289" s="34"/>
      <c r="G289" s="34">
        <f>C289-E289</f>
        <v>-600000</v>
      </c>
      <c r="H289" s="34"/>
      <c r="I289" s="35">
        <v>208292</v>
      </c>
      <c r="J289" s="35"/>
    </row>
    <row r="290" spans="1:10" s="41" customFormat="1" ht="15.75">
      <c r="A290" s="171" t="s">
        <v>267</v>
      </c>
      <c r="B290" s="170"/>
      <c r="C290" s="170">
        <v>413940</v>
      </c>
      <c r="D290" s="29"/>
      <c r="E290" s="34">
        <v>413940</v>
      </c>
      <c r="F290" s="34"/>
      <c r="G290" s="34">
        <f>C290-E290</f>
        <v>0</v>
      </c>
      <c r="H290" s="34"/>
      <c r="I290" s="35">
        <v>413940</v>
      </c>
      <c r="J290" s="35"/>
    </row>
    <row r="291" spans="1:10" s="26" customFormat="1" ht="15.75">
      <c r="A291" s="129"/>
      <c r="B291" s="39"/>
      <c r="C291" s="50">
        <f>SUM(C268:C290)</f>
        <v>2448940</v>
      </c>
      <c r="D291" s="129"/>
      <c r="E291" s="50">
        <f>SUM(E268:E290)</f>
        <v>2072940</v>
      </c>
      <c r="F291" s="39"/>
      <c r="G291" s="50">
        <f>C291-E291</f>
        <v>376000</v>
      </c>
      <c r="H291" s="39"/>
      <c r="I291" s="51">
        <f>SUM(I268:I290)</f>
        <v>1134289.96</v>
      </c>
      <c r="J291" s="40"/>
    </row>
    <row r="292" spans="1:10" s="26" customFormat="1" ht="11.25" customHeight="1">
      <c r="A292" s="57"/>
      <c r="B292" s="58"/>
      <c r="C292" s="58"/>
      <c r="D292" s="57"/>
      <c r="E292" s="58"/>
      <c r="F292" s="58"/>
      <c r="G292" s="58"/>
      <c r="H292" s="58"/>
      <c r="I292" s="59"/>
      <c r="J292" s="59"/>
    </row>
    <row r="293" spans="1:10" s="1" customFormat="1" ht="15.75" customHeight="1">
      <c r="A293" s="130" t="s">
        <v>195</v>
      </c>
      <c r="B293" s="125"/>
      <c r="C293" s="125">
        <f>C291</f>
        <v>2448940</v>
      </c>
      <c r="D293" s="130"/>
      <c r="E293" s="125">
        <f>E291</f>
        <v>2072940</v>
      </c>
      <c r="F293" s="125"/>
      <c r="G293" s="125">
        <f t="shared" si="25"/>
        <v>376000</v>
      </c>
      <c r="H293" s="125"/>
      <c r="I293" s="126">
        <f>I291</f>
        <v>1134289.96</v>
      </c>
      <c r="J293" s="126"/>
    </row>
    <row r="294" spans="1:10" s="1" customFormat="1" ht="15.75" customHeight="1">
      <c r="A294" s="29"/>
      <c r="B294" s="39"/>
      <c r="C294" s="39"/>
      <c r="D294" s="29"/>
      <c r="E294" s="39"/>
      <c r="F294" s="39"/>
      <c r="G294" s="39"/>
      <c r="H294" s="39"/>
      <c r="I294" s="40"/>
      <c r="J294" s="40"/>
    </row>
    <row r="295" spans="1:10" s="1" customFormat="1" ht="15.75" customHeight="1">
      <c r="A295" s="29" t="s">
        <v>196</v>
      </c>
      <c r="B295" s="39"/>
      <c r="C295" s="39">
        <v>150000</v>
      </c>
      <c r="D295" s="29"/>
      <c r="E295" s="39">
        <v>150000</v>
      </c>
      <c r="F295" s="39"/>
      <c r="G295" s="39">
        <f t="shared" si="25"/>
        <v>0</v>
      </c>
      <c r="H295" s="39"/>
      <c r="I295" s="40">
        <v>43948.07</v>
      </c>
      <c r="J295" s="40"/>
    </row>
    <row r="296" spans="1:10" s="1" customFormat="1" ht="15.75" customHeight="1">
      <c r="A296" s="41" t="s">
        <v>248</v>
      </c>
      <c r="B296" s="39"/>
      <c r="C296" s="34">
        <v>0</v>
      </c>
      <c r="D296" s="29"/>
      <c r="E296" s="39">
        <v>0</v>
      </c>
      <c r="F296" s="39"/>
      <c r="G296" s="34">
        <f t="shared" si="25"/>
        <v>0</v>
      </c>
      <c r="H296" s="39"/>
      <c r="I296" s="35">
        <v>-11500</v>
      </c>
      <c r="J296" s="35"/>
    </row>
    <row r="297" spans="1:10" s="1" customFormat="1" ht="15.75" customHeight="1">
      <c r="A297" s="29" t="s">
        <v>197</v>
      </c>
      <c r="B297" s="39"/>
      <c r="C297" s="50">
        <f>SUM(C295:C296)</f>
        <v>150000</v>
      </c>
      <c r="D297" s="29"/>
      <c r="E297" s="50">
        <f>SUM(E295:E296)</f>
        <v>150000</v>
      </c>
      <c r="F297" s="39"/>
      <c r="G297" s="50">
        <f t="shared" si="25"/>
        <v>0</v>
      </c>
      <c r="H297" s="39"/>
      <c r="I297" s="51">
        <f>SUM(I295:I296)</f>
        <v>32448.07</v>
      </c>
      <c r="J297" s="40"/>
    </row>
    <row r="298" spans="1:10" s="1" customFormat="1" ht="15.75" customHeight="1">
      <c r="A298" s="29"/>
      <c r="B298" s="2"/>
      <c r="C298" s="142"/>
      <c r="D298" s="29"/>
      <c r="E298" s="2"/>
      <c r="F298" s="2"/>
      <c r="G298" s="142"/>
      <c r="H298" s="2"/>
      <c r="I298" s="131"/>
      <c r="J298" s="131"/>
    </row>
    <row r="299" spans="1:10" s="1" customFormat="1" ht="15.75" customHeight="1">
      <c r="A299" s="29" t="s">
        <v>198</v>
      </c>
      <c r="B299" s="39"/>
      <c r="C299" s="142">
        <v>250000</v>
      </c>
      <c r="D299" s="29"/>
      <c r="E299" s="39">
        <v>150000</v>
      </c>
      <c r="F299" s="39"/>
      <c r="G299" s="142">
        <f t="shared" si="25"/>
        <v>100000</v>
      </c>
      <c r="H299" s="39"/>
      <c r="I299" s="131">
        <v>18833.62</v>
      </c>
      <c r="J299" s="131"/>
    </row>
    <row r="300" spans="1:10" s="1" customFormat="1" ht="15.75" customHeight="1">
      <c r="A300" s="41" t="s">
        <v>247</v>
      </c>
      <c r="B300" s="39"/>
      <c r="C300" s="143">
        <v>0</v>
      </c>
      <c r="D300" s="29"/>
      <c r="E300" s="39">
        <v>0</v>
      </c>
      <c r="F300" s="39"/>
      <c r="G300" s="143">
        <f t="shared" si="25"/>
        <v>0</v>
      </c>
      <c r="H300" s="39"/>
      <c r="I300" s="132">
        <v>-32000</v>
      </c>
      <c r="J300" s="132"/>
    </row>
    <row r="301" spans="1:10" s="1" customFormat="1" ht="15.75" customHeight="1">
      <c r="A301" s="29" t="s">
        <v>199</v>
      </c>
      <c r="B301" s="39"/>
      <c r="C301" s="50">
        <f>SUM(C299:C300)</f>
        <v>250000</v>
      </c>
      <c r="D301" s="29"/>
      <c r="E301" s="50">
        <f>SUM(E299:E300)</f>
        <v>150000</v>
      </c>
      <c r="F301" s="39"/>
      <c r="G301" s="144">
        <f t="shared" si="25"/>
        <v>100000</v>
      </c>
      <c r="H301" s="39"/>
      <c r="I301" s="133">
        <f>SUM(I299:I300)</f>
        <v>-13166.380000000001</v>
      </c>
      <c r="J301" s="131"/>
    </row>
    <row r="302" spans="1:10" s="1" customFormat="1" ht="8.25" customHeight="1">
      <c r="A302" s="29"/>
      <c r="B302" s="39"/>
      <c r="C302" s="39"/>
      <c r="D302" s="29"/>
      <c r="E302" s="39"/>
      <c r="F302" s="39"/>
      <c r="G302" s="39"/>
      <c r="H302" s="39"/>
      <c r="I302" s="40"/>
      <c r="J302" s="40"/>
    </row>
    <row r="303" spans="1:10" s="1" customFormat="1" ht="6.75" customHeight="1">
      <c r="A303" s="29"/>
      <c r="B303" s="39"/>
      <c r="C303" s="39"/>
      <c r="D303" s="29"/>
      <c r="E303" s="39"/>
      <c r="F303" s="39"/>
      <c r="G303" s="39"/>
      <c r="H303" s="39"/>
      <c r="I303" s="40"/>
      <c r="J303" s="40"/>
    </row>
    <row r="304" spans="1:10" s="1" customFormat="1" ht="17.25" customHeight="1" thickBot="1">
      <c r="A304" s="134" t="s">
        <v>200</v>
      </c>
      <c r="B304" s="135"/>
      <c r="C304" s="135">
        <f>C92+C112+C204+C250+C265+C293+C297+C301</f>
        <v>18233638.505649999</v>
      </c>
      <c r="D304" s="134"/>
      <c r="E304" s="135">
        <f>E92+E112+E204+E250+E265+E293+E297+E301</f>
        <v>18380289.939999998</v>
      </c>
      <c r="F304" s="135"/>
      <c r="G304" s="135">
        <f>C304-E304</f>
        <v>-146651.43434999883</v>
      </c>
      <c r="H304" s="135"/>
      <c r="I304" s="136">
        <f>I92+I112+I204+I250+I265+I293+I297+I301</f>
        <v>10329472.520000001</v>
      </c>
      <c r="J304" s="136"/>
    </row>
    <row r="305" spans="1:10" s="1" customFormat="1" ht="10.5" customHeight="1">
      <c r="A305" s="29"/>
      <c r="B305" s="39"/>
      <c r="C305" s="39"/>
      <c r="D305" s="29"/>
      <c r="E305" s="39"/>
      <c r="F305" s="39"/>
      <c r="G305" s="39"/>
      <c r="H305" s="39"/>
      <c r="I305" s="40"/>
      <c r="J305" s="40"/>
    </row>
    <row r="306" spans="1:10" s="1" customFormat="1" ht="10.5" customHeight="1">
      <c r="A306" s="29"/>
      <c r="B306" s="39"/>
      <c r="C306" s="39"/>
      <c r="D306" s="29"/>
      <c r="E306" s="39"/>
      <c r="F306" s="39"/>
      <c r="G306" s="39"/>
      <c r="H306" s="39"/>
      <c r="I306" s="40"/>
      <c r="J306" s="40"/>
    </row>
    <row r="307" spans="1:10" ht="15.75">
      <c r="A307" s="29" t="s">
        <v>273</v>
      </c>
      <c r="D307" s="29"/>
    </row>
    <row r="308" spans="1:10" ht="15.75">
      <c r="A308" s="41" t="s">
        <v>201</v>
      </c>
      <c r="B308" s="34"/>
      <c r="C308" s="34">
        <v>0</v>
      </c>
      <c r="D308" s="29"/>
      <c r="E308" s="34">
        <v>300000</v>
      </c>
      <c r="F308" s="34"/>
      <c r="G308" s="152">
        <f t="shared" ref="G308:G317" si="26">C308-E308</f>
        <v>-300000</v>
      </c>
      <c r="H308" s="34"/>
      <c r="I308" s="35">
        <f>60350+420</f>
        <v>60770</v>
      </c>
      <c r="J308" s="35"/>
    </row>
    <row r="309" spans="1:10" ht="15.75">
      <c r="A309" s="41" t="s">
        <v>202</v>
      </c>
      <c r="B309" s="34"/>
      <c r="C309" s="34">
        <v>60000</v>
      </c>
      <c r="D309" s="29"/>
      <c r="E309" s="34">
        <v>0</v>
      </c>
      <c r="F309" s="34"/>
      <c r="G309" s="152">
        <f t="shared" si="26"/>
        <v>60000</v>
      </c>
      <c r="H309" s="34"/>
      <c r="I309" s="35">
        <v>89307.66</v>
      </c>
      <c r="J309" s="35"/>
    </row>
    <row r="310" spans="1:10" ht="15">
      <c r="A310" s="41" t="s">
        <v>203</v>
      </c>
      <c r="B310" s="34"/>
      <c r="C310" s="34">
        <v>300000</v>
      </c>
      <c r="D310" s="41"/>
      <c r="E310" s="34">
        <v>250000</v>
      </c>
      <c r="F310" s="34"/>
      <c r="G310" s="152">
        <f t="shared" si="26"/>
        <v>50000</v>
      </c>
      <c r="H310" s="34"/>
      <c r="I310" s="35">
        <v>305186.21999999997</v>
      </c>
      <c r="J310" s="35"/>
    </row>
    <row r="311" spans="1:10" ht="15.75">
      <c r="A311" s="41" t="s">
        <v>204</v>
      </c>
      <c r="B311" s="34"/>
      <c r="C311" s="34">
        <v>0</v>
      </c>
      <c r="D311" s="29"/>
      <c r="E311" s="34">
        <v>200000</v>
      </c>
      <c r="F311" s="34"/>
      <c r="G311" s="152">
        <f t="shared" si="26"/>
        <v>-200000</v>
      </c>
      <c r="H311" s="34"/>
      <c r="I311" s="35">
        <v>53862.97</v>
      </c>
      <c r="J311" s="35"/>
    </row>
    <row r="312" spans="1:10" ht="15.75">
      <c r="A312" s="41" t="s">
        <v>205</v>
      </c>
      <c r="B312" s="34"/>
      <c r="C312" s="34">
        <v>0</v>
      </c>
      <c r="D312" s="29"/>
      <c r="E312" s="34">
        <v>200000</v>
      </c>
      <c r="F312" s="34"/>
      <c r="G312" s="152">
        <f t="shared" si="26"/>
        <v>-200000</v>
      </c>
      <c r="H312" s="34"/>
      <c r="I312" s="35">
        <v>0</v>
      </c>
      <c r="J312" s="35"/>
    </row>
    <row r="313" spans="1:10" ht="15.75">
      <c r="A313" s="41" t="s">
        <v>206</v>
      </c>
      <c r="B313" s="34"/>
      <c r="C313" s="34">
        <v>0</v>
      </c>
      <c r="D313" s="29"/>
      <c r="E313" s="34">
        <v>200000</v>
      </c>
      <c r="F313" s="34"/>
      <c r="G313" s="152">
        <f t="shared" si="26"/>
        <v>-200000</v>
      </c>
      <c r="H313" s="34"/>
      <c r="I313" s="35">
        <v>0</v>
      </c>
      <c r="J313" s="35"/>
    </row>
    <row r="314" spans="1:10" ht="15.75">
      <c r="A314" s="41" t="s">
        <v>207</v>
      </c>
      <c r="B314" s="34"/>
      <c r="C314" s="34">
        <v>0</v>
      </c>
      <c r="D314" s="29"/>
      <c r="E314" s="34">
        <v>200000</v>
      </c>
      <c r="F314" s="34"/>
      <c r="G314" s="152">
        <f t="shared" si="26"/>
        <v>-200000</v>
      </c>
      <c r="H314" s="34"/>
      <c r="I314" s="35">
        <v>0</v>
      </c>
      <c r="J314" s="35"/>
    </row>
    <row r="315" spans="1:10" ht="15.75">
      <c r="A315" s="41" t="s">
        <v>208</v>
      </c>
      <c r="B315" s="34"/>
      <c r="C315" s="34">
        <v>0</v>
      </c>
      <c r="D315" s="29"/>
      <c r="E315" s="34">
        <v>0</v>
      </c>
      <c r="F315" s="34"/>
      <c r="G315" s="152">
        <f t="shared" si="26"/>
        <v>0</v>
      </c>
      <c r="H315" s="34"/>
      <c r="I315" s="35">
        <v>6101.13</v>
      </c>
      <c r="J315" s="35"/>
    </row>
    <row r="316" spans="1:10" ht="15.75">
      <c r="A316" s="41" t="s">
        <v>209</v>
      </c>
      <c r="B316" s="34"/>
      <c r="C316" s="34">
        <v>90000</v>
      </c>
      <c r="D316" s="29"/>
      <c r="E316" s="34">
        <v>0</v>
      </c>
      <c r="F316" s="34"/>
      <c r="G316" s="152">
        <f t="shared" si="26"/>
        <v>90000</v>
      </c>
      <c r="H316" s="34"/>
      <c r="I316" s="35">
        <v>90115.89</v>
      </c>
      <c r="J316" s="35"/>
    </row>
    <row r="317" spans="1:10" ht="15.75">
      <c r="A317" s="41" t="s">
        <v>210</v>
      </c>
      <c r="B317" s="34"/>
      <c r="C317" s="42">
        <v>0</v>
      </c>
      <c r="D317" s="29"/>
      <c r="E317" s="42">
        <v>0</v>
      </c>
      <c r="F317" s="34"/>
      <c r="G317" s="42">
        <f t="shared" si="26"/>
        <v>0</v>
      </c>
      <c r="H317" s="34"/>
      <c r="I317" s="43">
        <v>1233.0999999999999</v>
      </c>
      <c r="J317" s="35"/>
    </row>
    <row r="318" spans="1:10" s="137" customFormat="1" ht="15" hidden="1">
      <c r="A318" s="84" t="s">
        <v>211</v>
      </c>
      <c r="B318" s="82"/>
      <c r="C318" s="82"/>
      <c r="D318" s="84"/>
      <c r="E318" s="82">
        <v>0</v>
      </c>
      <c r="F318" s="82"/>
      <c r="G318" s="82"/>
      <c r="H318" s="82"/>
      <c r="I318" s="83">
        <v>0</v>
      </c>
      <c r="J318" s="83"/>
    </row>
    <row r="319" spans="1:10" s="137" customFormat="1" ht="15" hidden="1">
      <c r="A319" s="84" t="s">
        <v>212</v>
      </c>
      <c r="B319" s="82"/>
      <c r="C319" s="82"/>
      <c r="D319" s="84"/>
      <c r="E319" s="82">
        <v>0</v>
      </c>
      <c r="F319" s="82"/>
      <c r="G319" s="82"/>
      <c r="H319" s="82"/>
      <c r="I319" s="83">
        <v>0</v>
      </c>
      <c r="J319" s="83"/>
    </row>
    <row r="320" spans="1:10" s="137" customFormat="1" ht="15" hidden="1">
      <c r="A320" s="84" t="s">
        <v>213</v>
      </c>
      <c r="B320" s="82"/>
      <c r="C320" s="82"/>
      <c r="D320" s="84"/>
      <c r="E320" s="82">
        <v>0</v>
      </c>
      <c r="F320" s="82"/>
      <c r="G320" s="82"/>
      <c r="H320" s="82"/>
      <c r="I320" s="83">
        <v>0</v>
      </c>
      <c r="J320" s="83"/>
    </row>
    <row r="321" spans="1:10" s="137" customFormat="1" ht="15" hidden="1">
      <c r="A321" s="84" t="s">
        <v>214</v>
      </c>
      <c r="B321" s="82"/>
      <c r="C321" s="82"/>
      <c r="D321" s="84"/>
      <c r="E321" s="82">
        <v>0</v>
      </c>
      <c r="F321" s="82"/>
      <c r="G321" s="82"/>
      <c r="H321" s="82"/>
      <c r="I321" s="83">
        <v>0</v>
      </c>
      <c r="J321" s="83"/>
    </row>
    <row r="322" spans="1:10" s="137" customFormat="1" ht="15" hidden="1">
      <c r="A322" s="84" t="s">
        <v>215</v>
      </c>
      <c r="B322" s="82"/>
      <c r="C322" s="82"/>
      <c r="D322" s="84"/>
      <c r="E322" s="82">
        <v>0</v>
      </c>
      <c r="F322" s="82"/>
      <c r="G322" s="82"/>
      <c r="H322" s="82"/>
      <c r="I322" s="83">
        <v>0</v>
      </c>
      <c r="J322" s="83"/>
    </row>
    <row r="323" spans="1:10" s="137" customFormat="1" ht="15" hidden="1">
      <c r="A323" s="84" t="s">
        <v>216</v>
      </c>
      <c r="B323" s="82"/>
      <c r="C323" s="82"/>
      <c r="D323" s="84"/>
      <c r="E323" s="82">
        <v>0</v>
      </c>
      <c r="F323" s="82"/>
      <c r="G323" s="82"/>
      <c r="H323" s="82"/>
      <c r="I323" s="83">
        <v>0</v>
      </c>
      <c r="J323" s="83"/>
    </row>
    <row r="324" spans="1:10" s="137" customFormat="1" ht="15" hidden="1">
      <c r="A324" s="84" t="s">
        <v>217</v>
      </c>
      <c r="B324" s="82"/>
      <c r="C324" s="82"/>
      <c r="D324" s="84"/>
      <c r="E324" s="82">
        <v>0</v>
      </c>
      <c r="F324" s="82"/>
      <c r="G324" s="82"/>
      <c r="H324" s="82"/>
      <c r="I324" s="83">
        <v>0</v>
      </c>
      <c r="J324" s="83"/>
    </row>
    <row r="325" spans="1:10" s="137" customFormat="1" ht="15" hidden="1">
      <c r="A325" s="84" t="s">
        <v>218</v>
      </c>
      <c r="B325" s="82"/>
      <c r="C325" s="82"/>
      <c r="D325" s="84"/>
      <c r="E325" s="82">
        <v>0</v>
      </c>
      <c r="F325" s="82"/>
      <c r="G325" s="82"/>
      <c r="H325" s="82"/>
      <c r="I325" s="83">
        <v>0</v>
      </c>
      <c r="J325" s="83"/>
    </row>
    <row r="326" spans="1:10" s="137" customFormat="1" ht="15" hidden="1">
      <c r="A326" s="84" t="s">
        <v>219</v>
      </c>
      <c r="B326" s="82"/>
      <c r="C326" s="82"/>
      <c r="D326" s="84"/>
      <c r="E326" s="82">
        <v>0</v>
      </c>
      <c r="F326" s="82"/>
      <c r="G326" s="82"/>
      <c r="H326" s="82"/>
      <c r="I326" s="83">
        <v>0</v>
      </c>
      <c r="J326" s="83"/>
    </row>
    <row r="327" spans="1:10" s="137" customFormat="1" ht="15" hidden="1">
      <c r="A327" s="84" t="s">
        <v>220</v>
      </c>
      <c r="B327" s="82"/>
      <c r="C327" s="138"/>
      <c r="D327" s="84"/>
      <c r="E327" s="138">
        <v>0</v>
      </c>
      <c r="F327" s="82"/>
      <c r="G327" s="138"/>
      <c r="H327" s="82"/>
      <c r="I327" s="139">
        <v>0</v>
      </c>
      <c r="J327" s="83"/>
    </row>
    <row r="328" spans="1:10" ht="15.75" thickBot="1">
      <c r="A328" s="41"/>
      <c r="B328" s="34"/>
      <c r="C328" s="155">
        <f>SUM(C308:C327)</f>
        <v>450000</v>
      </c>
      <c r="D328" s="41"/>
      <c r="E328" s="155">
        <f>SUM(E308:E327)</f>
        <v>1350000</v>
      </c>
      <c r="F328" s="34"/>
      <c r="G328" s="155">
        <f>SUM(G308:G327)</f>
        <v>-900000</v>
      </c>
      <c r="H328" s="34"/>
      <c r="I328" s="156">
        <f>SUM(I308:I327)</f>
        <v>606576.97</v>
      </c>
      <c r="J328" s="35"/>
    </row>
    <row r="329" spans="1:10" ht="13.5" customHeight="1" thickTop="1">
      <c r="A329" s="41"/>
      <c r="B329" s="34"/>
      <c r="C329" s="34"/>
      <c r="D329" s="41"/>
      <c r="E329" s="34"/>
      <c r="F329" s="34"/>
      <c r="G329" s="34"/>
      <c r="H329" s="34"/>
      <c r="I329" s="35"/>
      <c r="J329" s="35"/>
    </row>
    <row r="330" spans="1:10" s="52" customFormat="1" ht="15">
      <c r="A330" s="41"/>
      <c r="D330" s="41"/>
      <c r="I330" s="53"/>
      <c r="J330" s="53"/>
    </row>
    <row r="331" spans="1:10" s="52" customFormat="1" ht="15">
      <c r="A331" s="41"/>
      <c r="D331" s="41"/>
      <c r="I331" s="53"/>
      <c r="J331" s="53"/>
    </row>
    <row r="332" spans="1:10" s="52" customFormat="1" ht="15">
      <c r="A332" s="26"/>
      <c r="D332" s="26"/>
      <c r="I332" s="53" t="e">
        <f>#REF!+I304</f>
        <v>#REF!</v>
      </c>
      <c r="J332" s="53"/>
    </row>
    <row r="333" spans="1:10">
      <c r="I333" s="53">
        <v>10019715.359999999</v>
      </c>
    </row>
    <row r="335" spans="1:10">
      <c r="I335" s="53" t="e">
        <f>I332-I333</f>
        <v>#REF!</v>
      </c>
    </row>
  </sheetData>
  <printOptions horizontalCentered="1"/>
  <pageMargins left="0.74803149606299213" right="0.74803149606299213" top="0.51181102362204722" bottom="0.51181102362204722" header="0.31496062992125984" footer="0.11811023622047245"/>
  <pageSetup paperSize="9" scale="69" fitToHeight="5" orientation="landscape" cellComments="asDisplayed" r:id="rId1"/>
  <headerFooter>
    <oddFooter>&amp;L&amp;10Details of Budget - 2020&amp;R&amp;Pof &amp;N</oddFooter>
  </headerFooter>
  <rowBreaks count="7" manualBreakCount="7">
    <brk id="45" max="15" man="1"/>
    <brk id="92" max="16383" man="1"/>
    <brk id="114" max="16383" man="1"/>
    <brk id="161" max="15" man="1"/>
    <brk id="204" max="16383" man="1"/>
    <brk id="250" max="9" man="1"/>
    <brk id="293" max="9" man="1"/>
  </rowBreaks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D11"/>
  <sheetViews>
    <sheetView topLeftCell="A4" workbookViewId="0">
      <selection activeCell="L21" sqref="L21"/>
    </sheetView>
  </sheetViews>
  <sheetFormatPr defaultColWidth="8.85546875" defaultRowHeight="15"/>
  <cols>
    <col min="1" max="1" width="48.140625" bestFit="1" customWidth="1"/>
    <col min="2" max="2" width="14.7109375" style="146" customWidth="1"/>
    <col min="3" max="3" width="14.5703125" style="146" customWidth="1"/>
    <col min="4" max="4" width="8.85546875" style="145"/>
  </cols>
  <sheetData>
    <row r="2" spans="1:4" ht="45">
      <c r="B2" s="147" t="s">
        <v>250</v>
      </c>
      <c r="C2" s="147" t="s">
        <v>251</v>
      </c>
      <c r="D2" s="172" t="s">
        <v>291</v>
      </c>
    </row>
    <row r="3" spans="1:4">
      <c r="A3" t="s">
        <v>252</v>
      </c>
      <c r="B3" s="148">
        <v>2236562.5056499997</v>
      </c>
      <c r="C3" s="148">
        <v>2175713.94</v>
      </c>
      <c r="D3" s="173">
        <f>(B3-C3)/C3*100%</f>
        <v>2.7967171847048871E-2</v>
      </c>
    </row>
    <row r="4" spans="1:4">
      <c r="A4" t="s">
        <v>253</v>
      </c>
      <c r="B4" s="148">
        <v>44500</v>
      </c>
      <c r="C4" s="148">
        <v>241000</v>
      </c>
      <c r="D4" s="173">
        <f t="shared" ref="D4:D11" si="0">(B4-C4)/C4*100%</f>
        <v>-0.81535269709543567</v>
      </c>
    </row>
    <row r="5" spans="1:4">
      <c r="A5" t="s">
        <v>13</v>
      </c>
      <c r="B5" s="148">
        <v>5008000</v>
      </c>
      <c r="C5" s="148">
        <v>4510000</v>
      </c>
      <c r="D5" s="173">
        <f t="shared" si="0"/>
        <v>0.11042128603104213</v>
      </c>
    </row>
    <row r="6" spans="1:4">
      <c r="A6" t="s">
        <v>14</v>
      </c>
      <c r="B6" s="148">
        <v>4615636</v>
      </c>
      <c r="C6" s="148">
        <v>3195636</v>
      </c>
      <c r="D6" s="173">
        <f t="shared" si="0"/>
        <v>0.44435599048201985</v>
      </c>
    </row>
    <row r="7" spans="1:4">
      <c r="A7" t="s">
        <v>15</v>
      </c>
      <c r="B7" s="148">
        <v>3480000</v>
      </c>
      <c r="C7" s="148">
        <v>5885000</v>
      </c>
      <c r="D7" s="173">
        <f t="shared" si="0"/>
        <v>-0.40866610025488531</v>
      </c>
    </row>
    <row r="8" spans="1:4">
      <c r="A8" t="s">
        <v>16</v>
      </c>
      <c r="B8" s="148">
        <v>2448940</v>
      </c>
      <c r="C8" s="148">
        <v>2072940</v>
      </c>
      <c r="D8" s="173">
        <f t="shared" si="0"/>
        <v>0.18138489295396876</v>
      </c>
    </row>
    <row r="9" spans="1:4">
      <c r="A9" t="s">
        <v>254</v>
      </c>
      <c r="B9" s="148">
        <v>150000</v>
      </c>
      <c r="C9" s="148">
        <v>150000</v>
      </c>
      <c r="D9" s="173">
        <f t="shared" si="0"/>
        <v>0</v>
      </c>
    </row>
    <row r="10" spans="1:4">
      <c r="A10" t="s">
        <v>255</v>
      </c>
      <c r="B10" s="148">
        <v>250000</v>
      </c>
      <c r="C10" s="148">
        <v>150000</v>
      </c>
      <c r="D10" s="173">
        <f t="shared" si="0"/>
        <v>0.66666666666666663</v>
      </c>
    </row>
    <row r="11" spans="1:4">
      <c r="B11" s="148">
        <f t="shared" ref="B11:C11" si="1">SUM(B3:B10)</f>
        <v>18233638.505649999</v>
      </c>
      <c r="C11" s="148">
        <f t="shared" si="1"/>
        <v>18380289.939999998</v>
      </c>
      <c r="D11" s="173">
        <f t="shared" si="0"/>
        <v>-7.9787334600663461E-3</v>
      </c>
    </row>
  </sheetData>
  <pageMargins left="0.7" right="0.7" top="0.75" bottom="0.75" header="0.3" footer="0.3"/>
  <pageSetup paperSize="9" orientation="portrait"/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Summary</vt:lpstr>
      <vt:lpstr>Budget 2020</vt:lpstr>
      <vt:lpstr>Chart &amp; Graph</vt:lpstr>
      <vt:lpstr>'Budget 2020'!Print_Area</vt:lpstr>
      <vt:lpstr>Summary!Print_Area</vt:lpstr>
      <vt:lpstr>'Budget 2020'!Print_Titles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cp:lastPrinted>2019-10-24T02:33:43Z</cp:lastPrinted>
  <dcterms:created xsi:type="dcterms:W3CDTF">2019-10-14T03:41:15Z</dcterms:created>
  <dcterms:modified xsi:type="dcterms:W3CDTF">2019-12-16T09:57:54Z</dcterms:modified>
</cp:coreProperties>
</file>