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Audited Account\2019\"/>
    </mc:Choice>
  </mc:AlternateContent>
  <xr:revisionPtr revIDLastSave="0" documentId="13_ncr:1_{A0A32B0F-D12F-4A8D-B3C8-858AF3EF9C42}" xr6:coauthVersionLast="45" xr6:coauthVersionMax="45" xr10:uidLastSave="{00000000-0000-0000-0000-000000000000}"/>
  <bookViews>
    <workbookView xWindow="105" yWindow="4485" windowWidth="20370" windowHeight="6615" xr2:uid="{228DA92F-5C0B-4602-B44F-DD267BEC871C}"/>
  </bookViews>
  <sheets>
    <sheet name="50" sheetId="1" r:id="rId1"/>
  </sheets>
  <externalReferences>
    <externalReference r:id="rId2"/>
  </externalReferences>
  <definedNames>
    <definedName name="_xlnm.Print_Area" localSheetId="0">'50'!$A$1:$I$336</definedName>
    <definedName name="_xlnm.Print_Titles" localSheetId="0">'50'!$2:$9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45" i="1" l="1"/>
  <c r="J144" i="1"/>
  <c r="H11" i="1" l="1"/>
  <c r="H12" i="1"/>
  <c r="H13" i="1"/>
  <c r="H17" i="1"/>
  <c r="H18" i="1"/>
  <c r="H19" i="1"/>
  <c r="H23" i="1"/>
  <c r="H24" i="1"/>
  <c r="H25" i="1" s="1"/>
  <c r="H28" i="1"/>
  <c r="H29" i="1"/>
  <c r="H33" i="1"/>
  <c r="H34" i="1"/>
  <c r="H38" i="1"/>
  <c r="H39" i="1"/>
  <c r="H43" i="1"/>
  <c r="H44" i="1"/>
  <c r="H47" i="1"/>
  <c r="H48" i="1"/>
  <c r="H49" i="1"/>
  <c r="H50" i="1"/>
  <c r="H54" i="1"/>
  <c r="H55" i="1"/>
  <c r="H64" i="1"/>
  <c r="H65" i="1"/>
  <c r="H66" i="1"/>
  <c r="H70" i="1"/>
  <c r="H71" i="1"/>
  <c r="H72" i="1"/>
  <c r="H76" i="1"/>
  <c r="H79" i="1"/>
  <c r="H80" i="1"/>
  <c r="H86" i="1"/>
  <c r="H87" i="1"/>
  <c r="H91" i="1"/>
  <c r="H92" i="1"/>
  <c r="H96" i="1"/>
  <c r="H97" i="1"/>
  <c r="H100" i="1"/>
  <c r="H101" i="1"/>
  <c r="H102" i="1"/>
  <c r="H106" i="1"/>
  <c r="H107" i="1"/>
  <c r="H111" i="1"/>
  <c r="H112" i="1"/>
  <c r="H113" i="1"/>
  <c r="H114" i="1"/>
  <c r="H115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8" i="1"/>
  <c r="H139" i="1"/>
  <c r="H140" i="1"/>
  <c r="H141" i="1"/>
  <c r="H142" i="1"/>
  <c r="H143" i="1"/>
  <c r="H144" i="1"/>
  <c r="H147" i="1"/>
  <c r="H150" i="1"/>
  <c r="H151" i="1"/>
  <c r="H152" i="1"/>
  <c r="H153" i="1"/>
  <c r="H154" i="1"/>
  <c r="H155" i="1"/>
  <c r="H156" i="1"/>
  <c r="H159" i="1"/>
  <c r="H160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5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8" i="1"/>
  <c r="H209" i="1"/>
  <c r="H210" i="1" s="1"/>
  <c r="H212" i="1"/>
  <c r="H213" i="1"/>
  <c r="H214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302" i="1"/>
  <c r="H303" i="1"/>
  <c r="H304" i="1"/>
  <c r="H305" i="1"/>
  <c r="H306" i="1"/>
  <c r="H307" i="1"/>
  <c r="H313" i="1"/>
  <c r="H314" i="1"/>
  <c r="H315" i="1"/>
  <c r="H316" i="1"/>
  <c r="H317" i="1"/>
  <c r="H318" i="1"/>
  <c r="H319" i="1"/>
  <c r="H320" i="1"/>
  <c r="H321" i="1"/>
  <c r="H322" i="1"/>
  <c r="H326" i="1"/>
  <c r="H327" i="1"/>
  <c r="I331" i="1"/>
  <c r="G331" i="1"/>
  <c r="E331" i="1"/>
  <c r="I330" i="1"/>
  <c r="G330" i="1"/>
  <c r="E330" i="1"/>
  <c r="I328" i="1"/>
  <c r="G328" i="1"/>
  <c r="E328" i="1"/>
  <c r="I323" i="1"/>
  <c r="G323" i="1"/>
  <c r="E323" i="1"/>
  <c r="C314" i="1"/>
  <c r="C315" i="1" s="1"/>
  <c r="C316" i="1" s="1"/>
  <c r="C317" i="1" s="1"/>
  <c r="C319" i="1" s="1"/>
  <c r="C322" i="1" s="1"/>
  <c r="I308" i="1"/>
  <c r="G308" i="1"/>
  <c r="E308" i="1"/>
  <c r="I299" i="1"/>
  <c r="G299" i="1"/>
  <c r="E299" i="1"/>
  <c r="C278" i="1"/>
  <c r="C279" i="1" s="1"/>
  <c r="C280" i="1" s="1"/>
  <c r="C281" i="1" s="1"/>
  <c r="C282" i="1" s="1"/>
  <c r="C283" i="1" s="1"/>
  <c r="C284" i="1" s="1"/>
  <c r="C285" i="1" s="1"/>
  <c r="C286" i="1" s="1"/>
  <c r="C287" i="1" s="1"/>
  <c r="C263" i="1"/>
  <c r="C264" i="1" s="1"/>
  <c r="C265" i="1" s="1"/>
  <c r="C266" i="1" s="1"/>
  <c r="I249" i="1"/>
  <c r="G249" i="1"/>
  <c r="E249" i="1"/>
  <c r="C219" i="1"/>
  <c r="C220" i="1" s="1"/>
  <c r="C221" i="1" s="1"/>
  <c r="C222" i="1" s="1"/>
  <c r="C223" i="1" s="1"/>
  <c r="C224" i="1" s="1"/>
  <c r="C225" i="1" s="1"/>
  <c r="C226" i="1" s="1"/>
  <c r="C227" i="1" s="1"/>
  <c r="C228" i="1" s="1"/>
  <c r="C230" i="1" s="1"/>
  <c r="C231" i="1" s="1"/>
  <c r="C234" i="1" s="1"/>
  <c r="C237" i="1" s="1"/>
  <c r="C243" i="1" s="1"/>
  <c r="C244" i="1" s="1"/>
  <c r="C247" i="1" s="1"/>
  <c r="I215" i="1"/>
  <c r="G215" i="1"/>
  <c r="E215" i="1"/>
  <c r="I210" i="1"/>
  <c r="G210" i="1"/>
  <c r="E210" i="1"/>
  <c r="I205" i="1"/>
  <c r="G205" i="1"/>
  <c r="E205" i="1"/>
  <c r="I183" i="1"/>
  <c r="G183" i="1"/>
  <c r="E183" i="1"/>
  <c r="C168" i="1"/>
  <c r="C169" i="1" s="1"/>
  <c r="C170" i="1" s="1"/>
  <c r="C171" i="1" s="1"/>
  <c r="C173" i="1" s="1"/>
  <c r="C174" i="1" s="1"/>
  <c r="C176" i="1" s="1"/>
  <c r="C177" i="1" s="1"/>
  <c r="C188" i="1" s="1"/>
  <c r="C189" i="1" s="1"/>
  <c r="C191" i="1" s="1"/>
  <c r="C192" i="1" s="1"/>
  <c r="C193" i="1" s="1"/>
  <c r="C194" i="1" s="1"/>
  <c r="C195" i="1" s="1"/>
  <c r="C196" i="1" s="1"/>
  <c r="C197" i="1" s="1"/>
  <c r="C198" i="1" s="1"/>
  <c r="C202" i="1" s="1"/>
  <c r="I161" i="1"/>
  <c r="G161" i="1"/>
  <c r="E161" i="1"/>
  <c r="I157" i="1"/>
  <c r="G157" i="1"/>
  <c r="E157" i="1"/>
  <c r="I145" i="1"/>
  <c r="G145" i="1"/>
  <c r="E145" i="1"/>
  <c r="I135" i="1"/>
  <c r="G135" i="1"/>
  <c r="E135" i="1"/>
  <c r="I116" i="1"/>
  <c r="G116" i="1"/>
  <c r="E116" i="1"/>
  <c r="C112" i="1"/>
  <c r="C113" i="1" s="1"/>
  <c r="C114" i="1" s="1"/>
  <c r="C115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38" i="1" s="1"/>
  <c r="C140" i="1" s="1"/>
  <c r="C141" i="1" s="1"/>
  <c r="C142" i="1" s="1"/>
  <c r="C143" i="1" s="1"/>
  <c r="C144" i="1" s="1"/>
  <c r="I108" i="1"/>
  <c r="G108" i="1"/>
  <c r="E108" i="1"/>
  <c r="I103" i="1"/>
  <c r="G103" i="1"/>
  <c r="E103" i="1"/>
  <c r="I98" i="1"/>
  <c r="G98" i="1"/>
  <c r="E98" i="1"/>
  <c r="I93" i="1"/>
  <c r="G93" i="1"/>
  <c r="E93" i="1"/>
  <c r="I88" i="1"/>
  <c r="G88" i="1"/>
  <c r="E88" i="1"/>
  <c r="I81" i="1"/>
  <c r="G81" i="1"/>
  <c r="E81" i="1"/>
  <c r="I73" i="1"/>
  <c r="G73" i="1"/>
  <c r="E73" i="1"/>
  <c r="C71" i="1"/>
  <c r="C72" i="1" s="1"/>
  <c r="I67" i="1"/>
  <c r="G67" i="1"/>
  <c r="E67" i="1"/>
  <c r="I56" i="1"/>
  <c r="G56" i="1"/>
  <c r="E56" i="1"/>
  <c r="I51" i="1"/>
  <c r="G51" i="1"/>
  <c r="E51" i="1"/>
  <c r="I45" i="1"/>
  <c r="G45" i="1"/>
  <c r="E45" i="1"/>
  <c r="I40" i="1"/>
  <c r="G40" i="1"/>
  <c r="E40" i="1"/>
  <c r="I35" i="1"/>
  <c r="G35" i="1"/>
  <c r="E35" i="1"/>
  <c r="I30" i="1"/>
  <c r="I59" i="1" s="1"/>
  <c r="G30" i="1"/>
  <c r="E30" i="1"/>
  <c r="E59" i="1" s="1"/>
  <c r="I25" i="1"/>
  <c r="G25" i="1"/>
  <c r="E25" i="1"/>
  <c r="I20" i="1"/>
  <c r="G20" i="1"/>
  <c r="E20" i="1"/>
  <c r="I14" i="1"/>
  <c r="G14" i="1"/>
  <c r="E14" i="1"/>
  <c r="B3" i="1"/>
  <c r="B2" i="1"/>
  <c r="H14" i="1" l="1"/>
  <c r="H20" i="1"/>
  <c r="H35" i="1"/>
  <c r="H205" i="1"/>
  <c r="H81" i="1"/>
  <c r="H108" i="1"/>
  <c r="H103" i="1"/>
  <c r="H88" i="1"/>
  <c r="H67" i="1"/>
  <c r="H40" i="1"/>
  <c r="H331" i="1"/>
  <c r="H328" i="1"/>
  <c r="H161" i="1"/>
  <c r="H73" i="1"/>
  <c r="H249" i="1"/>
  <c r="H116" i="1"/>
  <c r="H30" i="1"/>
  <c r="H59" i="1" s="1"/>
  <c r="H135" i="1"/>
  <c r="H93" i="1"/>
  <c r="H45" i="1"/>
  <c r="H157" i="1"/>
  <c r="H98" i="1"/>
  <c r="H56" i="1"/>
  <c r="H183" i="1"/>
  <c r="H308" i="1"/>
  <c r="H330" i="1"/>
  <c r="H58" i="1"/>
  <c r="H323" i="1"/>
  <c r="H215" i="1"/>
  <c r="H145" i="1"/>
  <c r="H51" i="1"/>
  <c r="H299" i="1"/>
  <c r="J65" i="1"/>
  <c r="I332" i="1"/>
  <c r="I333" i="1" s="1"/>
  <c r="I58" i="1"/>
  <c r="E332" i="1"/>
  <c r="E333" i="1" s="1"/>
  <c r="E58" i="1"/>
  <c r="E61" i="1" s="1"/>
  <c r="G332" i="1"/>
  <c r="G333" i="1" s="1"/>
  <c r="E60" i="1"/>
  <c r="I60" i="1"/>
  <c r="J330" i="1"/>
  <c r="H61" i="1" l="1"/>
  <c r="H332" i="1"/>
  <c r="H333" i="1" s="1"/>
  <c r="H60" i="1"/>
</calcChain>
</file>

<file path=xl/sharedStrings.xml><?xml version="1.0" encoding="utf-8"?>
<sst xmlns="http://schemas.openxmlformats.org/spreadsheetml/2006/main" count="722" uniqueCount="507">
  <si>
    <t>ADMINISTRATIVE EXPENSES</t>
  </si>
  <si>
    <t>Management Account</t>
  </si>
  <si>
    <t>Audited</t>
  </si>
  <si>
    <t>2018</t>
  </si>
  <si>
    <t>Description</t>
  </si>
  <si>
    <t>DEC</t>
  </si>
  <si>
    <t>Salary</t>
  </si>
  <si>
    <t>50-EC</t>
  </si>
  <si>
    <t>9001/000</t>
  </si>
  <si>
    <t>SALARY</t>
  </si>
  <si>
    <t>N1</t>
  </si>
  <si>
    <t>@</t>
  </si>
  <si>
    <t>9001/001</t>
  </si>
  <si>
    <t>TIC-SALARY</t>
  </si>
  <si>
    <t>N2</t>
  </si>
  <si>
    <t>9007/000</t>
  </si>
  <si>
    <t>OVERTIME</t>
  </si>
  <si>
    <t>N12</t>
  </si>
  <si>
    <t>Allowance</t>
  </si>
  <si>
    <t>9002/000</t>
  </si>
  <si>
    <t>ALLOWANCE</t>
  </si>
  <si>
    <t>N3</t>
  </si>
  <si>
    <t>9013/001</t>
  </si>
  <si>
    <t>TIC-TRAINEE ALLOWANCE</t>
  </si>
  <si>
    <t>N17</t>
  </si>
  <si>
    <t>9013/000</t>
  </si>
  <si>
    <t>TRAINEE &amp; TRAINER ALLOWANCE</t>
  </si>
  <si>
    <t>Bonus and incentive</t>
  </si>
  <si>
    <t>9003/000</t>
  </si>
  <si>
    <t>BONUS/INCENTIVE</t>
  </si>
  <si>
    <t>N4</t>
  </si>
  <si>
    <t>9003/001</t>
  </si>
  <si>
    <t>TIC-BONUS/INCENTIVE</t>
  </si>
  <si>
    <t>N5</t>
  </si>
  <si>
    <t>EPF</t>
  </si>
  <si>
    <t>9004/000</t>
  </si>
  <si>
    <t>N6</t>
  </si>
  <si>
    <t>9004/001</t>
  </si>
  <si>
    <t>TIC-EPF</t>
  </si>
  <si>
    <t>N7</t>
  </si>
  <si>
    <t>Socso</t>
  </si>
  <si>
    <t>9005/000</t>
  </si>
  <si>
    <t>SOCSO</t>
  </si>
  <si>
    <t>N8</t>
  </si>
  <si>
    <t>9005/001</t>
  </si>
  <si>
    <t>TIC-SOCSO</t>
  </si>
  <si>
    <t>N9</t>
  </si>
  <si>
    <t>EIS</t>
  </si>
  <si>
    <t>9020/000</t>
  </si>
  <si>
    <t>N24</t>
  </si>
  <si>
    <t>9020/001</t>
  </si>
  <si>
    <t>TIC-EIS</t>
  </si>
  <si>
    <t>N25</t>
  </si>
  <si>
    <t>Medical fee</t>
  </si>
  <si>
    <t>9006/000</t>
  </si>
  <si>
    <t>MEDICAL FEE</t>
  </si>
  <si>
    <t>N10</t>
  </si>
  <si>
    <t>9006/001</t>
  </si>
  <si>
    <t>TIC - MEDICAL FEE</t>
  </si>
  <si>
    <t>N11</t>
  </si>
  <si>
    <t>9008/000</t>
  </si>
  <si>
    <t>INSURANCE</t>
  </si>
  <si>
    <t>N13</t>
  </si>
  <si>
    <t>9010/000</t>
  </si>
  <si>
    <t>GRATUITY</t>
  </si>
  <si>
    <t>9109/000</t>
  </si>
  <si>
    <t>REFRESHMENT / FOOD</t>
  </si>
  <si>
    <t>9017/000</t>
  </si>
  <si>
    <t>STAFF UNIFORM</t>
  </si>
  <si>
    <t>N22</t>
  </si>
  <si>
    <t>Training and development</t>
  </si>
  <si>
    <t>9016/000</t>
  </si>
  <si>
    <t>TRAINING &amp; DEVELOPMENT</t>
  </si>
  <si>
    <t>N21</t>
  </si>
  <si>
    <t>9018/000</t>
  </si>
  <si>
    <t>TEAM BUILDING &amp; OTHERS</t>
  </si>
  <si>
    <t>N23</t>
  </si>
  <si>
    <t>Wages and salary</t>
  </si>
  <si>
    <t>EPF Congtribution</t>
  </si>
  <si>
    <t>Other staff related expenses</t>
  </si>
  <si>
    <t>% of EPF</t>
  </si>
  <si>
    <t>Travelling cost</t>
  </si>
  <si>
    <t>9014/000</t>
  </si>
  <si>
    <t>MILEAGE/TOLL CLAIMS/PETROL</t>
  </si>
  <si>
    <t>N18</t>
  </si>
  <si>
    <t>9014/001</t>
  </si>
  <si>
    <t>TIC-MILEAGE/TOLL CLAIMS/PETROL</t>
  </si>
  <si>
    <t>N19</t>
  </si>
  <si>
    <t>9015/000</t>
  </si>
  <si>
    <t>LOCAL TRAVEL</t>
  </si>
  <si>
    <t>N20</t>
  </si>
  <si>
    <t>#</t>
  </si>
  <si>
    <t>Telephone and internet</t>
  </si>
  <si>
    <t>50-2</t>
  </si>
  <si>
    <t>9101/000</t>
  </si>
  <si>
    <t>TELEPHONE/EMAILS/FAX</t>
  </si>
  <si>
    <t>9101/001</t>
  </si>
  <si>
    <t>TIC-TELEPHONE/EMAILS/FAX</t>
  </si>
  <si>
    <t>9101/002</t>
  </si>
  <si>
    <t>EBUZZ E-MARKETING SUBCRIPTION</t>
  </si>
  <si>
    <t>Stamps and postage</t>
  </si>
  <si>
    <t>9102/000</t>
  </si>
  <si>
    <t>POSTAGE &amp; COURIER</t>
  </si>
  <si>
    <t>4</t>
  </si>
  <si>
    <t>Office rental</t>
  </si>
  <si>
    <t>9103/000</t>
  </si>
  <si>
    <t>OFFICE RENTAL</t>
  </si>
  <si>
    <t>5</t>
  </si>
  <si>
    <t>9103/001</t>
  </si>
  <si>
    <t>TIC-OFFICE RENTAL</t>
  </si>
  <si>
    <t>6</t>
  </si>
  <si>
    <t>Printing and stationery</t>
  </si>
  <si>
    <t>9105/000</t>
  </si>
  <si>
    <t>STATIONERY &amp; SUPPLIES</t>
  </si>
  <si>
    <t>7</t>
  </si>
  <si>
    <t>9105/001</t>
  </si>
  <si>
    <t>TIC-STATIONERY &amp; SUPPLIES</t>
  </si>
  <si>
    <t>8</t>
  </si>
  <si>
    <t>Newspaper and periodicals</t>
  </si>
  <si>
    <t>9106/000</t>
  </si>
  <si>
    <t>PHOTOSTATING &amp; OTHERS/PHOTOGRAPHY</t>
  </si>
  <si>
    <t>10</t>
  </si>
  <si>
    <t>9107/000</t>
  </si>
  <si>
    <t>NEWSPAPER /BOOKS</t>
  </si>
  <si>
    <t>11</t>
  </si>
  <si>
    <t>Office upkeep and expenses</t>
  </si>
  <si>
    <t>9108/000</t>
  </si>
  <si>
    <t>OFFICE UPKEEP &amp; EXPENSES</t>
  </si>
  <si>
    <t>12</t>
  </si>
  <si>
    <t>9108/001</t>
  </si>
  <si>
    <t>TIC-OFFICE UPKEEP &amp; EXPENSES</t>
  </si>
  <si>
    <t>13</t>
  </si>
  <si>
    <t>9110/000</t>
  </si>
  <si>
    <t>MEETING EXPENSES</t>
  </si>
  <si>
    <t>15</t>
  </si>
  <si>
    <t>9111/000</t>
  </si>
  <si>
    <t>UPKEEP OF M/VEHICLE</t>
  </si>
  <si>
    <t>16</t>
  </si>
  <si>
    <t>9118/000</t>
  </si>
  <si>
    <t>DIRECTORS MEETING ALLOWANCE</t>
  </si>
  <si>
    <t>17</t>
  </si>
  <si>
    <t>Electrictiy and water</t>
  </si>
  <si>
    <t>9113/000</t>
  </si>
  <si>
    <t>ELECTRICITY &amp; WATER</t>
  </si>
  <si>
    <t>18</t>
  </si>
  <si>
    <t>9113/001</t>
  </si>
  <si>
    <t>TIC-ELECTRICITY &amp; WATER</t>
  </si>
  <si>
    <t>19</t>
  </si>
  <si>
    <t>Advertisement</t>
  </si>
  <si>
    <t>9201/001</t>
  </si>
  <si>
    <t>ADVERTISEMENT - MAGAZINES</t>
  </si>
  <si>
    <t>20</t>
  </si>
  <si>
    <t>9201/003</t>
  </si>
  <si>
    <t>ADVERTISEMENT - BILLBOARDS/BUS WRAP/CUBE</t>
  </si>
  <si>
    <t>9201/005</t>
  </si>
  <si>
    <t>ADVERTISEMENT - OUTDOOR</t>
  </si>
  <si>
    <t>9201/006</t>
  </si>
  <si>
    <t>ADVERTISEMENT - RADIO</t>
  </si>
  <si>
    <t>9201/007</t>
  </si>
  <si>
    <t>ADVERTISEMENT - SOCIAL MEDIA</t>
  </si>
  <si>
    <t>Printing of publication and brochures</t>
  </si>
  <si>
    <t>9202/000</t>
  </si>
  <si>
    <t>PRINTING OF PUBLICATION/BROCHURES</t>
  </si>
  <si>
    <t>9202/003</t>
  </si>
  <si>
    <t>MY PENANG, MY PERANAKAN BROCHURE</t>
  </si>
  <si>
    <t>9202/004</t>
  </si>
  <si>
    <t>HERITAGE WALKABOUT MAP</t>
  </si>
  <si>
    <t>9202/005</t>
  </si>
  <si>
    <t>TRADE SHOW BROCHURE</t>
  </si>
  <si>
    <t>9202/006</t>
  </si>
  <si>
    <t>STREET ART MAP</t>
  </si>
  <si>
    <t>9202/008</t>
  </si>
  <si>
    <t>GTWHI HERITAGE MAP</t>
  </si>
  <si>
    <t>9202/010</t>
  </si>
  <si>
    <t>DISCOVERY BALIK PULAU MAP</t>
  </si>
  <si>
    <t>9202/012</t>
  </si>
  <si>
    <t>CRUISES BROCHURE</t>
  </si>
  <si>
    <t>9202/016</t>
  </si>
  <si>
    <t>TOUR &amp; INCENTIVE BOOKLET</t>
  </si>
  <si>
    <t>9202/017</t>
  </si>
  <si>
    <t>PG TRAVELLER MAP</t>
  </si>
  <si>
    <t>9202/018</t>
  </si>
  <si>
    <t>CALENDER OF EVENTS</t>
  </si>
  <si>
    <t>9202/019</t>
  </si>
  <si>
    <t>PENANG FOOD MAP</t>
  </si>
  <si>
    <t>9202/020</t>
  </si>
  <si>
    <t xml:space="preserve">PG HERE AND NOW </t>
  </si>
  <si>
    <t>9202/021</t>
  </si>
  <si>
    <t>SEBERANG TOURIST MAP</t>
  </si>
  <si>
    <t>9202/022</t>
  </si>
  <si>
    <t>SEBERANG FOOD MAP</t>
  </si>
  <si>
    <t>Souvenirs, gift and publication material</t>
  </si>
  <si>
    <t>9204/000</t>
  </si>
  <si>
    <t>SOUVENIRS/GIFTS</t>
  </si>
  <si>
    <t>9205/000</t>
  </si>
  <si>
    <t>BROCHURE SHOWCASE RACK</t>
  </si>
  <si>
    <t>9206/000</t>
  </si>
  <si>
    <t>BANNER/STREAMERS &amp; ARTWORK</t>
  </si>
  <si>
    <t>9209/000</t>
  </si>
  <si>
    <t>DEV.OFPG MOBILE APPLICATION</t>
  </si>
  <si>
    <t>9213/000</t>
  </si>
  <si>
    <t>PHOTO/VIDEO ARCHIVING</t>
  </si>
  <si>
    <t>9215/000</t>
  </si>
  <si>
    <t>DEV OF PGT WEBSITE</t>
  </si>
  <si>
    <t>9216/000</t>
  </si>
  <si>
    <t>VIDEO PRODUCTION</t>
  </si>
  <si>
    <t>9208/000</t>
  </si>
  <si>
    <t>DEPRECIATION OF FIXED ASSETS</t>
  </si>
  <si>
    <t>Tourism Media Campaign</t>
  </si>
  <si>
    <t>9212/001</t>
  </si>
  <si>
    <t>SINGAPORE MEDIA CAMPAIGN</t>
  </si>
  <si>
    <t>9212/002</t>
  </si>
  <si>
    <t>INDONESIA MEDIA CAMPAIGN</t>
  </si>
  <si>
    <t>9212/007</t>
  </si>
  <si>
    <t>HK MEDIA CAMPAIGN</t>
  </si>
  <si>
    <t>9212/008</t>
  </si>
  <si>
    <t>THAILAND MEDIA CAMPAIGN</t>
  </si>
  <si>
    <t>9212/009</t>
  </si>
  <si>
    <t>UK MEDIA CAMPAIGN</t>
  </si>
  <si>
    <t>9212/010</t>
  </si>
  <si>
    <t>AUSTRALIA MEDIA CAMPAIGN</t>
  </si>
  <si>
    <t>9212/011</t>
  </si>
  <si>
    <t>US MEDIA CAMPAIGN</t>
  </si>
  <si>
    <t>47</t>
  </si>
  <si>
    <t>Professional fee</t>
  </si>
  <si>
    <t>9207/000</t>
  </si>
  <si>
    <t>PROFESSIONAL FEE</t>
  </si>
  <si>
    <t>48</t>
  </si>
  <si>
    <t>9504/000</t>
  </si>
  <si>
    <t>I/TAX CONSULTANCY FEE</t>
  </si>
  <si>
    <t>49</t>
  </si>
  <si>
    <t>Publicity for events</t>
  </si>
  <si>
    <t>9218/001</t>
  </si>
  <si>
    <t>PUBLICITY - G'TOWN FESTIVAL</t>
  </si>
  <si>
    <t>9218/002</t>
  </si>
  <si>
    <t>PUBLICITY - 10 DAYS 3 FESTIVAL</t>
  </si>
  <si>
    <t>9218/007</t>
  </si>
  <si>
    <t>PUBLICITY - PG YOSAKOI PARADE</t>
  </si>
  <si>
    <t>9218/009</t>
  </si>
  <si>
    <t>PUBLICIY - OTHER EVENTS</t>
  </si>
  <si>
    <t>9218/010</t>
  </si>
  <si>
    <t>PUBLICITY - TRISHAW ENTOURAGE</t>
  </si>
  <si>
    <t>9218/011</t>
  </si>
  <si>
    <t>PUBLICITY - PENANG ANIME MATSURI</t>
  </si>
  <si>
    <t>9218/012</t>
  </si>
  <si>
    <t>PUBLICITY - G'TOWN HERITAGE CELEBRATION</t>
  </si>
  <si>
    <t>9218/013</t>
  </si>
  <si>
    <t>PUBLICITY - PG FUN EXPERIENCES WITH DM3</t>
  </si>
  <si>
    <t>9218/014</t>
  </si>
  <si>
    <t>PUBLICITY - COMIC FIESTA MINI</t>
  </si>
  <si>
    <t>9218/015</t>
  </si>
  <si>
    <t>PUBLICITY - HOT AIR BALOON</t>
  </si>
  <si>
    <t>9218/016</t>
  </si>
  <si>
    <t>PUBLICITY - PG HILL FESTIVALS</t>
  </si>
  <si>
    <t>9218/017</t>
  </si>
  <si>
    <t>PUBLICITY - EPY 2020</t>
  </si>
  <si>
    <t>9218/020</t>
  </si>
  <si>
    <t>PUBLICITY - BUTTERWORTH FRINGE FESTIVAL</t>
  </si>
  <si>
    <t>9211/000</t>
  </si>
  <si>
    <t>FLIGHT INCENTIVE</t>
  </si>
  <si>
    <t>Tactical Campaign</t>
  </si>
  <si>
    <t>9221/001</t>
  </si>
  <si>
    <t>TACTICAL CAMPAIGN - TAIWAN</t>
  </si>
  <si>
    <t>9221/002</t>
  </si>
  <si>
    <t>TACTICAL CAMPAIGN - HONG KONG</t>
  </si>
  <si>
    <t>9221/003</t>
  </si>
  <si>
    <t>TACTICAL CAMPAIGN - AUSTRALIA</t>
  </si>
  <si>
    <t>9221/004</t>
  </si>
  <si>
    <t>TACTICAL CAMPAIGN - CHINA</t>
  </si>
  <si>
    <t>9221/005</t>
  </si>
  <si>
    <t>TACTICAL CAMPAIGN - SINGAPORE</t>
  </si>
  <si>
    <t>9221/006</t>
  </si>
  <si>
    <t>TACTICAL CAMPAIGN - THAILAND</t>
  </si>
  <si>
    <t>9221/007</t>
  </si>
  <si>
    <t>TACTICAL CAMPAIGN - INDONESIA</t>
  </si>
  <si>
    <t>9221/008</t>
  </si>
  <si>
    <t>TACTICAL CAMPAIGN - KOREA</t>
  </si>
  <si>
    <t>9221/009</t>
  </si>
  <si>
    <t>TACTICAL CAMPAIGN - UK</t>
  </si>
  <si>
    <t>9221/010</t>
  </si>
  <si>
    <t>TACTICAL CAMPAIGN - JAPAN</t>
  </si>
  <si>
    <t>9221/011</t>
  </si>
  <si>
    <t>TACTICAL CAMPAIGN - VIETNAM</t>
  </si>
  <si>
    <t>9221/013</t>
  </si>
  <si>
    <t>TACTICAL CAMPAIGN - PHILIPPINES</t>
  </si>
  <si>
    <t>9221/015</t>
  </si>
  <si>
    <t>TACTICAL CAMPAIGN - GERMANY</t>
  </si>
  <si>
    <t>9221/016</t>
  </si>
  <si>
    <t>TACTICAL CAMPAIGN - EUROPE</t>
  </si>
  <si>
    <t>9221/017</t>
  </si>
  <si>
    <t>TACTICAL CAMPAIGN - MALAYSIA</t>
  </si>
  <si>
    <t>9221/018</t>
  </si>
  <si>
    <t xml:space="preserve">TACTICAL CAMPAIGN - REGIONAL </t>
  </si>
  <si>
    <t>9221/019</t>
  </si>
  <si>
    <t>TACTICAL CAMPAIGN - MIDDLE EAST</t>
  </si>
  <si>
    <t>Marketing Campaign</t>
  </si>
  <si>
    <t>9226/001</t>
  </si>
  <si>
    <t>QATAR MARKETING CAMPAIGN</t>
  </si>
  <si>
    <t>69</t>
  </si>
  <si>
    <t>9226/002</t>
  </si>
  <si>
    <t>CHINA SOUTHERN AIRLINE MKT CAMPAIGN</t>
  </si>
  <si>
    <t>70</t>
  </si>
  <si>
    <t>9222/000</t>
  </si>
  <si>
    <t>TOURISM SURVEY</t>
  </si>
  <si>
    <t>71</t>
  </si>
  <si>
    <t>9224/000</t>
  </si>
  <si>
    <t>COPYWRITTING/TRANSLATION</t>
  </si>
  <si>
    <t>72</t>
  </si>
  <si>
    <t>9227/000</t>
  </si>
  <si>
    <t>TOURISM MASTER PLAN</t>
  </si>
  <si>
    <t>Hosting of events</t>
  </si>
  <si>
    <t>9300/002</t>
  </si>
  <si>
    <t>HERITAGE WALK &amp; TOUR/SUNDAY EVENT</t>
  </si>
  <si>
    <t>73</t>
  </si>
  <si>
    <t>9300/004</t>
  </si>
  <si>
    <t>FAM TRIP</t>
  </si>
  <si>
    <t>9300/005</t>
  </si>
  <si>
    <t>WELCOMING RECEPTION</t>
  </si>
  <si>
    <t>9300/006</t>
  </si>
  <si>
    <t>LUNCH/DINNER HOSTING</t>
  </si>
  <si>
    <t>9300/009</t>
  </si>
  <si>
    <t>CONTRIBUTION/SPONSOR</t>
  </si>
  <si>
    <t>9300/019</t>
  </si>
  <si>
    <t>PENANG CENTRE OF EDUCATION TOURISM</t>
  </si>
  <si>
    <t>9300/024</t>
  </si>
  <si>
    <t>LAST FRI SAT SUN FOR THE MONTH</t>
  </si>
  <si>
    <t>9300/031</t>
  </si>
  <si>
    <t>PGT NETWORKING WITH TOURISM PLAYER</t>
  </si>
  <si>
    <t>9300/044</t>
  </si>
  <si>
    <t>RAJA MUDA SELANGOR INT REGATTA</t>
  </si>
  <si>
    <t>9300/053</t>
  </si>
  <si>
    <t>HOT AIR BALLOON FIESTA</t>
  </si>
  <si>
    <t>9300/054</t>
  </si>
  <si>
    <t>PENANG ANIME MATSURI - SUMMER PARTY</t>
  </si>
  <si>
    <t>9300/055</t>
  </si>
  <si>
    <t>TRISHAW ENTOURAGE</t>
  </si>
  <si>
    <t>9300/058</t>
  </si>
  <si>
    <t>MINI HOT AIR BALLOON</t>
  </si>
  <si>
    <t>9300/059</t>
  </si>
  <si>
    <t>PENANG CENTRE OF MEDICAL TOURISM</t>
  </si>
  <si>
    <t>9300/060</t>
  </si>
  <si>
    <t>WORLD TRAVEL MART CONNECT ASIA</t>
  </si>
  <si>
    <t>9300/061</t>
  </si>
  <si>
    <t>PENANG WEDDING TOURISM</t>
  </si>
  <si>
    <t>9300/064</t>
  </si>
  <si>
    <t>PENANG INTERNATIONAL FOOD FESTIVAL</t>
  </si>
  <si>
    <t>9300/065</t>
  </si>
  <si>
    <t>PG TRAM LAUNCHING IN HK</t>
  </si>
  <si>
    <t>9300/066</t>
  </si>
  <si>
    <t>PG FUN EXPERIENCES WITH DM3</t>
  </si>
  <si>
    <t>9300/067</t>
  </si>
  <si>
    <t>PENANG STREET FOOD FESTIVAL</t>
  </si>
  <si>
    <t>9300/068</t>
  </si>
  <si>
    <t>ASIA PACIFIC ECONOMIC CONFERENCE</t>
  </si>
  <si>
    <t>9300/069</t>
  </si>
  <si>
    <t>IN BETWEEN ART FESTIVAL</t>
  </si>
  <si>
    <t>9300/079</t>
  </si>
  <si>
    <t>ASIAN FOOD &amp; CULTURAL FESTIVAL</t>
  </si>
  <si>
    <t>9300/080</t>
  </si>
  <si>
    <t>PENANG ESPORTS FESTIVAL</t>
  </si>
  <si>
    <t>9300/081</t>
  </si>
  <si>
    <t>PENANG INTERNATIONAL CONTAINER ART FESTIVAL</t>
  </si>
  <si>
    <t>9000/070</t>
  </si>
  <si>
    <t>PENANG INTERNATIONAL WEDDING EXPO</t>
  </si>
  <si>
    <t>9000/071</t>
  </si>
  <si>
    <t>PENANG FAIR @ HO CHI MINH</t>
  </si>
  <si>
    <t>9400/072</t>
  </si>
  <si>
    <t>ARABIAN TRAVEL MART, DUBAI</t>
  </si>
  <si>
    <t>9400/074</t>
  </si>
  <si>
    <t>ITE HONG KONG</t>
  </si>
  <si>
    <t>9400/078</t>
  </si>
  <si>
    <t>HARI RAYA CELEBRATION</t>
  </si>
  <si>
    <t>9400/089</t>
  </si>
  <si>
    <t>SATTE NEW DELHI</t>
  </si>
  <si>
    <t>Tourism promotion(Trade show)</t>
  </si>
  <si>
    <t>9400/022</t>
  </si>
  <si>
    <t>INDIA SALES MISSION</t>
  </si>
  <si>
    <t>91</t>
  </si>
  <si>
    <t>9400/034</t>
  </si>
  <si>
    <t>AIR ASIA TRAVEL FAIR - INDONESIA</t>
  </si>
  <si>
    <t>92</t>
  </si>
  <si>
    <t>93</t>
  </si>
  <si>
    <t>9400/091</t>
  </si>
  <si>
    <t>ASEAN TOURISM FORUM</t>
  </si>
  <si>
    <t>9400/094</t>
  </si>
  <si>
    <t>MEDAN FAIR</t>
  </si>
  <si>
    <t>9400/104</t>
  </si>
  <si>
    <t>SG TRAVEL AGENT NETWORKING SESSION</t>
  </si>
  <si>
    <t>94</t>
  </si>
  <si>
    <t>9400/111</t>
  </si>
  <si>
    <t>ITB BERLIN TRADE SHOW</t>
  </si>
  <si>
    <t>95</t>
  </si>
  <si>
    <t>9400/113</t>
  </si>
  <si>
    <t>ITB ASIA TRADESHOW</t>
  </si>
  <si>
    <t>9400/121</t>
  </si>
  <si>
    <t>WORLD TRAVEL MARKET</t>
  </si>
  <si>
    <t>9400/124</t>
  </si>
  <si>
    <t>SALES MISSION TO KOREA</t>
  </si>
  <si>
    <t>9400/126</t>
  </si>
  <si>
    <t>HANA TOUR FAIR KOREA</t>
  </si>
  <si>
    <t>9400/127</t>
  </si>
  <si>
    <t>HOT AIR BALLOON REECCE</t>
  </si>
  <si>
    <t>9400/131</t>
  </si>
  <si>
    <t>ITE HO CHI MINH</t>
  </si>
  <si>
    <t>9400/133</t>
  </si>
  <si>
    <t>JATA TOURISM EXPO JAPAN</t>
  </si>
  <si>
    <t>9400/136</t>
  </si>
  <si>
    <t>THAI INTERNATIONAL TRAVEL FAIR</t>
  </si>
  <si>
    <t>9400/137</t>
  </si>
  <si>
    <t>KAOHSIUNG LANTERN FESTIVAL</t>
  </si>
  <si>
    <t>9400/138</t>
  </si>
  <si>
    <t>SHANGHAI WORLD TRAVEL FAIR</t>
  </si>
  <si>
    <t>9400/139</t>
  </si>
  <si>
    <t>APMG AUCKLAND NEW ZEALAND</t>
  </si>
  <si>
    <t>9400/140</t>
  </si>
  <si>
    <t>MEDAN BUSINESS DIALOGUE</t>
  </si>
  <si>
    <t>9400/141</t>
  </si>
  <si>
    <t>TAIWAN SALES MISSION</t>
  </si>
  <si>
    <t>9400/142</t>
  </si>
  <si>
    <t>SATUN TM SEMINAR</t>
  </si>
  <si>
    <t>9400/143</t>
  </si>
  <si>
    <t>TRADE INVESTMENT MISSIONS TO QATAR</t>
  </si>
  <si>
    <t>9400/144</t>
  </si>
  <si>
    <t>ITB CHINA</t>
  </si>
  <si>
    <t>9400/145</t>
  </si>
  <si>
    <t>PENANG SEMINAR IN HANOI</t>
  </si>
  <si>
    <t>9400/146</t>
  </si>
  <si>
    <t>PR SHOOTING FOR UOB CAMPAIGN BANGKOK</t>
  </si>
  <si>
    <t>9400/147</t>
  </si>
  <si>
    <t>PENANG SEMINAR @ HONGKONG</t>
  </si>
  <si>
    <t>9400/148</t>
  </si>
  <si>
    <t>PATA TRAVEL MART</t>
  </si>
  <si>
    <t>9400/149</t>
  </si>
  <si>
    <t>PENANG SEMINAR @ AUSTRALIA</t>
  </si>
  <si>
    <t>9400/150</t>
  </si>
  <si>
    <t>PENANG SEMINAR @ TAIWAN</t>
  </si>
  <si>
    <t>9400/151</t>
  </si>
  <si>
    <t>PENANG SEMINAR @ GUANGZHOU</t>
  </si>
  <si>
    <t>9400/152</t>
  </si>
  <si>
    <t>PENANG SEMINAR @ JAPAN</t>
  </si>
  <si>
    <t>9400/153</t>
  </si>
  <si>
    <t>CHINA INTERNATIONAL IMPORT EXPO</t>
  </si>
  <si>
    <t>9400/154</t>
  </si>
  <si>
    <t>CHINA ROADSHOWS</t>
  </si>
  <si>
    <t>9400/155</t>
  </si>
  <si>
    <t>COURTESY VISIT TO SHENZHEN</t>
  </si>
  <si>
    <t>9400/156</t>
  </si>
  <si>
    <t>VIETNAM INT TRAVEL MART</t>
  </si>
  <si>
    <t>9400/157</t>
  </si>
  <si>
    <t>CHINA XIAMEN INT LEISURE TOURISM EXPO</t>
  </si>
  <si>
    <t>9400/158</t>
  </si>
  <si>
    <t>MATTA TRAVEL EXCHANGE &amp; FATA CONVENTION</t>
  </si>
  <si>
    <t>9400/159</t>
  </si>
  <si>
    <t>TRAVEL NEWS MARKET STOCKHOLM</t>
  </si>
  <si>
    <t>9400/160</t>
  </si>
  <si>
    <t>CHINA GUANGDONG INT TOURISM INDUSTRY EXPO (CITIE)</t>
  </si>
  <si>
    <t>9400/161</t>
  </si>
  <si>
    <t>ASEAN-CHINA GUIYANG BELT &amp; ROAD CULTURE &amp; TOURISM EXCHANGE WEEK</t>
  </si>
  <si>
    <t>9400/162</t>
  </si>
  <si>
    <t>TOURISM EXPO JAPAN</t>
  </si>
  <si>
    <t>9400/163</t>
  </si>
  <si>
    <t>CRUISEWORLD ASIA CONFERENCE</t>
  </si>
  <si>
    <t>9400/164</t>
  </si>
  <si>
    <t>COURTESY VISIT TO SHANGHAI</t>
  </si>
  <si>
    <t>Roadshow</t>
  </si>
  <si>
    <t>9500/001</t>
  </si>
  <si>
    <t>PG ROADSHOW - KOREA</t>
  </si>
  <si>
    <t>9500/002</t>
  </si>
  <si>
    <t>PG ROADSHOW - BANGKOK</t>
  </si>
  <si>
    <t>9500/003</t>
  </si>
  <si>
    <t>PG ROADSHOW - TAIPEI</t>
  </si>
  <si>
    <t>9500/004</t>
  </si>
  <si>
    <t xml:space="preserve">EPY 2020 TIK TOK CAMPAIGN </t>
  </si>
  <si>
    <t>9500/005</t>
  </si>
  <si>
    <t>PG ROADSHOW - INDONESIA</t>
  </si>
  <si>
    <t>9500/006</t>
  </si>
  <si>
    <t>PG ROADSHOW - SINGAPORE</t>
  </si>
  <si>
    <t>9501/000</t>
  </si>
  <si>
    <t>AUDIT FEE</t>
  </si>
  <si>
    <t>114</t>
  </si>
  <si>
    <t>9502/000</t>
  </si>
  <si>
    <t>ACCOUNTING FEE</t>
  </si>
  <si>
    <t>9503/000</t>
  </si>
  <si>
    <t>SECRETARIAL FEE</t>
  </si>
  <si>
    <t>9601/000</t>
  </si>
  <si>
    <t>BANK CHARGES</t>
  </si>
  <si>
    <t>9602/000</t>
  </si>
  <si>
    <t>FILING FEE</t>
  </si>
  <si>
    <t>9604/000</t>
  </si>
  <si>
    <t>GAIN/LOSS OF FOREX EXCHANGE</t>
  </si>
  <si>
    <t>9606/001</t>
  </si>
  <si>
    <t>TIC-LICENSE FEE</t>
  </si>
  <si>
    <t>9019/000</t>
  </si>
  <si>
    <t>ANNUAL DINNER</t>
  </si>
  <si>
    <t>9112/000</t>
  </si>
  <si>
    <t>MISCELLANEOUS EXPENSES</t>
  </si>
  <si>
    <t>9114/000</t>
  </si>
  <si>
    <t>FIXED ASSET WRITTEN OFF</t>
  </si>
  <si>
    <t>State tourism expenses</t>
  </si>
  <si>
    <t>9705/000</t>
  </si>
  <si>
    <t>STATE TOURISM - TOURISM PROMOTION</t>
  </si>
  <si>
    <t>9219/002</t>
  </si>
  <si>
    <t>E-COUPON</t>
  </si>
  <si>
    <t>9</t>
  </si>
  <si>
    <t>Operating expenses</t>
  </si>
  <si>
    <t>Administrative expenses</t>
  </si>
  <si>
    <t>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</si>
</sst>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3" formatCode="_(* #,##0.00_);_(* \(#,##0.00\);_(* &quot;-&quot;??_);_(@_)"/>
    <numFmt numFmtId="164" formatCode="#,###,###,##0.00"/>
    <numFmt numFmtId="165" formatCode="_(* #,##0.00_);_(* \(#,##0.00\);_(* \-??_);_(@_)"/>
    <numFmt numFmtId="166" formatCode="_(* #,##0.00_);_(* \(#,##0.00\);_(* &quot;-&quot;_);_(@_)"/>
    <numFmt numFmtId="167" formatCode="_(* #,##0_);_(* \(#,##0\);_(* &quot;-&quot;??_);_(@_)"/>
    <numFmt numFmtId="168" formatCode="_(* #,##0_);_(* \(#,##0\);_(* \-??_);_(@_)"/>
  </numFmts>
  <fonts count="18" x14ac:knownFonts="1">
    <font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9"/>
      <color theme="1"/>
      <name val="Verdana"/>
      <family val="2"/>
    </font>
    <font>
      <b/>
      <sz val="10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10"/>
      <color indexed="62"/>
      <name val="Calibri"/>
      <family val="2"/>
      <scheme val="minor"/>
    </font>
    <font>
      <sz val="10"/>
      <name val="Helv"/>
      <family val="2"/>
    </font>
    <font>
      <sz val="9"/>
      <color indexed="8"/>
      <name val="Verdana"/>
      <family val="2"/>
    </font>
    <font>
      <i/>
      <sz val="10"/>
      <color indexed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name val="Verdana"/>
      <family val="2"/>
    </font>
    <font>
      <b/>
      <i/>
      <sz val="10"/>
      <color rgb="FFFF0000"/>
      <name val="Calibri"/>
      <family val="2"/>
      <scheme val="minor"/>
    </font>
    <font>
      <i/>
      <sz val="10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43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5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</cellStyleXfs>
  <cellXfs count="131">
    <xf numFmtId="0" fontId="0" fillId="0" borderId="0" xfId="0"/>
    <xf numFmtId="0" fontId="2" fillId="0" borderId="0" xfId="0" applyFont="1" applyAlignment="1">
      <alignment horizontal="center"/>
    </xf>
    <xf numFmtId="39" fontId="2" fillId="0" borderId="0" xfId="0" applyNumberFormat="1" applyFont="1" applyAlignment="1">
      <alignment horizontal="center"/>
    </xf>
    <xf numFmtId="43" fontId="3" fillId="0" borderId="0" xfId="1" applyFont="1"/>
    <xf numFmtId="164" fontId="3" fillId="0" borderId="0" xfId="4" applyNumberFormat="1" applyFont="1"/>
    <xf numFmtId="43" fontId="2" fillId="0" borderId="0" xfId="1" applyFont="1"/>
    <xf numFmtId="43" fontId="6" fillId="0" borderId="0" xfId="1" applyFont="1"/>
    <xf numFmtId="0" fontId="2" fillId="0" borderId="0" xfId="0" applyFont="1"/>
    <xf numFmtId="39" fontId="5" fillId="0" borderId="0" xfId="5" applyNumberFormat="1" applyFont="1" applyAlignment="1">
      <alignment horizontal="left"/>
    </xf>
    <xf numFmtId="39" fontId="5" fillId="0" borderId="0" xfId="5" applyNumberFormat="1" applyFont="1" applyAlignment="1">
      <alignment horizontal="center"/>
    </xf>
    <xf numFmtId="43" fontId="2" fillId="0" borderId="0" xfId="1" applyFont="1" applyFill="1" applyAlignment="1">
      <alignment horizontal="left"/>
    </xf>
    <xf numFmtId="43" fontId="6" fillId="0" borderId="0" xfId="1" applyFont="1" applyFill="1" applyAlignment="1">
      <alignment horizontal="left"/>
    </xf>
    <xf numFmtId="0" fontId="2" fillId="0" borderId="0" xfId="0" applyFont="1" applyAlignment="1">
      <alignment horizontal="left"/>
    </xf>
    <xf numFmtId="164" fontId="3" fillId="0" borderId="0" xfId="6" applyNumberFormat="1" applyFont="1"/>
    <xf numFmtId="39" fontId="2" fillId="0" borderId="0" xfId="0" applyNumberFormat="1" applyFont="1" applyAlignment="1">
      <alignment horizontal="left"/>
    </xf>
    <xf numFmtId="164" fontId="3" fillId="0" borderId="0" xfId="7" applyNumberFormat="1" applyFont="1"/>
    <xf numFmtId="43" fontId="2" fillId="0" borderId="0" xfId="1" applyFont="1" applyAlignment="1">
      <alignment horizontal="left"/>
    </xf>
    <xf numFmtId="43" fontId="6" fillId="0" borderId="0" xfId="1" applyFont="1" applyAlignment="1">
      <alignment horizontal="left"/>
    </xf>
    <xf numFmtId="39" fontId="5" fillId="0" borderId="0" xfId="0" applyNumberFormat="1" applyFont="1"/>
    <xf numFmtId="39" fontId="5" fillId="0" borderId="0" xfId="0" applyNumberFormat="1" applyFont="1" applyAlignment="1">
      <alignment horizontal="center"/>
    </xf>
    <xf numFmtId="164" fontId="3" fillId="0" borderId="0" xfId="8" applyNumberFormat="1" applyFont="1"/>
    <xf numFmtId="0" fontId="2" fillId="0" borderId="1" xfId="0" applyFont="1" applyBorder="1" applyAlignment="1">
      <alignment horizontal="center"/>
    </xf>
    <xf numFmtId="0" fontId="2" fillId="0" borderId="0" xfId="5" applyFont="1"/>
    <xf numFmtId="0" fontId="5" fillId="2" borderId="2" xfId="5" applyFont="1" applyFill="1" applyBorder="1" applyAlignment="1">
      <alignment horizontal="center"/>
    </xf>
    <xf numFmtId="0" fontId="5" fillId="2" borderId="0" xfId="5" applyFont="1" applyFill="1" applyAlignment="1">
      <alignment horizontal="center"/>
    </xf>
    <xf numFmtId="39" fontId="5" fillId="2" borderId="3" xfId="5" applyNumberFormat="1" applyFont="1" applyFill="1" applyBorder="1" applyAlignment="1">
      <alignment horizontal="center"/>
    </xf>
    <xf numFmtId="0" fontId="8" fillId="0" borderId="0" xfId="5" applyFont="1" applyAlignment="1">
      <alignment horizontal="center"/>
    </xf>
    <xf numFmtId="14" fontId="5" fillId="2" borderId="6" xfId="5" applyNumberFormat="1" applyFont="1" applyFill="1" applyBorder="1" applyAlignment="1">
      <alignment horizontal="center"/>
    </xf>
    <xf numFmtId="14" fontId="5" fillId="2" borderId="0" xfId="5" applyNumberFormat="1" applyFont="1" applyFill="1" applyAlignment="1">
      <alignment horizontal="center"/>
    </xf>
    <xf numFmtId="39" fontId="5" fillId="2" borderId="0" xfId="5" quotePrefix="1" applyNumberFormat="1" applyFont="1" applyFill="1" applyAlignment="1">
      <alignment horizontal="center"/>
    </xf>
    <xf numFmtId="0" fontId="5" fillId="2" borderId="8" xfId="5" applyFont="1" applyFill="1" applyBorder="1" applyAlignment="1">
      <alignment horizontal="center"/>
    </xf>
    <xf numFmtId="0" fontId="5" fillId="2" borderId="1" xfId="5" applyFont="1" applyFill="1" applyBorder="1" applyAlignment="1">
      <alignment horizontal="center"/>
    </xf>
    <xf numFmtId="43" fontId="5" fillId="3" borderId="9" xfId="1" applyFont="1" applyFill="1" applyBorder="1" applyAlignment="1">
      <alignment horizontal="center"/>
    </xf>
    <xf numFmtId="165" fontId="5" fillId="3" borderId="10" xfId="0" applyNumberFormat="1" applyFont="1" applyFill="1" applyBorder="1" applyAlignment="1">
      <alignment horizontal="center"/>
    </xf>
    <xf numFmtId="43" fontId="7" fillId="3" borderId="9" xfId="1" applyFont="1" applyFill="1" applyBorder="1" applyAlignment="1">
      <alignment horizontal="center"/>
    </xf>
    <xf numFmtId="49" fontId="11" fillId="0" borderId="0" xfId="9" applyNumberFormat="1" applyFont="1"/>
    <xf numFmtId="49" fontId="3" fillId="0" borderId="0" xfId="9" applyNumberFormat="1" applyFont="1"/>
    <xf numFmtId="49" fontId="12" fillId="0" borderId="0" xfId="9" applyNumberFormat="1" applyFont="1" applyAlignment="1">
      <alignment horizontal="center"/>
    </xf>
    <xf numFmtId="49" fontId="3" fillId="0" borderId="0" xfId="9" applyNumberFormat="1" applyFont="1" applyAlignment="1">
      <alignment horizontal="center"/>
    </xf>
    <xf numFmtId="43" fontId="2" fillId="0" borderId="0" xfId="1" applyFont="1" applyFill="1" applyBorder="1"/>
    <xf numFmtId="43" fontId="5" fillId="0" borderId="0" xfId="1" applyFont="1" applyFill="1" applyBorder="1"/>
    <xf numFmtId="43" fontId="6" fillId="0" borderId="0" xfId="1" applyFont="1" applyFill="1" applyBorder="1"/>
    <xf numFmtId="49" fontId="3" fillId="0" borderId="0" xfId="10" applyNumberFormat="1" applyFont="1"/>
    <xf numFmtId="49" fontId="12" fillId="0" borderId="0" xfId="10" applyNumberFormat="1" applyFont="1" applyAlignment="1">
      <alignment horizontal="center"/>
    </xf>
    <xf numFmtId="164" fontId="3" fillId="0" borderId="0" xfId="11" applyNumberFormat="1" applyFont="1" applyAlignment="1">
      <alignment horizontal="center"/>
    </xf>
    <xf numFmtId="43" fontId="6" fillId="0" borderId="0" xfId="1" applyFont="1" applyBorder="1"/>
    <xf numFmtId="49" fontId="2" fillId="0" borderId="0" xfId="9" applyNumberFormat="1" applyFont="1"/>
    <xf numFmtId="166" fontId="3" fillId="0" borderId="0" xfId="2" applyNumberFormat="1" applyFont="1" applyFill="1" applyBorder="1"/>
    <xf numFmtId="43" fontId="3" fillId="0" borderId="11" xfId="1" applyFont="1" applyFill="1" applyBorder="1"/>
    <xf numFmtId="166" fontId="3" fillId="0" borderId="11" xfId="2" applyNumberFormat="1" applyFont="1" applyFill="1" applyBorder="1"/>
    <xf numFmtId="43" fontId="2" fillId="0" borderId="11" xfId="1" applyFont="1" applyFill="1" applyBorder="1"/>
    <xf numFmtId="43" fontId="6" fillId="0" borderId="11" xfId="1" applyFont="1" applyFill="1" applyBorder="1"/>
    <xf numFmtId="43" fontId="3" fillId="0" borderId="4" xfId="1" applyFont="1" applyFill="1" applyBorder="1"/>
    <xf numFmtId="166" fontId="3" fillId="0" borderId="4" xfId="2" applyNumberFormat="1" applyFont="1" applyFill="1" applyBorder="1"/>
    <xf numFmtId="43" fontId="2" fillId="0" borderId="4" xfId="1" applyFont="1" applyFill="1" applyBorder="1"/>
    <xf numFmtId="43" fontId="6" fillId="0" borderId="4" xfId="1" applyFont="1" applyFill="1" applyBorder="1"/>
    <xf numFmtId="167" fontId="13" fillId="0" borderId="0" xfId="1" applyNumberFormat="1" applyFont="1" applyFill="1" applyBorder="1"/>
    <xf numFmtId="43" fontId="3" fillId="0" borderId="0" xfId="1" applyFont="1" applyFill="1" applyBorder="1"/>
    <xf numFmtId="43" fontId="2" fillId="0" borderId="0" xfId="1" applyFont="1" applyFill="1"/>
    <xf numFmtId="166" fontId="3" fillId="0" borderId="0" xfId="2" applyNumberFormat="1" applyFont="1"/>
    <xf numFmtId="166" fontId="2" fillId="0" borderId="0" xfId="2" applyNumberFormat="1" applyFont="1"/>
    <xf numFmtId="0" fontId="11" fillId="0" borderId="0" xfId="0" applyFont="1" applyAlignment="1">
      <alignment horizontal="left"/>
    </xf>
    <xf numFmtId="43" fontId="3" fillId="0" borderId="1" xfId="1" applyFont="1" applyFill="1" applyBorder="1"/>
    <xf numFmtId="166" fontId="3" fillId="0" borderId="1" xfId="2" applyNumberFormat="1" applyFont="1" applyFill="1" applyBorder="1"/>
    <xf numFmtId="43" fontId="2" fillId="0" borderId="1" xfId="1" applyFont="1" applyFill="1" applyBorder="1"/>
    <xf numFmtId="43" fontId="6" fillId="0" borderId="1" xfId="1" applyFont="1" applyFill="1" applyBorder="1"/>
    <xf numFmtId="43" fontId="3" fillId="0" borderId="12" xfId="1" applyFont="1" applyFill="1" applyBorder="1" applyAlignment="1">
      <alignment horizontal="center"/>
    </xf>
    <xf numFmtId="166" fontId="3" fillId="0" borderId="12" xfId="2" applyNumberFormat="1" applyFont="1" applyFill="1" applyBorder="1" applyAlignment="1">
      <alignment horizontal="center"/>
    </xf>
    <xf numFmtId="43" fontId="2" fillId="0" borderId="12" xfId="1" applyFont="1" applyFill="1" applyBorder="1" applyAlignment="1">
      <alignment horizontal="center"/>
    </xf>
    <xf numFmtId="43" fontId="14" fillId="0" borderId="12" xfId="1" applyFont="1" applyFill="1" applyBorder="1" applyAlignment="1">
      <alignment horizontal="center"/>
    </xf>
    <xf numFmtId="43" fontId="2" fillId="0" borderId="0" xfId="1" applyFont="1" applyFill="1" applyBorder="1" applyAlignment="1">
      <alignment horizontal="center"/>
    </xf>
    <xf numFmtId="166" fontId="2" fillId="0" borderId="0" xfId="2" applyNumberFormat="1" applyFont="1" applyFill="1" applyBorder="1" applyAlignment="1">
      <alignment horizontal="center"/>
    </xf>
    <xf numFmtId="43" fontId="14" fillId="0" borderId="0" xfId="1" applyFont="1" applyFill="1" applyBorder="1" applyAlignment="1">
      <alignment horizontal="center"/>
    </xf>
    <xf numFmtId="43" fontId="3" fillId="0" borderId="0" xfId="1" applyFont="1" applyFill="1" applyBorder="1" applyAlignment="1">
      <alignment horizontal="center"/>
    </xf>
    <xf numFmtId="166" fontId="3" fillId="0" borderId="0" xfId="2" applyNumberFormat="1" applyFont="1" applyFill="1" applyBorder="1" applyAlignment="1">
      <alignment horizontal="center"/>
    </xf>
    <xf numFmtId="43" fontId="3" fillId="0" borderId="13" xfId="1" applyFont="1" applyFill="1" applyBorder="1" applyAlignment="1">
      <alignment horizontal="center"/>
    </xf>
    <xf numFmtId="9" fontId="3" fillId="0" borderId="13" xfId="3" applyFont="1" applyFill="1" applyBorder="1" applyAlignment="1">
      <alignment horizontal="center"/>
    </xf>
    <xf numFmtId="43" fontId="2" fillId="0" borderId="13" xfId="1" applyFont="1" applyFill="1" applyBorder="1" applyAlignment="1">
      <alignment horizontal="center"/>
    </xf>
    <xf numFmtId="43" fontId="6" fillId="0" borderId="13" xfId="1" applyFont="1" applyFill="1" applyBorder="1" applyAlignment="1">
      <alignment horizontal="center"/>
    </xf>
    <xf numFmtId="166" fontId="3" fillId="0" borderId="12" xfId="2" applyNumberFormat="1" applyFont="1" applyFill="1" applyBorder="1"/>
    <xf numFmtId="43" fontId="3" fillId="0" borderId="12" xfId="1" applyFont="1" applyFill="1" applyBorder="1"/>
    <xf numFmtId="43" fontId="2" fillId="0" borderId="12" xfId="1" applyFont="1" applyFill="1" applyBorder="1"/>
    <xf numFmtId="43" fontId="6" fillId="0" borderId="12" xfId="1" applyFont="1" applyFill="1" applyBorder="1"/>
    <xf numFmtId="41" fontId="13" fillId="0" borderId="0" xfId="2" applyFont="1" applyFill="1" applyBorder="1"/>
    <xf numFmtId="43" fontId="2" fillId="0" borderId="0" xfId="0" applyNumberFormat="1" applyFont="1"/>
    <xf numFmtId="164" fontId="3" fillId="0" borderId="0" xfId="12" applyNumberFormat="1" applyFont="1" applyAlignment="1">
      <alignment horizontal="center"/>
    </xf>
    <xf numFmtId="0" fontId="5" fillId="0" borderId="0" xfId="13" applyFont="1" applyAlignment="1">
      <alignment horizontal="center"/>
    </xf>
    <xf numFmtId="43" fontId="7" fillId="0" borderId="0" xfId="1" applyFont="1" applyFill="1" applyBorder="1"/>
    <xf numFmtId="0" fontId="12" fillId="0" borderId="0" xfId="9" applyFont="1" applyAlignment="1">
      <alignment horizontal="center"/>
    </xf>
    <xf numFmtId="49" fontId="3" fillId="0" borderId="0" xfId="14" applyNumberFormat="1" applyFont="1"/>
    <xf numFmtId="0" fontId="12" fillId="0" borderId="0" xfId="14" applyFont="1" applyAlignment="1">
      <alignment horizontal="center"/>
    </xf>
    <xf numFmtId="43" fontId="7" fillId="0" borderId="1" xfId="1" applyFont="1" applyFill="1" applyBorder="1"/>
    <xf numFmtId="0" fontId="5" fillId="0" borderId="0" xfId="0" applyFont="1" applyAlignment="1">
      <alignment horizontal="center"/>
    </xf>
    <xf numFmtId="166" fontId="3" fillId="0" borderId="0" xfId="2" applyNumberFormat="1" applyFont="1" applyBorder="1"/>
    <xf numFmtId="43" fontId="3" fillId="0" borderId="0" xfId="1" applyFont="1" applyBorder="1"/>
    <xf numFmtId="0" fontId="11" fillId="0" borderId="0" xfId="0" applyFont="1"/>
    <xf numFmtId="49" fontId="2" fillId="0" borderId="0" xfId="13" applyNumberFormat="1" applyFont="1"/>
    <xf numFmtId="166" fontId="2" fillId="0" borderId="0" xfId="2" applyNumberFormat="1" applyFont="1" applyFill="1"/>
    <xf numFmtId="49" fontId="2" fillId="0" borderId="0" xfId="0" applyNumberFormat="1" applyFont="1"/>
    <xf numFmtId="43" fontId="14" fillId="0" borderId="11" xfId="1" applyFont="1" applyFill="1" applyBorder="1"/>
    <xf numFmtId="0" fontId="16" fillId="0" borderId="0" xfId="0" applyFont="1" applyAlignment="1">
      <alignment horizontal="center"/>
    </xf>
    <xf numFmtId="43" fontId="6" fillId="0" borderId="0" xfId="1" applyFont="1" applyFill="1"/>
    <xf numFmtId="166" fontId="3" fillId="0" borderId="0" xfId="2" applyNumberFormat="1" applyFont="1" applyFill="1"/>
    <xf numFmtId="43" fontId="2" fillId="0" borderId="1" xfId="1" applyFont="1" applyBorder="1"/>
    <xf numFmtId="43" fontId="6" fillId="0" borderId="1" xfId="1" applyFont="1" applyBorder="1"/>
    <xf numFmtId="43" fontId="2" fillId="0" borderId="0" xfId="1" applyFont="1" applyBorder="1"/>
    <xf numFmtId="166" fontId="2" fillId="0" borderId="1" xfId="2" applyNumberFormat="1" applyFont="1" applyFill="1" applyBorder="1"/>
    <xf numFmtId="49" fontId="2" fillId="0" borderId="0" xfId="13" applyNumberFormat="1" applyFont="1" applyAlignment="1">
      <alignment horizontal="center"/>
    </xf>
    <xf numFmtId="166" fontId="2" fillId="0" borderId="0" xfId="2" applyNumberFormat="1" applyFont="1" applyBorder="1"/>
    <xf numFmtId="49" fontId="11" fillId="0" borderId="0" xfId="13" applyNumberFormat="1" applyFont="1"/>
    <xf numFmtId="41" fontId="13" fillId="0" borderId="0" xfId="2" applyFont="1" applyFill="1"/>
    <xf numFmtId="166" fontId="3" fillId="0" borderId="11" xfId="2" applyNumberFormat="1" applyFont="1" applyBorder="1"/>
    <xf numFmtId="43" fontId="3" fillId="0" borderId="11" xfId="1" applyFont="1" applyBorder="1"/>
    <xf numFmtId="43" fontId="2" fillId="0" borderId="11" xfId="1" applyFont="1" applyBorder="1"/>
    <xf numFmtId="43" fontId="6" fillId="0" borderId="11" xfId="1" applyFont="1" applyBorder="1"/>
    <xf numFmtId="168" fontId="2" fillId="0" borderId="0" xfId="5" applyNumberFormat="1" applyFont="1"/>
    <xf numFmtId="168" fontId="2" fillId="0" borderId="0" xfId="5" applyNumberFormat="1" applyFont="1" applyAlignment="1">
      <alignment horizontal="center"/>
    </xf>
    <xf numFmtId="39" fontId="2" fillId="0" borderId="0" xfId="0" applyNumberFormat="1" applyFont="1"/>
    <xf numFmtId="0" fontId="17" fillId="0" borderId="0" xfId="0" applyFont="1" applyAlignment="1">
      <alignment horizontal="left"/>
    </xf>
    <xf numFmtId="39" fontId="2" fillId="0" borderId="11" xfId="0" applyNumberFormat="1" applyFont="1" applyBorder="1"/>
    <xf numFmtId="167" fontId="5" fillId="0" borderId="0" xfId="13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43" fontId="5" fillId="0" borderId="14" xfId="1" applyFont="1" applyBorder="1" applyAlignment="1">
      <alignment horizontal="center"/>
    </xf>
    <xf numFmtId="43" fontId="5" fillId="0" borderId="14" xfId="1" applyFont="1" applyFill="1" applyBorder="1"/>
    <xf numFmtId="43" fontId="13" fillId="0" borderId="14" xfId="1" applyFont="1" applyFill="1" applyBorder="1"/>
    <xf numFmtId="43" fontId="5" fillId="2" borderId="4" xfId="1" applyFont="1" applyFill="1" applyBorder="1" applyAlignment="1">
      <alignment horizontal="center"/>
    </xf>
    <xf numFmtId="39" fontId="7" fillId="2" borderId="5" xfId="5" applyNumberFormat="1" applyFont="1" applyFill="1" applyBorder="1" applyAlignment="1">
      <alignment horizontal="center"/>
    </xf>
    <xf numFmtId="39" fontId="7" fillId="2" borderId="7" xfId="5" quotePrefix="1" applyNumberFormat="1" applyFont="1" applyFill="1" applyBorder="1" applyAlignment="1">
      <alignment horizontal="center"/>
    </xf>
    <xf numFmtId="0" fontId="5" fillId="2" borderId="1" xfId="1" applyNumberFormat="1" applyFont="1" applyFill="1" applyBorder="1" applyAlignment="1">
      <alignment horizontal="center"/>
    </xf>
    <xf numFmtId="39" fontId="5" fillId="2" borderId="4" xfId="5" applyNumberFormat="1" applyFont="1" applyFill="1" applyBorder="1" applyAlignment="1">
      <alignment horizontal="center"/>
    </xf>
    <xf numFmtId="39" fontId="5" fillId="2" borderId="1" xfId="5" applyNumberFormat="1" applyFont="1" applyFill="1" applyBorder="1" applyAlignment="1">
      <alignment horizontal="center"/>
    </xf>
  </cellXfs>
  <cellStyles count="15">
    <cellStyle name="Comma" xfId="1" builtinId="3"/>
    <cellStyle name="Comma [0]" xfId="2" builtinId="6"/>
    <cellStyle name="Normal" xfId="0" builtinId="0"/>
    <cellStyle name="Normal 19" xfId="9" xr:uid="{7DC52562-6E3A-46AC-8DB0-6D3D3727386B}"/>
    <cellStyle name="Normal 24" xfId="10" xr:uid="{E2BA7086-374E-46AD-B952-DD649DA5DCCF}"/>
    <cellStyle name="Normal 44" xfId="12" xr:uid="{ED33FC7A-0AB3-4722-9729-F7B9CE18283D}"/>
    <cellStyle name="Normal 47" xfId="14" xr:uid="{50122B6E-0788-44C6-BDC1-353A5D3F4FB6}"/>
    <cellStyle name="Normal 58" xfId="8" xr:uid="{C5184607-8900-4B1D-BB54-65BBFC7F93CE}"/>
    <cellStyle name="Normal 77" xfId="7" xr:uid="{77C54F95-7873-4397-A2D4-6BFC8FFFC9F3}"/>
    <cellStyle name="Normal 79" xfId="6" xr:uid="{C9BCC768-DA79-40F0-A4BF-9E9210FE0AA5}"/>
    <cellStyle name="Normal 82" xfId="11" xr:uid="{CB9B3B3C-969C-492C-9AEB-025635F1C9C7}"/>
    <cellStyle name="Normal 89" xfId="4" xr:uid="{87FF2B64-0CA0-460F-8A0C-AC7FD92AF78F}"/>
    <cellStyle name="Normal_IP awp" xfId="5" xr:uid="{AF7400D1-99D7-488A-86FD-58B20EE11230}"/>
    <cellStyle name="Normal_STB032010" xfId="13" xr:uid="{9FC1AD3D-4DBE-4C32-93FA-F3EF746AC31C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4\Audit%20Dept\Audit%20GP%20A\Pei%20Wen\WIP-2-3\PGT\PGT%202019\WIP\PGT%20-%20WIP-1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110"/>
      <sheetName val="OB"/>
      <sheetName val="P050"/>
      <sheetName val="F50"/>
      <sheetName val="F60"/>
      <sheetName val="F70"/>
      <sheetName val="F80"/>
      <sheetName val="F100"/>
      <sheetName val="AUDIT PLANNING"/>
      <sheetName val="10"/>
      <sheetName val="10-1"/>
      <sheetName val="20"/>
      <sheetName val="30"/>
      <sheetName val="30-1"/>
      <sheetName val="50"/>
      <sheetName val="50-PGL"/>
      <sheetName val="50-Dec"/>
      <sheetName val="50-EC"/>
      <sheetName val="50-EC-1"/>
      <sheetName val="80"/>
      <sheetName val="A"/>
      <sheetName val="F"/>
      <sheetName val="G"/>
      <sheetName val="G-1"/>
      <sheetName val="J-1"/>
      <sheetName val="J"/>
      <sheetName val="N"/>
      <sheetName val="N-1"/>
      <sheetName val="N-2"/>
      <sheetName val="U"/>
      <sheetName val="U-1"/>
      <sheetName val="U-2"/>
      <sheetName val="AA"/>
      <sheetName val="JJ"/>
      <sheetName val="EE"/>
      <sheetName val="DD"/>
      <sheetName val="DD-1"/>
      <sheetName val="HH"/>
      <sheetName val="KK"/>
      <sheetName val="MM"/>
      <sheetName val="KK-1"/>
      <sheetName val="KK-2"/>
      <sheetName val="NN"/>
      <sheetName val="OO"/>
      <sheetName val="WW"/>
      <sheetName val="Compatibility Report"/>
      <sheetName val="NN-1"/>
      <sheetName val="NN-2"/>
    </sheetNames>
    <sheetDataSet>
      <sheetData sheetId="0">
        <row r="2">
          <cell r="B2" t="str">
            <v>Penang Global Tourism Sdn. Bhd.</v>
          </cell>
        </row>
        <row r="3">
          <cell r="B3" t="str">
            <v>Final Audit - December 31,  2019</v>
          </cell>
        </row>
      </sheetData>
      <sheetData sheetId="1" refreshError="1"/>
      <sheetData sheetId="2" refreshError="1"/>
      <sheetData sheetId="3">
        <row r="49">
          <cell r="B49" t="str">
            <v>Agreed to the signed stat accounts @ 31.12.2018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C17DB-D671-4488-BB67-281D6302E501}">
  <sheetPr>
    <tabColor rgb="FFFFFF00"/>
  </sheetPr>
  <dimension ref="A1:J333"/>
  <sheetViews>
    <sheetView tabSelected="1" view="pageBreakPreview" zoomScaleNormal="100" zoomScaleSheetLayoutView="100" workbookViewId="0">
      <pane xSplit="2" ySplit="5" topLeftCell="C126" activePane="bottomRight" state="frozen"/>
      <selection activeCell="E16" sqref="E16"/>
      <selection pane="topRight" activeCell="E16" sqref="E16"/>
      <selection pane="bottomLeft" activeCell="E16" sqref="E16"/>
      <selection pane="bottomRight" activeCell="J141" sqref="J140:J141"/>
    </sheetView>
  </sheetViews>
  <sheetFormatPr defaultColWidth="11.28515625" defaultRowHeight="12.75" x14ac:dyDescent="0.2"/>
  <cols>
    <col min="1" max="1" width="10.28515625" style="1" customWidth="1"/>
    <col min="2" max="2" width="33.28515625" style="117" customWidth="1"/>
    <col min="3" max="3" width="5.140625" style="2" customWidth="1"/>
    <col min="4" max="4" width="2.7109375" style="2" bestFit="1" customWidth="1"/>
    <col min="5" max="5" width="13.5703125" style="5" customWidth="1"/>
    <col min="6" max="6" width="3.140625" style="117" customWidth="1"/>
    <col min="7" max="7" width="10.5703125" style="5" customWidth="1"/>
    <col min="8" max="8" width="13.5703125" style="5" bestFit="1" customWidth="1"/>
    <col min="9" max="9" width="13.5703125" style="6" bestFit="1" customWidth="1"/>
    <col min="10" max="246" width="11.28515625" style="7"/>
    <col min="247" max="247" width="10.28515625" style="7" customWidth="1"/>
    <col min="248" max="248" width="33.28515625" style="7" customWidth="1"/>
    <col min="249" max="249" width="5.140625" style="7" customWidth="1"/>
    <col min="250" max="250" width="2.7109375" style="7" bestFit="1" customWidth="1"/>
    <col min="251" max="251" width="13.5703125" style="7" customWidth="1"/>
    <col min="252" max="252" width="3.140625" style="7" customWidth="1"/>
    <col min="253" max="253" width="10.5703125" style="7" customWidth="1"/>
    <col min="254" max="255" width="0" style="7" hidden="1" customWidth="1"/>
    <col min="256" max="256" width="13.5703125" style="7" bestFit="1" customWidth="1"/>
    <col min="257" max="258" width="0" style="7" hidden="1" customWidth="1"/>
    <col min="259" max="259" width="13.5703125" style="7" bestFit="1" customWidth="1"/>
    <col min="260" max="261" width="0" style="7" hidden="1" customWidth="1"/>
    <col min="262" max="262" width="12.42578125" style="7" bestFit="1" customWidth="1"/>
    <col min="263" max="264" width="0" style="7" hidden="1" customWidth="1"/>
    <col min="265" max="265" width="8.28515625" style="7" bestFit="1" customWidth="1"/>
    <col min="266" max="502" width="11.28515625" style="7"/>
    <col min="503" max="503" width="10.28515625" style="7" customWidth="1"/>
    <col min="504" max="504" width="33.28515625" style="7" customWidth="1"/>
    <col min="505" max="505" width="5.140625" style="7" customWidth="1"/>
    <col min="506" max="506" width="2.7109375" style="7" bestFit="1" customWidth="1"/>
    <col min="507" max="507" width="13.5703125" style="7" customWidth="1"/>
    <col min="508" max="508" width="3.140625" style="7" customWidth="1"/>
    <col min="509" max="509" width="10.5703125" style="7" customWidth="1"/>
    <col min="510" max="511" width="0" style="7" hidden="1" customWidth="1"/>
    <col min="512" max="512" width="13.5703125" style="7" bestFit="1" customWidth="1"/>
    <col min="513" max="514" width="0" style="7" hidden="1" customWidth="1"/>
    <col min="515" max="515" width="13.5703125" style="7" bestFit="1" customWidth="1"/>
    <col min="516" max="517" width="0" style="7" hidden="1" customWidth="1"/>
    <col min="518" max="518" width="12.42578125" style="7" bestFit="1" customWidth="1"/>
    <col min="519" max="520" width="0" style="7" hidden="1" customWidth="1"/>
    <col min="521" max="521" width="8.28515625" style="7" bestFit="1" customWidth="1"/>
    <col min="522" max="758" width="11.28515625" style="7"/>
    <col min="759" max="759" width="10.28515625" style="7" customWidth="1"/>
    <col min="760" max="760" width="33.28515625" style="7" customWidth="1"/>
    <col min="761" max="761" width="5.140625" style="7" customWidth="1"/>
    <col min="762" max="762" width="2.7109375" style="7" bestFit="1" customWidth="1"/>
    <col min="763" max="763" width="13.5703125" style="7" customWidth="1"/>
    <col min="764" max="764" width="3.140625" style="7" customWidth="1"/>
    <col min="765" max="765" width="10.5703125" style="7" customWidth="1"/>
    <col min="766" max="767" width="0" style="7" hidden="1" customWidth="1"/>
    <col min="768" max="768" width="13.5703125" style="7" bestFit="1" customWidth="1"/>
    <col min="769" max="770" width="0" style="7" hidden="1" customWidth="1"/>
    <col min="771" max="771" width="13.5703125" style="7" bestFit="1" customWidth="1"/>
    <col min="772" max="773" width="0" style="7" hidden="1" customWidth="1"/>
    <col min="774" max="774" width="12.42578125" style="7" bestFit="1" customWidth="1"/>
    <col min="775" max="776" width="0" style="7" hidden="1" customWidth="1"/>
    <col min="777" max="777" width="8.28515625" style="7" bestFit="1" customWidth="1"/>
    <col min="778" max="1014" width="11.28515625" style="7"/>
    <col min="1015" max="1015" width="10.28515625" style="7" customWidth="1"/>
    <col min="1016" max="1016" width="33.28515625" style="7" customWidth="1"/>
    <col min="1017" max="1017" width="5.140625" style="7" customWidth="1"/>
    <col min="1018" max="1018" width="2.7109375" style="7" bestFit="1" customWidth="1"/>
    <col min="1019" max="1019" width="13.5703125" style="7" customWidth="1"/>
    <col min="1020" max="1020" width="3.140625" style="7" customWidth="1"/>
    <col min="1021" max="1021" width="10.5703125" style="7" customWidth="1"/>
    <col min="1022" max="1023" width="0" style="7" hidden="1" customWidth="1"/>
    <col min="1024" max="1024" width="13.5703125" style="7" bestFit="1" customWidth="1"/>
    <col min="1025" max="1026" width="0" style="7" hidden="1" customWidth="1"/>
    <col min="1027" max="1027" width="13.5703125" style="7" bestFit="1" customWidth="1"/>
    <col min="1028" max="1029" width="0" style="7" hidden="1" customWidth="1"/>
    <col min="1030" max="1030" width="12.42578125" style="7" bestFit="1" customWidth="1"/>
    <col min="1031" max="1032" width="0" style="7" hidden="1" customWidth="1"/>
    <col min="1033" max="1033" width="8.28515625" style="7" bestFit="1" customWidth="1"/>
    <col min="1034" max="1270" width="11.28515625" style="7"/>
    <col min="1271" max="1271" width="10.28515625" style="7" customWidth="1"/>
    <col min="1272" max="1272" width="33.28515625" style="7" customWidth="1"/>
    <col min="1273" max="1273" width="5.140625" style="7" customWidth="1"/>
    <col min="1274" max="1274" width="2.7109375" style="7" bestFit="1" customWidth="1"/>
    <col min="1275" max="1275" width="13.5703125" style="7" customWidth="1"/>
    <col min="1276" max="1276" width="3.140625" style="7" customWidth="1"/>
    <col min="1277" max="1277" width="10.5703125" style="7" customWidth="1"/>
    <col min="1278" max="1279" width="0" style="7" hidden="1" customWidth="1"/>
    <col min="1280" max="1280" width="13.5703125" style="7" bestFit="1" customWidth="1"/>
    <col min="1281" max="1282" width="0" style="7" hidden="1" customWidth="1"/>
    <col min="1283" max="1283" width="13.5703125" style="7" bestFit="1" customWidth="1"/>
    <col min="1284" max="1285" width="0" style="7" hidden="1" customWidth="1"/>
    <col min="1286" max="1286" width="12.42578125" style="7" bestFit="1" customWidth="1"/>
    <col min="1287" max="1288" width="0" style="7" hidden="1" customWidth="1"/>
    <col min="1289" max="1289" width="8.28515625" style="7" bestFit="1" customWidth="1"/>
    <col min="1290" max="1526" width="11.28515625" style="7"/>
    <col min="1527" max="1527" width="10.28515625" style="7" customWidth="1"/>
    <col min="1528" max="1528" width="33.28515625" style="7" customWidth="1"/>
    <col min="1529" max="1529" width="5.140625" style="7" customWidth="1"/>
    <col min="1530" max="1530" width="2.7109375" style="7" bestFit="1" customWidth="1"/>
    <col min="1531" max="1531" width="13.5703125" style="7" customWidth="1"/>
    <col min="1532" max="1532" width="3.140625" style="7" customWidth="1"/>
    <col min="1533" max="1533" width="10.5703125" style="7" customWidth="1"/>
    <col min="1534" max="1535" width="0" style="7" hidden="1" customWidth="1"/>
    <col min="1536" max="1536" width="13.5703125" style="7" bestFit="1" customWidth="1"/>
    <col min="1537" max="1538" width="0" style="7" hidden="1" customWidth="1"/>
    <col min="1539" max="1539" width="13.5703125" style="7" bestFit="1" customWidth="1"/>
    <col min="1540" max="1541" width="0" style="7" hidden="1" customWidth="1"/>
    <col min="1542" max="1542" width="12.42578125" style="7" bestFit="1" customWidth="1"/>
    <col min="1543" max="1544" width="0" style="7" hidden="1" customWidth="1"/>
    <col min="1545" max="1545" width="8.28515625" style="7" bestFit="1" customWidth="1"/>
    <col min="1546" max="1782" width="11.28515625" style="7"/>
    <col min="1783" max="1783" width="10.28515625" style="7" customWidth="1"/>
    <col min="1784" max="1784" width="33.28515625" style="7" customWidth="1"/>
    <col min="1785" max="1785" width="5.140625" style="7" customWidth="1"/>
    <col min="1786" max="1786" width="2.7109375" style="7" bestFit="1" customWidth="1"/>
    <col min="1787" max="1787" width="13.5703125" style="7" customWidth="1"/>
    <col min="1788" max="1788" width="3.140625" style="7" customWidth="1"/>
    <col min="1789" max="1789" width="10.5703125" style="7" customWidth="1"/>
    <col min="1790" max="1791" width="0" style="7" hidden="1" customWidth="1"/>
    <col min="1792" max="1792" width="13.5703125" style="7" bestFit="1" customWidth="1"/>
    <col min="1793" max="1794" width="0" style="7" hidden="1" customWidth="1"/>
    <col min="1795" max="1795" width="13.5703125" style="7" bestFit="1" customWidth="1"/>
    <col min="1796" max="1797" width="0" style="7" hidden="1" customWidth="1"/>
    <col min="1798" max="1798" width="12.42578125" style="7" bestFit="1" customWidth="1"/>
    <col min="1799" max="1800" width="0" style="7" hidden="1" customWidth="1"/>
    <col min="1801" max="1801" width="8.28515625" style="7" bestFit="1" customWidth="1"/>
    <col min="1802" max="2038" width="11.28515625" style="7"/>
    <col min="2039" max="2039" width="10.28515625" style="7" customWidth="1"/>
    <col min="2040" max="2040" width="33.28515625" style="7" customWidth="1"/>
    <col min="2041" max="2041" width="5.140625" style="7" customWidth="1"/>
    <col min="2042" max="2042" width="2.7109375" style="7" bestFit="1" customWidth="1"/>
    <col min="2043" max="2043" width="13.5703125" style="7" customWidth="1"/>
    <col min="2044" max="2044" width="3.140625" style="7" customWidth="1"/>
    <col min="2045" max="2045" width="10.5703125" style="7" customWidth="1"/>
    <col min="2046" max="2047" width="0" style="7" hidden="1" customWidth="1"/>
    <col min="2048" max="2048" width="13.5703125" style="7" bestFit="1" customWidth="1"/>
    <col min="2049" max="2050" width="0" style="7" hidden="1" customWidth="1"/>
    <col min="2051" max="2051" width="13.5703125" style="7" bestFit="1" customWidth="1"/>
    <col min="2052" max="2053" width="0" style="7" hidden="1" customWidth="1"/>
    <col min="2054" max="2054" width="12.42578125" style="7" bestFit="1" customWidth="1"/>
    <col min="2055" max="2056" width="0" style="7" hidden="1" customWidth="1"/>
    <col min="2057" max="2057" width="8.28515625" style="7" bestFit="1" customWidth="1"/>
    <col min="2058" max="2294" width="11.28515625" style="7"/>
    <col min="2295" max="2295" width="10.28515625" style="7" customWidth="1"/>
    <col min="2296" max="2296" width="33.28515625" style="7" customWidth="1"/>
    <col min="2297" max="2297" width="5.140625" style="7" customWidth="1"/>
    <col min="2298" max="2298" width="2.7109375" style="7" bestFit="1" customWidth="1"/>
    <col min="2299" max="2299" width="13.5703125" style="7" customWidth="1"/>
    <col min="2300" max="2300" width="3.140625" style="7" customWidth="1"/>
    <col min="2301" max="2301" width="10.5703125" style="7" customWidth="1"/>
    <col min="2302" max="2303" width="0" style="7" hidden="1" customWidth="1"/>
    <col min="2304" max="2304" width="13.5703125" style="7" bestFit="1" customWidth="1"/>
    <col min="2305" max="2306" width="0" style="7" hidden="1" customWidth="1"/>
    <col min="2307" max="2307" width="13.5703125" style="7" bestFit="1" customWidth="1"/>
    <col min="2308" max="2309" width="0" style="7" hidden="1" customWidth="1"/>
    <col min="2310" max="2310" width="12.42578125" style="7" bestFit="1" customWidth="1"/>
    <col min="2311" max="2312" width="0" style="7" hidden="1" customWidth="1"/>
    <col min="2313" max="2313" width="8.28515625" style="7" bestFit="1" customWidth="1"/>
    <col min="2314" max="2550" width="11.28515625" style="7"/>
    <col min="2551" max="2551" width="10.28515625" style="7" customWidth="1"/>
    <col min="2552" max="2552" width="33.28515625" style="7" customWidth="1"/>
    <col min="2553" max="2553" width="5.140625" style="7" customWidth="1"/>
    <col min="2554" max="2554" width="2.7109375" style="7" bestFit="1" customWidth="1"/>
    <col min="2555" max="2555" width="13.5703125" style="7" customWidth="1"/>
    <col min="2556" max="2556" width="3.140625" style="7" customWidth="1"/>
    <col min="2557" max="2557" width="10.5703125" style="7" customWidth="1"/>
    <col min="2558" max="2559" width="0" style="7" hidden="1" customWidth="1"/>
    <col min="2560" max="2560" width="13.5703125" style="7" bestFit="1" customWidth="1"/>
    <col min="2561" max="2562" width="0" style="7" hidden="1" customWidth="1"/>
    <col min="2563" max="2563" width="13.5703125" style="7" bestFit="1" customWidth="1"/>
    <col min="2564" max="2565" width="0" style="7" hidden="1" customWidth="1"/>
    <col min="2566" max="2566" width="12.42578125" style="7" bestFit="1" customWidth="1"/>
    <col min="2567" max="2568" width="0" style="7" hidden="1" customWidth="1"/>
    <col min="2569" max="2569" width="8.28515625" style="7" bestFit="1" customWidth="1"/>
    <col min="2570" max="2806" width="11.28515625" style="7"/>
    <col min="2807" max="2807" width="10.28515625" style="7" customWidth="1"/>
    <col min="2808" max="2808" width="33.28515625" style="7" customWidth="1"/>
    <col min="2809" max="2809" width="5.140625" style="7" customWidth="1"/>
    <col min="2810" max="2810" width="2.7109375" style="7" bestFit="1" customWidth="1"/>
    <col min="2811" max="2811" width="13.5703125" style="7" customWidth="1"/>
    <col min="2812" max="2812" width="3.140625" style="7" customWidth="1"/>
    <col min="2813" max="2813" width="10.5703125" style="7" customWidth="1"/>
    <col min="2814" max="2815" width="0" style="7" hidden="1" customWidth="1"/>
    <col min="2816" max="2816" width="13.5703125" style="7" bestFit="1" customWidth="1"/>
    <col min="2817" max="2818" width="0" style="7" hidden="1" customWidth="1"/>
    <col min="2819" max="2819" width="13.5703125" style="7" bestFit="1" customWidth="1"/>
    <col min="2820" max="2821" width="0" style="7" hidden="1" customWidth="1"/>
    <col min="2822" max="2822" width="12.42578125" style="7" bestFit="1" customWidth="1"/>
    <col min="2823" max="2824" width="0" style="7" hidden="1" customWidth="1"/>
    <col min="2825" max="2825" width="8.28515625" style="7" bestFit="1" customWidth="1"/>
    <col min="2826" max="3062" width="11.28515625" style="7"/>
    <col min="3063" max="3063" width="10.28515625" style="7" customWidth="1"/>
    <col min="3064" max="3064" width="33.28515625" style="7" customWidth="1"/>
    <col min="3065" max="3065" width="5.140625" style="7" customWidth="1"/>
    <col min="3066" max="3066" width="2.7109375" style="7" bestFit="1" customWidth="1"/>
    <col min="3067" max="3067" width="13.5703125" style="7" customWidth="1"/>
    <col min="3068" max="3068" width="3.140625" style="7" customWidth="1"/>
    <col min="3069" max="3069" width="10.5703125" style="7" customWidth="1"/>
    <col min="3070" max="3071" width="0" style="7" hidden="1" customWidth="1"/>
    <col min="3072" max="3072" width="13.5703125" style="7" bestFit="1" customWidth="1"/>
    <col min="3073" max="3074" width="0" style="7" hidden="1" customWidth="1"/>
    <col min="3075" max="3075" width="13.5703125" style="7" bestFit="1" customWidth="1"/>
    <col min="3076" max="3077" width="0" style="7" hidden="1" customWidth="1"/>
    <col min="3078" max="3078" width="12.42578125" style="7" bestFit="1" customWidth="1"/>
    <col min="3079" max="3080" width="0" style="7" hidden="1" customWidth="1"/>
    <col min="3081" max="3081" width="8.28515625" style="7" bestFit="1" customWidth="1"/>
    <col min="3082" max="3318" width="11.28515625" style="7"/>
    <col min="3319" max="3319" width="10.28515625" style="7" customWidth="1"/>
    <col min="3320" max="3320" width="33.28515625" style="7" customWidth="1"/>
    <col min="3321" max="3321" width="5.140625" style="7" customWidth="1"/>
    <col min="3322" max="3322" width="2.7109375" style="7" bestFit="1" customWidth="1"/>
    <col min="3323" max="3323" width="13.5703125" style="7" customWidth="1"/>
    <col min="3324" max="3324" width="3.140625" style="7" customWidth="1"/>
    <col min="3325" max="3325" width="10.5703125" style="7" customWidth="1"/>
    <col min="3326" max="3327" width="0" style="7" hidden="1" customWidth="1"/>
    <col min="3328" max="3328" width="13.5703125" style="7" bestFit="1" customWidth="1"/>
    <col min="3329" max="3330" width="0" style="7" hidden="1" customWidth="1"/>
    <col min="3331" max="3331" width="13.5703125" style="7" bestFit="1" customWidth="1"/>
    <col min="3332" max="3333" width="0" style="7" hidden="1" customWidth="1"/>
    <col min="3334" max="3334" width="12.42578125" style="7" bestFit="1" customWidth="1"/>
    <col min="3335" max="3336" width="0" style="7" hidden="1" customWidth="1"/>
    <col min="3337" max="3337" width="8.28515625" style="7" bestFit="1" customWidth="1"/>
    <col min="3338" max="3574" width="11.28515625" style="7"/>
    <col min="3575" max="3575" width="10.28515625" style="7" customWidth="1"/>
    <col min="3576" max="3576" width="33.28515625" style="7" customWidth="1"/>
    <col min="3577" max="3577" width="5.140625" style="7" customWidth="1"/>
    <col min="3578" max="3578" width="2.7109375" style="7" bestFit="1" customWidth="1"/>
    <col min="3579" max="3579" width="13.5703125" style="7" customWidth="1"/>
    <col min="3580" max="3580" width="3.140625" style="7" customWidth="1"/>
    <col min="3581" max="3581" width="10.5703125" style="7" customWidth="1"/>
    <col min="3582" max="3583" width="0" style="7" hidden="1" customWidth="1"/>
    <col min="3584" max="3584" width="13.5703125" style="7" bestFit="1" customWidth="1"/>
    <col min="3585" max="3586" width="0" style="7" hidden="1" customWidth="1"/>
    <col min="3587" max="3587" width="13.5703125" style="7" bestFit="1" customWidth="1"/>
    <col min="3588" max="3589" width="0" style="7" hidden="1" customWidth="1"/>
    <col min="3590" max="3590" width="12.42578125" style="7" bestFit="1" customWidth="1"/>
    <col min="3591" max="3592" width="0" style="7" hidden="1" customWidth="1"/>
    <col min="3593" max="3593" width="8.28515625" style="7" bestFit="1" customWidth="1"/>
    <col min="3594" max="3830" width="11.28515625" style="7"/>
    <col min="3831" max="3831" width="10.28515625" style="7" customWidth="1"/>
    <col min="3832" max="3832" width="33.28515625" style="7" customWidth="1"/>
    <col min="3833" max="3833" width="5.140625" style="7" customWidth="1"/>
    <col min="3834" max="3834" width="2.7109375" style="7" bestFit="1" customWidth="1"/>
    <col min="3835" max="3835" width="13.5703125" style="7" customWidth="1"/>
    <col min="3836" max="3836" width="3.140625" style="7" customWidth="1"/>
    <col min="3837" max="3837" width="10.5703125" style="7" customWidth="1"/>
    <col min="3838" max="3839" width="0" style="7" hidden="1" customWidth="1"/>
    <col min="3840" max="3840" width="13.5703125" style="7" bestFit="1" customWidth="1"/>
    <col min="3841" max="3842" width="0" style="7" hidden="1" customWidth="1"/>
    <col min="3843" max="3843" width="13.5703125" style="7" bestFit="1" customWidth="1"/>
    <col min="3844" max="3845" width="0" style="7" hidden="1" customWidth="1"/>
    <col min="3846" max="3846" width="12.42578125" style="7" bestFit="1" customWidth="1"/>
    <col min="3847" max="3848" width="0" style="7" hidden="1" customWidth="1"/>
    <col min="3849" max="3849" width="8.28515625" style="7" bestFit="1" customWidth="1"/>
    <col min="3850" max="4086" width="11.28515625" style="7"/>
    <col min="4087" max="4087" width="10.28515625" style="7" customWidth="1"/>
    <col min="4088" max="4088" width="33.28515625" style="7" customWidth="1"/>
    <col min="4089" max="4089" width="5.140625" style="7" customWidth="1"/>
    <col min="4090" max="4090" width="2.7109375" style="7" bestFit="1" customWidth="1"/>
    <col min="4091" max="4091" width="13.5703125" style="7" customWidth="1"/>
    <col min="4092" max="4092" width="3.140625" style="7" customWidth="1"/>
    <col min="4093" max="4093" width="10.5703125" style="7" customWidth="1"/>
    <col min="4094" max="4095" width="0" style="7" hidden="1" customWidth="1"/>
    <col min="4096" max="4096" width="13.5703125" style="7" bestFit="1" customWidth="1"/>
    <col min="4097" max="4098" width="0" style="7" hidden="1" customWidth="1"/>
    <col min="4099" max="4099" width="13.5703125" style="7" bestFit="1" customWidth="1"/>
    <col min="4100" max="4101" width="0" style="7" hidden="1" customWidth="1"/>
    <col min="4102" max="4102" width="12.42578125" style="7" bestFit="1" customWidth="1"/>
    <col min="4103" max="4104" width="0" style="7" hidden="1" customWidth="1"/>
    <col min="4105" max="4105" width="8.28515625" style="7" bestFit="1" customWidth="1"/>
    <col min="4106" max="4342" width="11.28515625" style="7"/>
    <col min="4343" max="4343" width="10.28515625" style="7" customWidth="1"/>
    <col min="4344" max="4344" width="33.28515625" style="7" customWidth="1"/>
    <col min="4345" max="4345" width="5.140625" style="7" customWidth="1"/>
    <col min="4346" max="4346" width="2.7109375" style="7" bestFit="1" customWidth="1"/>
    <col min="4347" max="4347" width="13.5703125" style="7" customWidth="1"/>
    <col min="4348" max="4348" width="3.140625" style="7" customWidth="1"/>
    <col min="4349" max="4349" width="10.5703125" style="7" customWidth="1"/>
    <col min="4350" max="4351" width="0" style="7" hidden="1" customWidth="1"/>
    <col min="4352" max="4352" width="13.5703125" style="7" bestFit="1" customWidth="1"/>
    <col min="4353" max="4354" width="0" style="7" hidden="1" customWidth="1"/>
    <col min="4355" max="4355" width="13.5703125" style="7" bestFit="1" customWidth="1"/>
    <col min="4356" max="4357" width="0" style="7" hidden="1" customWidth="1"/>
    <col min="4358" max="4358" width="12.42578125" style="7" bestFit="1" customWidth="1"/>
    <col min="4359" max="4360" width="0" style="7" hidden="1" customWidth="1"/>
    <col min="4361" max="4361" width="8.28515625" style="7" bestFit="1" customWidth="1"/>
    <col min="4362" max="4598" width="11.28515625" style="7"/>
    <col min="4599" max="4599" width="10.28515625" style="7" customWidth="1"/>
    <col min="4600" max="4600" width="33.28515625" style="7" customWidth="1"/>
    <col min="4601" max="4601" width="5.140625" style="7" customWidth="1"/>
    <col min="4602" max="4602" width="2.7109375" style="7" bestFit="1" customWidth="1"/>
    <col min="4603" max="4603" width="13.5703125" style="7" customWidth="1"/>
    <col min="4604" max="4604" width="3.140625" style="7" customWidth="1"/>
    <col min="4605" max="4605" width="10.5703125" style="7" customWidth="1"/>
    <col min="4606" max="4607" width="0" style="7" hidden="1" customWidth="1"/>
    <col min="4608" max="4608" width="13.5703125" style="7" bestFit="1" customWidth="1"/>
    <col min="4609" max="4610" width="0" style="7" hidden="1" customWidth="1"/>
    <col min="4611" max="4611" width="13.5703125" style="7" bestFit="1" customWidth="1"/>
    <col min="4612" max="4613" width="0" style="7" hidden="1" customWidth="1"/>
    <col min="4614" max="4614" width="12.42578125" style="7" bestFit="1" customWidth="1"/>
    <col min="4615" max="4616" width="0" style="7" hidden="1" customWidth="1"/>
    <col min="4617" max="4617" width="8.28515625" style="7" bestFit="1" customWidth="1"/>
    <col min="4618" max="4854" width="11.28515625" style="7"/>
    <col min="4855" max="4855" width="10.28515625" style="7" customWidth="1"/>
    <col min="4856" max="4856" width="33.28515625" style="7" customWidth="1"/>
    <col min="4857" max="4857" width="5.140625" style="7" customWidth="1"/>
    <col min="4858" max="4858" width="2.7109375" style="7" bestFit="1" customWidth="1"/>
    <col min="4859" max="4859" width="13.5703125" style="7" customWidth="1"/>
    <col min="4860" max="4860" width="3.140625" style="7" customWidth="1"/>
    <col min="4861" max="4861" width="10.5703125" style="7" customWidth="1"/>
    <col min="4862" max="4863" width="0" style="7" hidden="1" customWidth="1"/>
    <col min="4864" max="4864" width="13.5703125" style="7" bestFit="1" customWidth="1"/>
    <col min="4865" max="4866" width="0" style="7" hidden="1" customWidth="1"/>
    <col min="4867" max="4867" width="13.5703125" style="7" bestFit="1" customWidth="1"/>
    <col min="4868" max="4869" width="0" style="7" hidden="1" customWidth="1"/>
    <col min="4870" max="4870" width="12.42578125" style="7" bestFit="1" customWidth="1"/>
    <col min="4871" max="4872" width="0" style="7" hidden="1" customWidth="1"/>
    <col min="4873" max="4873" width="8.28515625" style="7" bestFit="1" customWidth="1"/>
    <col min="4874" max="5110" width="11.28515625" style="7"/>
    <col min="5111" max="5111" width="10.28515625" style="7" customWidth="1"/>
    <col min="5112" max="5112" width="33.28515625" style="7" customWidth="1"/>
    <col min="5113" max="5113" width="5.140625" style="7" customWidth="1"/>
    <col min="5114" max="5114" width="2.7109375" style="7" bestFit="1" customWidth="1"/>
    <col min="5115" max="5115" width="13.5703125" style="7" customWidth="1"/>
    <col min="5116" max="5116" width="3.140625" style="7" customWidth="1"/>
    <col min="5117" max="5117" width="10.5703125" style="7" customWidth="1"/>
    <col min="5118" max="5119" width="0" style="7" hidden="1" customWidth="1"/>
    <col min="5120" max="5120" width="13.5703125" style="7" bestFit="1" customWidth="1"/>
    <col min="5121" max="5122" width="0" style="7" hidden="1" customWidth="1"/>
    <col min="5123" max="5123" width="13.5703125" style="7" bestFit="1" customWidth="1"/>
    <col min="5124" max="5125" width="0" style="7" hidden="1" customWidth="1"/>
    <col min="5126" max="5126" width="12.42578125" style="7" bestFit="1" customWidth="1"/>
    <col min="5127" max="5128" width="0" style="7" hidden="1" customWidth="1"/>
    <col min="5129" max="5129" width="8.28515625" style="7" bestFit="1" customWidth="1"/>
    <col min="5130" max="5366" width="11.28515625" style="7"/>
    <col min="5367" max="5367" width="10.28515625" style="7" customWidth="1"/>
    <col min="5368" max="5368" width="33.28515625" style="7" customWidth="1"/>
    <col min="5369" max="5369" width="5.140625" style="7" customWidth="1"/>
    <col min="5370" max="5370" width="2.7109375" style="7" bestFit="1" customWidth="1"/>
    <col min="5371" max="5371" width="13.5703125" style="7" customWidth="1"/>
    <col min="5372" max="5372" width="3.140625" style="7" customWidth="1"/>
    <col min="5373" max="5373" width="10.5703125" style="7" customWidth="1"/>
    <col min="5374" max="5375" width="0" style="7" hidden="1" customWidth="1"/>
    <col min="5376" max="5376" width="13.5703125" style="7" bestFit="1" customWidth="1"/>
    <col min="5377" max="5378" width="0" style="7" hidden="1" customWidth="1"/>
    <col min="5379" max="5379" width="13.5703125" style="7" bestFit="1" customWidth="1"/>
    <col min="5380" max="5381" width="0" style="7" hidden="1" customWidth="1"/>
    <col min="5382" max="5382" width="12.42578125" style="7" bestFit="1" customWidth="1"/>
    <col min="5383" max="5384" width="0" style="7" hidden="1" customWidth="1"/>
    <col min="5385" max="5385" width="8.28515625" style="7" bestFit="1" customWidth="1"/>
    <col min="5386" max="5622" width="11.28515625" style="7"/>
    <col min="5623" max="5623" width="10.28515625" style="7" customWidth="1"/>
    <col min="5624" max="5624" width="33.28515625" style="7" customWidth="1"/>
    <col min="5625" max="5625" width="5.140625" style="7" customWidth="1"/>
    <col min="5626" max="5626" width="2.7109375" style="7" bestFit="1" customWidth="1"/>
    <col min="5627" max="5627" width="13.5703125" style="7" customWidth="1"/>
    <col min="5628" max="5628" width="3.140625" style="7" customWidth="1"/>
    <col min="5629" max="5629" width="10.5703125" style="7" customWidth="1"/>
    <col min="5630" max="5631" width="0" style="7" hidden="1" customWidth="1"/>
    <col min="5632" max="5632" width="13.5703125" style="7" bestFit="1" customWidth="1"/>
    <col min="5633" max="5634" width="0" style="7" hidden="1" customWidth="1"/>
    <col min="5635" max="5635" width="13.5703125" style="7" bestFit="1" customWidth="1"/>
    <col min="5636" max="5637" width="0" style="7" hidden="1" customWidth="1"/>
    <col min="5638" max="5638" width="12.42578125" style="7" bestFit="1" customWidth="1"/>
    <col min="5639" max="5640" width="0" style="7" hidden="1" customWidth="1"/>
    <col min="5641" max="5641" width="8.28515625" style="7" bestFit="1" customWidth="1"/>
    <col min="5642" max="5878" width="11.28515625" style="7"/>
    <col min="5879" max="5879" width="10.28515625" style="7" customWidth="1"/>
    <col min="5880" max="5880" width="33.28515625" style="7" customWidth="1"/>
    <col min="5881" max="5881" width="5.140625" style="7" customWidth="1"/>
    <col min="5882" max="5882" width="2.7109375" style="7" bestFit="1" customWidth="1"/>
    <col min="5883" max="5883" width="13.5703125" style="7" customWidth="1"/>
    <col min="5884" max="5884" width="3.140625" style="7" customWidth="1"/>
    <col min="5885" max="5885" width="10.5703125" style="7" customWidth="1"/>
    <col min="5886" max="5887" width="0" style="7" hidden="1" customWidth="1"/>
    <col min="5888" max="5888" width="13.5703125" style="7" bestFit="1" customWidth="1"/>
    <col min="5889" max="5890" width="0" style="7" hidden="1" customWidth="1"/>
    <col min="5891" max="5891" width="13.5703125" style="7" bestFit="1" customWidth="1"/>
    <col min="5892" max="5893" width="0" style="7" hidden="1" customWidth="1"/>
    <col min="5894" max="5894" width="12.42578125" style="7" bestFit="1" customWidth="1"/>
    <col min="5895" max="5896" width="0" style="7" hidden="1" customWidth="1"/>
    <col min="5897" max="5897" width="8.28515625" style="7" bestFit="1" customWidth="1"/>
    <col min="5898" max="6134" width="11.28515625" style="7"/>
    <col min="6135" max="6135" width="10.28515625" style="7" customWidth="1"/>
    <col min="6136" max="6136" width="33.28515625" style="7" customWidth="1"/>
    <col min="6137" max="6137" width="5.140625" style="7" customWidth="1"/>
    <col min="6138" max="6138" width="2.7109375" style="7" bestFit="1" customWidth="1"/>
    <col min="6139" max="6139" width="13.5703125" style="7" customWidth="1"/>
    <col min="6140" max="6140" width="3.140625" style="7" customWidth="1"/>
    <col min="6141" max="6141" width="10.5703125" style="7" customWidth="1"/>
    <col min="6142" max="6143" width="0" style="7" hidden="1" customWidth="1"/>
    <col min="6144" max="6144" width="13.5703125" style="7" bestFit="1" customWidth="1"/>
    <col min="6145" max="6146" width="0" style="7" hidden="1" customWidth="1"/>
    <col min="6147" max="6147" width="13.5703125" style="7" bestFit="1" customWidth="1"/>
    <col min="6148" max="6149" width="0" style="7" hidden="1" customWidth="1"/>
    <col min="6150" max="6150" width="12.42578125" style="7" bestFit="1" customWidth="1"/>
    <col min="6151" max="6152" width="0" style="7" hidden="1" customWidth="1"/>
    <col min="6153" max="6153" width="8.28515625" style="7" bestFit="1" customWidth="1"/>
    <col min="6154" max="6390" width="11.28515625" style="7"/>
    <col min="6391" max="6391" width="10.28515625" style="7" customWidth="1"/>
    <col min="6392" max="6392" width="33.28515625" style="7" customWidth="1"/>
    <col min="6393" max="6393" width="5.140625" style="7" customWidth="1"/>
    <col min="6394" max="6394" width="2.7109375" style="7" bestFit="1" customWidth="1"/>
    <col min="6395" max="6395" width="13.5703125" style="7" customWidth="1"/>
    <col min="6396" max="6396" width="3.140625" style="7" customWidth="1"/>
    <col min="6397" max="6397" width="10.5703125" style="7" customWidth="1"/>
    <col min="6398" max="6399" width="0" style="7" hidden="1" customWidth="1"/>
    <col min="6400" max="6400" width="13.5703125" style="7" bestFit="1" customWidth="1"/>
    <col min="6401" max="6402" width="0" style="7" hidden="1" customWidth="1"/>
    <col min="6403" max="6403" width="13.5703125" style="7" bestFit="1" customWidth="1"/>
    <col min="6404" max="6405" width="0" style="7" hidden="1" customWidth="1"/>
    <col min="6406" max="6406" width="12.42578125" style="7" bestFit="1" customWidth="1"/>
    <col min="6407" max="6408" width="0" style="7" hidden="1" customWidth="1"/>
    <col min="6409" max="6409" width="8.28515625" style="7" bestFit="1" customWidth="1"/>
    <col min="6410" max="6646" width="11.28515625" style="7"/>
    <col min="6647" max="6647" width="10.28515625" style="7" customWidth="1"/>
    <col min="6648" max="6648" width="33.28515625" style="7" customWidth="1"/>
    <col min="6649" max="6649" width="5.140625" style="7" customWidth="1"/>
    <col min="6650" max="6650" width="2.7109375" style="7" bestFit="1" customWidth="1"/>
    <col min="6651" max="6651" width="13.5703125" style="7" customWidth="1"/>
    <col min="6652" max="6652" width="3.140625" style="7" customWidth="1"/>
    <col min="6653" max="6653" width="10.5703125" style="7" customWidth="1"/>
    <col min="6654" max="6655" width="0" style="7" hidden="1" customWidth="1"/>
    <col min="6656" max="6656" width="13.5703125" style="7" bestFit="1" customWidth="1"/>
    <col min="6657" max="6658" width="0" style="7" hidden="1" customWidth="1"/>
    <col min="6659" max="6659" width="13.5703125" style="7" bestFit="1" customWidth="1"/>
    <col min="6660" max="6661" width="0" style="7" hidden="1" customWidth="1"/>
    <col min="6662" max="6662" width="12.42578125" style="7" bestFit="1" customWidth="1"/>
    <col min="6663" max="6664" width="0" style="7" hidden="1" customWidth="1"/>
    <col min="6665" max="6665" width="8.28515625" style="7" bestFit="1" customWidth="1"/>
    <col min="6666" max="6902" width="11.28515625" style="7"/>
    <col min="6903" max="6903" width="10.28515625" style="7" customWidth="1"/>
    <col min="6904" max="6904" width="33.28515625" style="7" customWidth="1"/>
    <col min="6905" max="6905" width="5.140625" style="7" customWidth="1"/>
    <col min="6906" max="6906" width="2.7109375" style="7" bestFit="1" customWidth="1"/>
    <col min="6907" max="6907" width="13.5703125" style="7" customWidth="1"/>
    <col min="6908" max="6908" width="3.140625" style="7" customWidth="1"/>
    <col min="6909" max="6909" width="10.5703125" style="7" customWidth="1"/>
    <col min="6910" max="6911" width="0" style="7" hidden="1" customWidth="1"/>
    <col min="6912" max="6912" width="13.5703125" style="7" bestFit="1" customWidth="1"/>
    <col min="6913" max="6914" width="0" style="7" hidden="1" customWidth="1"/>
    <col min="6915" max="6915" width="13.5703125" style="7" bestFit="1" customWidth="1"/>
    <col min="6916" max="6917" width="0" style="7" hidden="1" customWidth="1"/>
    <col min="6918" max="6918" width="12.42578125" style="7" bestFit="1" customWidth="1"/>
    <col min="6919" max="6920" width="0" style="7" hidden="1" customWidth="1"/>
    <col min="6921" max="6921" width="8.28515625" style="7" bestFit="1" customWidth="1"/>
    <col min="6922" max="7158" width="11.28515625" style="7"/>
    <col min="7159" max="7159" width="10.28515625" style="7" customWidth="1"/>
    <col min="7160" max="7160" width="33.28515625" style="7" customWidth="1"/>
    <col min="7161" max="7161" width="5.140625" style="7" customWidth="1"/>
    <col min="7162" max="7162" width="2.7109375" style="7" bestFit="1" customWidth="1"/>
    <col min="7163" max="7163" width="13.5703125" style="7" customWidth="1"/>
    <col min="7164" max="7164" width="3.140625" style="7" customWidth="1"/>
    <col min="7165" max="7165" width="10.5703125" style="7" customWidth="1"/>
    <col min="7166" max="7167" width="0" style="7" hidden="1" customWidth="1"/>
    <col min="7168" max="7168" width="13.5703125" style="7" bestFit="1" customWidth="1"/>
    <col min="7169" max="7170" width="0" style="7" hidden="1" customWidth="1"/>
    <col min="7171" max="7171" width="13.5703125" style="7" bestFit="1" customWidth="1"/>
    <col min="7172" max="7173" width="0" style="7" hidden="1" customWidth="1"/>
    <col min="7174" max="7174" width="12.42578125" style="7" bestFit="1" customWidth="1"/>
    <col min="7175" max="7176" width="0" style="7" hidden="1" customWidth="1"/>
    <col min="7177" max="7177" width="8.28515625" style="7" bestFit="1" customWidth="1"/>
    <col min="7178" max="7414" width="11.28515625" style="7"/>
    <col min="7415" max="7415" width="10.28515625" style="7" customWidth="1"/>
    <col min="7416" max="7416" width="33.28515625" style="7" customWidth="1"/>
    <col min="7417" max="7417" width="5.140625" style="7" customWidth="1"/>
    <col min="7418" max="7418" width="2.7109375" style="7" bestFit="1" customWidth="1"/>
    <col min="7419" max="7419" width="13.5703125" style="7" customWidth="1"/>
    <col min="7420" max="7420" width="3.140625" style="7" customWidth="1"/>
    <col min="7421" max="7421" width="10.5703125" style="7" customWidth="1"/>
    <col min="7422" max="7423" width="0" style="7" hidden="1" customWidth="1"/>
    <col min="7424" max="7424" width="13.5703125" style="7" bestFit="1" customWidth="1"/>
    <col min="7425" max="7426" width="0" style="7" hidden="1" customWidth="1"/>
    <col min="7427" max="7427" width="13.5703125" style="7" bestFit="1" customWidth="1"/>
    <col min="7428" max="7429" width="0" style="7" hidden="1" customWidth="1"/>
    <col min="7430" max="7430" width="12.42578125" style="7" bestFit="1" customWidth="1"/>
    <col min="7431" max="7432" width="0" style="7" hidden="1" customWidth="1"/>
    <col min="7433" max="7433" width="8.28515625" style="7" bestFit="1" customWidth="1"/>
    <col min="7434" max="7670" width="11.28515625" style="7"/>
    <col min="7671" max="7671" width="10.28515625" style="7" customWidth="1"/>
    <col min="7672" max="7672" width="33.28515625" style="7" customWidth="1"/>
    <col min="7673" max="7673" width="5.140625" style="7" customWidth="1"/>
    <col min="7674" max="7674" width="2.7109375" style="7" bestFit="1" customWidth="1"/>
    <col min="7675" max="7675" width="13.5703125" style="7" customWidth="1"/>
    <col min="7676" max="7676" width="3.140625" style="7" customWidth="1"/>
    <col min="7677" max="7677" width="10.5703125" style="7" customWidth="1"/>
    <col min="7678" max="7679" width="0" style="7" hidden="1" customWidth="1"/>
    <col min="7680" max="7680" width="13.5703125" style="7" bestFit="1" customWidth="1"/>
    <col min="7681" max="7682" width="0" style="7" hidden="1" customWidth="1"/>
    <col min="7683" max="7683" width="13.5703125" style="7" bestFit="1" customWidth="1"/>
    <col min="7684" max="7685" width="0" style="7" hidden="1" customWidth="1"/>
    <col min="7686" max="7686" width="12.42578125" style="7" bestFit="1" customWidth="1"/>
    <col min="7687" max="7688" width="0" style="7" hidden="1" customWidth="1"/>
    <col min="7689" max="7689" width="8.28515625" style="7" bestFit="1" customWidth="1"/>
    <col min="7690" max="7926" width="11.28515625" style="7"/>
    <col min="7927" max="7927" width="10.28515625" style="7" customWidth="1"/>
    <col min="7928" max="7928" width="33.28515625" style="7" customWidth="1"/>
    <col min="7929" max="7929" width="5.140625" style="7" customWidth="1"/>
    <col min="7930" max="7930" width="2.7109375" style="7" bestFit="1" customWidth="1"/>
    <col min="7931" max="7931" width="13.5703125" style="7" customWidth="1"/>
    <col min="7932" max="7932" width="3.140625" style="7" customWidth="1"/>
    <col min="7933" max="7933" width="10.5703125" style="7" customWidth="1"/>
    <col min="7934" max="7935" width="0" style="7" hidden="1" customWidth="1"/>
    <col min="7936" max="7936" width="13.5703125" style="7" bestFit="1" customWidth="1"/>
    <col min="7937" max="7938" width="0" style="7" hidden="1" customWidth="1"/>
    <col min="7939" max="7939" width="13.5703125" style="7" bestFit="1" customWidth="1"/>
    <col min="7940" max="7941" width="0" style="7" hidden="1" customWidth="1"/>
    <col min="7942" max="7942" width="12.42578125" style="7" bestFit="1" customWidth="1"/>
    <col min="7943" max="7944" width="0" style="7" hidden="1" customWidth="1"/>
    <col min="7945" max="7945" width="8.28515625" style="7" bestFit="1" customWidth="1"/>
    <col min="7946" max="8182" width="11.28515625" style="7"/>
    <col min="8183" max="8183" width="10.28515625" style="7" customWidth="1"/>
    <col min="8184" max="8184" width="33.28515625" style="7" customWidth="1"/>
    <col min="8185" max="8185" width="5.140625" style="7" customWidth="1"/>
    <col min="8186" max="8186" width="2.7109375" style="7" bestFit="1" customWidth="1"/>
    <col min="8187" max="8187" width="13.5703125" style="7" customWidth="1"/>
    <col min="8188" max="8188" width="3.140625" style="7" customWidth="1"/>
    <col min="8189" max="8189" width="10.5703125" style="7" customWidth="1"/>
    <col min="8190" max="8191" width="0" style="7" hidden="1" customWidth="1"/>
    <col min="8192" max="8192" width="13.5703125" style="7" bestFit="1" customWidth="1"/>
    <col min="8193" max="8194" width="0" style="7" hidden="1" customWidth="1"/>
    <col min="8195" max="8195" width="13.5703125" style="7" bestFit="1" customWidth="1"/>
    <col min="8196" max="8197" width="0" style="7" hidden="1" customWidth="1"/>
    <col min="8198" max="8198" width="12.42578125" style="7" bestFit="1" customWidth="1"/>
    <col min="8199" max="8200" width="0" style="7" hidden="1" customWidth="1"/>
    <col min="8201" max="8201" width="8.28515625" style="7" bestFit="1" customWidth="1"/>
    <col min="8202" max="8438" width="11.28515625" style="7"/>
    <col min="8439" max="8439" width="10.28515625" style="7" customWidth="1"/>
    <col min="8440" max="8440" width="33.28515625" style="7" customWidth="1"/>
    <col min="8441" max="8441" width="5.140625" style="7" customWidth="1"/>
    <col min="8442" max="8442" width="2.7109375" style="7" bestFit="1" customWidth="1"/>
    <col min="8443" max="8443" width="13.5703125" style="7" customWidth="1"/>
    <col min="8444" max="8444" width="3.140625" style="7" customWidth="1"/>
    <col min="8445" max="8445" width="10.5703125" style="7" customWidth="1"/>
    <col min="8446" max="8447" width="0" style="7" hidden="1" customWidth="1"/>
    <col min="8448" max="8448" width="13.5703125" style="7" bestFit="1" customWidth="1"/>
    <col min="8449" max="8450" width="0" style="7" hidden="1" customWidth="1"/>
    <col min="8451" max="8451" width="13.5703125" style="7" bestFit="1" customWidth="1"/>
    <col min="8452" max="8453" width="0" style="7" hidden="1" customWidth="1"/>
    <col min="8454" max="8454" width="12.42578125" style="7" bestFit="1" customWidth="1"/>
    <col min="8455" max="8456" width="0" style="7" hidden="1" customWidth="1"/>
    <col min="8457" max="8457" width="8.28515625" style="7" bestFit="1" customWidth="1"/>
    <col min="8458" max="8694" width="11.28515625" style="7"/>
    <col min="8695" max="8695" width="10.28515625" style="7" customWidth="1"/>
    <col min="8696" max="8696" width="33.28515625" style="7" customWidth="1"/>
    <col min="8697" max="8697" width="5.140625" style="7" customWidth="1"/>
    <col min="8698" max="8698" width="2.7109375" style="7" bestFit="1" customWidth="1"/>
    <col min="8699" max="8699" width="13.5703125" style="7" customWidth="1"/>
    <col min="8700" max="8700" width="3.140625" style="7" customWidth="1"/>
    <col min="8701" max="8701" width="10.5703125" style="7" customWidth="1"/>
    <col min="8702" max="8703" width="0" style="7" hidden="1" customWidth="1"/>
    <col min="8704" max="8704" width="13.5703125" style="7" bestFit="1" customWidth="1"/>
    <col min="8705" max="8706" width="0" style="7" hidden="1" customWidth="1"/>
    <col min="8707" max="8707" width="13.5703125" style="7" bestFit="1" customWidth="1"/>
    <col min="8708" max="8709" width="0" style="7" hidden="1" customWidth="1"/>
    <col min="8710" max="8710" width="12.42578125" style="7" bestFit="1" customWidth="1"/>
    <col min="8711" max="8712" width="0" style="7" hidden="1" customWidth="1"/>
    <col min="8713" max="8713" width="8.28515625" style="7" bestFit="1" customWidth="1"/>
    <col min="8714" max="8950" width="11.28515625" style="7"/>
    <col min="8951" max="8951" width="10.28515625" style="7" customWidth="1"/>
    <col min="8952" max="8952" width="33.28515625" style="7" customWidth="1"/>
    <col min="8953" max="8953" width="5.140625" style="7" customWidth="1"/>
    <col min="8954" max="8954" width="2.7109375" style="7" bestFit="1" customWidth="1"/>
    <col min="8955" max="8955" width="13.5703125" style="7" customWidth="1"/>
    <col min="8956" max="8956" width="3.140625" style="7" customWidth="1"/>
    <col min="8957" max="8957" width="10.5703125" style="7" customWidth="1"/>
    <col min="8958" max="8959" width="0" style="7" hidden="1" customWidth="1"/>
    <col min="8960" max="8960" width="13.5703125" style="7" bestFit="1" customWidth="1"/>
    <col min="8961" max="8962" width="0" style="7" hidden="1" customWidth="1"/>
    <col min="8963" max="8963" width="13.5703125" style="7" bestFit="1" customWidth="1"/>
    <col min="8964" max="8965" width="0" style="7" hidden="1" customWidth="1"/>
    <col min="8966" max="8966" width="12.42578125" style="7" bestFit="1" customWidth="1"/>
    <col min="8967" max="8968" width="0" style="7" hidden="1" customWidth="1"/>
    <col min="8969" max="8969" width="8.28515625" style="7" bestFit="1" customWidth="1"/>
    <col min="8970" max="9206" width="11.28515625" style="7"/>
    <col min="9207" max="9207" width="10.28515625" style="7" customWidth="1"/>
    <col min="9208" max="9208" width="33.28515625" style="7" customWidth="1"/>
    <col min="9209" max="9209" width="5.140625" style="7" customWidth="1"/>
    <col min="9210" max="9210" width="2.7109375" style="7" bestFit="1" customWidth="1"/>
    <col min="9211" max="9211" width="13.5703125" style="7" customWidth="1"/>
    <col min="9212" max="9212" width="3.140625" style="7" customWidth="1"/>
    <col min="9213" max="9213" width="10.5703125" style="7" customWidth="1"/>
    <col min="9214" max="9215" width="0" style="7" hidden="1" customWidth="1"/>
    <col min="9216" max="9216" width="13.5703125" style="7" bestFit="1" customWidth="1"/>
    <col min="9217" max="9218" width="0" style="7" hidden="1" customWidth="1"/>
    <col min="9219" max="9219" width="13.5703125" style="7" bestFit="1" customWidth="1"/>
    <col min="9220" max="9221" width="0" style="7" hidden="1" customWidth="1"/>
    <col min="9222" max="9222" width="12.42578125" style="7" bestFit="1" customWidth="1"/>
    <col min="9223" max="9224" width="0" style="7" hidden="1" customWidth="1"/>
    <col min="9225" max="9225" width="8.28515625" style="7" bestFit="1" customWidth="1"/>
    <col min="9226" max="9462" width="11.28515625" style="7"/>
    <col min="9463" max="9463" width="10.28515625" style="7" customWidth="1"/>
    <col min="9464" max="9464" width="33.28515625" style="7" customWidth="1"/>
    <col min="9465" max="9465" width="5.140625" style="7" customWidth="1"/>
    <col min="9466" max="9466" width="2.7109375" style="7" bestFit="1" customWidth="1"/>
    <col min="9467" max="9467" width="13.5703125" style="7" customWidth="1"/>
    <col min="9468" max="9468" width="3.140625" style="7" customWidth="1"/>
    <col min="9469" max="9469" width="10.5703125" style="7" customWidth="1"/>
    <col min="9470" max="9471" width="0" style="7" hidden="1" customWidth="1"/>
    <col min="9472" max="9472" width="13.5703125" style="7" bestFit="1" customWidth="1"/>
    <col min="9473" max="9474" width="0" style="7" hidden="1" customWidth="1"/>
    <col min="9475" max="9475" width="13.5703125" style="7" bestFit="1" customWidth="1"/>
    <col min="9476" max="9477" width="0" style="7" hidden="1" customWidth="1"/>
    <col min="9478" max="9478" width="12.42578125" style="7" bestFit="1" customWidth="1"/>
    <col min="9479" max="9480" width="0" style="7" hidden="1" customWidth="1"/>
    <col min="9481" max="9481" width="8.28515625" style="7" bestFit="1" customWidth="1"/>
    <col min="9482" max="9718" width="11.28515625" style="7"/>
    <col min="9719" max="9719" width="10.28515625" style="7" customWidth="1"/>
    <col min="9720" max="9720" width="33.28515625" style="7" customWidth="1"/>
    <col min="9721" max="9721" width="5.140625" style="7" customWidth="1"/>
    <col min="9722" max="9722" width="2.7109375" style="7" bestFit="1" customWidth="1"/>
    <col min="9723" max="9723" width="13.5703125" style="7" customWidth="1"/>
    <col min="9724" max="9724" width="3.140625" style="7" customWidth="1"/>
    <col min="9725" max="9725" width="10.5703125" style="7" customWidth="1"/>
    <col min="9726" max="9727" width="0" style="7" hidden="1" customWidth="1"/>
    <col min="9728" max="9728" width="13.5703125" style="7" bestFit="1" customWidth="1"/>
    <col min="9729" max="9730" width="0" style="7" hidden="1" customWidth="1"/>
    <col min="9731" max="9731" width="13.5703125" style="7" bestFit="1" customWidth="1"/>
    <col min="9732" max="9733" width="0" style="7" hidden="1" customWidth="1"/>
    <col min="9734" max="9734" width="12.42578125" style="7" bestFit="1" customWidth="1"/>
    <col min="9735" max="9736" width="0" style="7" hidden="1" customWidth="1"/>
    <col min="9737" max="9737" width="8.28515625" style="7" bestFit="1" customWidth="1"/>
    <col min="9738" max="9974" width="11.28515625" style="7"/>
    <col min="9975" max="9975" width="10.28515625" style="7" customWidth="1"/>
    <col min="9976" max="9976" width="33.28515625" style="7" customWidth="1"/>
    <col min="9977" max="9977" width="5.140625" style="7" customWidth="1"/>
    <col min="9978" max="9978" width="2.7109375" style="7" bestFit="1" customWidth="1"/>
    <col min="9979" max="9979" width="13.5703125" style="7" customWidth="1"/>
    <col min="9980" max="9980" width="3.140625" style="7" customWidth="1"/>
    <col min="9981" max="9981" width="10.5703125" style="7" customWidth="1"/>
    <col min="9982" max="9983" width="0" style="7" hidden="1" customWidth="1"/>
    <col min="9984" max="9984" width="13.5703125" style="7" bestFit="1" customWidth="1"/>
    <col min="9985" max="9986" width="0" style="7" hidden="1" customWidth="1"/>
    <col min="9987" max="9987" width="13.5703125" style="7" bestFit="1" customWidth="1"/>
    <col min="9988" max="9989" width="0" style="7" hidden="1" customWidth="1"/>
    <col min="9990" max="9990" width="12.42578125" style="7" bestFit="1" customWidth="1"/>
    <col min="9991" max="9992" width="0" style="7" hidden="1" customWidth="1"/>
    <col min="9993" max="9993" width="8.28515625" style="7" bestFit="1" customWidth="1"/>
    <col min="9994" max="10230" width="11.28515625" style="7"/>
    <col min="10231" max="10231" width="10.28515625" style="7" customWidth="1"/>
    <col min="10232" max="10232" width="33.28515625" style="7" customWidth="1"/>
    <col min="10233" max="10233" width="5.140625" style="7" customWidth="1"/>
    <col min="10234" max="10234" width="2.7109375" style="7" bestFit="1" customWidth="1"/>
    <col min="10235" max="10235" width="13.5703125" style="7" customWidth="1"/>
    <col min="10236" max="10236" width="3.140625" style="7" customWidth="1"/>
    <col min="10237" max="10237" width="10.5703125" style="7" customWidth="1"/>
    <col min="10238" max="10239" width="0" style="7" hidden="1" customWidth="1"/>
    <col min="10240" max="10240" width="13.5703125" style="7" bestFit="1" customWidth="1"/>
    <col min="10241" max="10242" width="0" style="7" hidden="1" customWidth="1"/>
    <col min="10243" max="10243" width="13.5703125" style="7" bestFit="1" customWidth="1"/>
    <col min="10244" max="10245" width="0" style="7" hidden="1" customWidth="1"/>
    <col min="10246" max="10246" width="12.42578125" style="7" bestFit="1" customWidth="1"/>
    <col min="10247" max="10248" width="0" style="7" hidden="1" customWidth="1"/>
    <col min="10249" max="10249" width="8.28515625" style="7" bestFit="1" customWidth="1"/>
    <col min="10250" max="10486" width="11.28515625" style="7"/>
    <col min="10487" max="10487" width="10.28515625" style="7" customWidth="1"/>
    <col min="10488" max="10488" width="33.28515625" style="7" customWidth="1"/>
    <col min="10489" max="10489" width="5.140625" style="7" customWidth="1"/>
    <col min="10490" max="10490" width="2.7109375" style="7" bestFit="1" customWidth="1"/>
    <col min="10491" max="10491" width="13.5703125" style="7" customWidth="1"/>
    <col min="10492" max="10492" width="3.140625" style="7" customWidth="1"/>
    <col min="10493" max="10493" width="10.5703125" style="7" customWidth="1"/>
    <col min="10494" max="10495" width="0" style="7" hidden="1" customWidth="1"/>
    <col min="10496" max="10496" width="13.5703125" style="7" bestFit="1" customWidth="1"/>
    <col min="10497" max="10498" width="0" style="7" hidden="1" customWidth="1"/>
    <col min="10499" max="10499" width="13.5703125" style="7" bestFit="1" customWidth="1"/>
    <col min="10500" max="10501" width="0" style="7" hidden="1" customWidth="1"/>
    <col min="10502" max="10502" width="12.42578125" style="7" bestFit="1" customWidth="1"/>
    <col min="10503" max="10504" width="0" style="7" hidden="1" customWidth="1"/>
    <col min="10505" max="10505" width="8.28515625" style="7" bestFit="1" customWidth="1"/>
    <col min="10506" max="10742" width="11.28515625" style="7"/>
    <col min="10743" max="10743" width="10.28515625" style="7" customWidth="1"/>
    <col min="10744" max="10744" width="33.28515625" style="7" customWidth="1"/>
    <col min="10745" max="10745" width="5.140625" style="7" customWidth="1"/>
    <col min="10746" max="10746" width="2.7109375" style="7" bestFit="1" customWidth="1"/>
    <col min="10747" max="10747" width="13.5703125" style="7" customWidth="1"/>
    <col min="10748" max="10748" width="3.140625" style="7" customWidth="1"/>
    <col min="10749" max="10749" width="10.5703125" style="7" customWidth="1"/>
    <col min="10750" max="10751" width="0" style="7" hidden="1" customWidth="1"/>
    <col min="10752" max="10752" width="13.5703125" style="7" bestFit="1" customWidth="1"/>
    <col min="10753" max="10754" width="0" style="7" hidden="1" customWidth="1"/>
    <col min="10755" max="10755" width="13.5703125" style="7" bestFit="1" customWidth="1"/>
    <col min="10756" max="10757" width="0" style="7" hidden="1" customWidth="1"/>
    <col min="10758" max="10758" width="12.42578125" style="7" bestFit="1" customWidth="1"/>
    <col min="10759" max="10760" width="0" style="7" hidden="1" customWidth="1"/>
    <col min="10761" max="10761" width="8.28515625" style="7" bestFit="1" customWidth="1"/>
    <col min="10762" max="10998" width="11.28515625" style="7"/>
    <col min="10999" max="10999" width="10.28515625" style="7" customWidth="1"/>
    <col min="11000" max="11000" width="33.28515625" style="7" customWidth="1"/>
    <col min="11001" max="11001" width="5.140625" style="7" customWidth="1"/>
    <col min="11002" max="11002" width="2.7109375" style="7" bestFit="1" customWidth="1"/>
    <col min="11003" max="11003" width="13.5703125" style="7" customWidth="1"/>
    <col min="11004" max="11004" width="3.140625" style="7" customWidth="1"/>
    <col min="11005" max="11005" width="10.5703125" style="7" customWidth="1"/>
    <col min="11006" max="11007" width="0" style="7" hidden="1" customWidth="1"/>
    <col min="11008" max="11008" width="13.5703125" style="7" bestFit="1" customWidth="1"/>
    <col min="11009" max="11010" width="0" style="7" hidden="1" customWidth="1"/>
    <col min="11011" max="11011" width="13.5703125" style="7" bestFit="1" customWidth="1"/>
    <col min="11012" max="11013" width="0" style="7" hidden="1" customWidth="1"/>
    <col min="11014" max="11014" width="12.42578125" style="7" bestFit="1" customWidth="1"/>
    <col min="11015" max="11016" width="0" style="7" hidden="1" customWidth="1"/>
    <col min="11017" max="11017" width="8.28515625" style="7" bestFit="1" customWidth="1"/>
    <col min="11018" max="11254" width="11.28515625" style="7"/>
    <col min="11255" max="11255" width="10.28515625" style="7" customWidth="1"/>
    <col min="11256" max="11256" width="33.28515625" style="7" customWidth="1"/>
    <col min="11257" max="11257" width="5.140625" style="7" customWidth="1"/>
    <col min="11258" max="11258" width="2.7109375" style="7" bestFit="1" customWidth="1"/>
    <col min="11259" max="11259" width="13.5703125" style="7" customWidth="1"/>
    <col min="11260" max="11260" width="3.140625" style="7" customWidth="1"/>
    <col min="11261" max="11261" width="10.5703125" style="7" customWidth="1"/>
    <col min="11262" max="11263" width="0" style="7" hidden="1" customWidth="1"/>
    <col min="11264" max="11264" width="13.5703125" style="7" bestFit="1" customWidth="1"/>
    <col min="11265" max="11266" width="0" style="7" hidden="1" customWidth="1"/>
    <col min="11267" max="11267" width="13.5703125" style="7" bestFit="1" customWidth="1"/>
    <col min="11268" max="11269" width="0" style="7" hidden="1" customWidth="1"/>
    <col min="11270" max="11270" width="12.42578125" style="7" bestFit="1" customWidth="1"/>
    <col min="11271" max="11272" width="0" style="7" hidden="1" customWidth="1"/>
    <col min="11273" max="11273" width="8.28515625" style="7" bestFit="1" customWidth="1"/>
    <col min="11274" max="11510" width="11.28515625" style="7"/>
    <col min="11511" max="11511" width="10.28515625" style="7" customWidth="1"/>
    <col min="11512" max="11512" width="33.28515625" style="7" customWidth="1"/>
    <col min="11513" max="11513" width="5.140625" style="7" customWidth="1"/>
    <col min="11514" max="11514" width="2.7109375" style="7" bestFit="1" customWidth="1"/>
    <col min="11515" max="11515" width="13.5703125" style="7" customWidth="1"/>
    <col min="11516" max="11516" width="3.140625" style="7" customWidth="1"/>
    <col min="11517" max="11517" width="10.5703125" style="7" customWidth="1"/>
    <col min="11518" max="11519" width="0" style="7" hidden="1" customWidth="1"/>
    <col min="11520" max="11520" width="13.5703125" style="7" bestFit="1" customWidth="1"/>
    <col min="11521" max="11522" width="0" style="7" hidden="1" customWidth="1"/>
    <col min="11523" max="11523" width="13.5703125" style="7" bestFit="1" customWidth="1"/>
    <col min="11524" max="11525" width="0" style="7" hidden="1" customWidth="1"/>
    <col min="11526" max="11526" width="12.42578125" style="7" bestFit="1" customWidth="1"/>
    <col min="11527" max="11528" width="0" style="7" hidden="1" customWidth="1"/>
    <col min="11529" max="11529" width="8.28515625" style="7" bestFit="1" customWidth="1"/>
    <col min="11530" max="11766" width="11.28515625" style="7"/>
    <col min="11767" max="11767" width="10.28515625" style="7" customWidth="1"/>
    <col min="11768" max="11768" width="33.28515625" style="7" customWidth="1"/>
    <col min="11769" max="11769" width="5.140625" style="7" customWidth="1"/>
    <col min="11770" max="11770" width="2.7109375" style="7" bestFit="1" customWidth="1"/>
    <col min="11771" max="11771" width="13.5703125" style="7" customWidth="1"/>
    <col min="11772" max="11772" width="3.140625" style="7" customWidth="1"/>
    <col min="11773" max="11773" width="10.5703125" style="7" customWidth="1"/>
    <col min="11774" max="11775" width="0" style="7" hidden="1" customWidth="1"/>
    <col min="11776" max="11776" width="13.5703125" style="7" bestFit="1" customWidth="1"/>
    <col min="11777" max="11778" width="0" style="7" hidden="1" customWidth="1"/>
    <col min="11779" max="11779" width="13.5703125" style="7" bestFit="1" customWidth="1"/>
    <col min="11780" max="11781" width="0" style="7" hidden="1" customWidth="1"/>
    <col min="11782" max="11782" width="12.42578125" style="7" bestFit="1" customWidth="1"/>
    <col min="11783" max="11784" width="0" style="7" hidden="1" customWidth="1"/>
    <col min="11785" max="11785" width="8.28515625" style="7" bestFit="1" customWidth="1"/>
    <col min="11786" max="12022" width="11.28515625" style="7"/>
    <col min="12023" max="12023" width="10.28515625" style="7" customWidth="1"/>
    <col min="12024" max="12024" width="33.28515625" style="7" customWidth="1"/>
    <col min="12025" max="12025" width="5.140625" style="7" customWidth="1"/>
    <col min="12026" max="12026" width="2.7109375" style="7" bestFit="1" customWidth="1"/>
    <col min="12027" max="12027" width="13.5703125" style="7" customWidth="1"/>
    <col min="12028" max="12028" width="3.140625" style="7" customWidth="1"/>
    <col min="12029" max="12029" width="10.5703125" style="7" customWidth="1"/>
    <col min="12030" max="12031" width="0" style="7" hidden="1" customWidth="1"/>
    <col min="12032" max="12032" width="13.5703125" style="7" bestFit="1" customWidth="1"/>
    <col min="12033" max="12034" width="0" style="7" hidden="1" customWidth="1"/>
    <col min="12035" max="12035" width="13.5703125" style="7" bestFit="1" customWidth="1"/>
    <col min="12036" max="12037" width="0" style="7" hidden="1" customWidth="1"/>
    <col min="12038" max="12038" width="12.42578125" style="7" bestFit="1" customWidth="1"/>
    <col min="12039" max="12040" width="0" style="7" hidden="1" customWidth="1"/>
    <col min="12041" max="12041" width="8.28515625" style="7" bestFit="1" customWidth="1"/>
    <col min="12042" max="12278" width="11.28515625" style="7"/>
    <col min="12279" max="12279" width="10.28515625" style="7" customWidth="1"/>
    <col min="12280" max="12280" width="33.28515625" style="7" customWidth="1"/>
    <col min="12281" max="12281" width="5.140625" style="7" customWidth="1"/>
    <col min="12282" max="12282" width="2.7109375" style="7" bestFit="1" customWidth="1"/>
    <col min="12283" max="12283" width="13.5703125" style="7" customWidth="1"/>
    <col min="12284" max="12284" width="3.140625" style="7" customWidth="1"/>
    <col min="12285" max="12285" width="10.5703125" style="7" customWidth="1"/>
    <col min="12286" max="12287" width="0" style="7" hidden="1" customWidth="1"/>
    <col min="12288" max="12288" width="13.5703125" style="7" bestFit="1" customWidth="1"/>
    <col min="12289" max="12290" width="0" style="7" hidden="1" customWidth="1"/>
    <col min="12291" max="12291" width="13.5703125" style="7" bestFit="1" customWidth="1"/>
    <col min="12292" max="12293" width="0" style="7" hidden="1" customWidth="1"/>
    <col min="12294" max="12294" width="12.42578125" style="7" bestFit="1" customWidth="1"/>
    <col min="12295" max="12296" width="0" style="7" hidden="1" customWidth="1"/>
    <col min="12297" max="12297" width="8.28515625" style="7" bestFit="1" customWidth="1"/>
    <col min="12298" max="12534" width="11.28515625" style="7"/>
    <col min="12535" max="12535" width="10.28515625" style="7" customWidth="1"/>
    <col min="12536" max="12536" width="33.28515625" style="7" customWidth="1"/>
    <col min="12537" max="12537" width="5.140625" style="7" customWidth="1"/>
    <col min="12538" max="12538" width="2.7109375" style="7" bestFit="1" customWidth="1"/>
    <col min="12539" max="12539" width="13.5703125" style="7" customWidth="1"/>
    <col min="12540" max="12540" width="3.140625" style="7" customWidth="1"/>
    <col min="12541" max="12541" width="10.5703125" style="7" customWidth="1"/>
    <col min="12542" max="12543" width="0" style="7" hidden="1" customWidth="1"/>
    <col min="12544" max="12544" width="13.5703125" style="7" bestFit="1" customWidth="1"/>
    <col min="12545" max="12546" width="0" style="7" hidden="1" customWidth="1"/>
    <col min="12547" max="12547" width="13.5703125" style="7" bestFit="1" customWidth="1"/>
    <col min="12548" max="12549" width="0" style="7" hidden="1" customWidth="1"/>
    <col min="12550" max="12550" width="12.42578125" style="7" bestFit="1" customWidth="1"/>
    <col min="12551" max="12552" width="0" style="7" hidden="1" customWidth="1"/>
    <col min="12553" max="12553" width="8.28515625" style="7" bestFit="1" customWidth="1"/>
    <col min="12554" max="12790" width="11.28515625" style="7"/>
    <col min="12791" max="12791" width="10.28515625" style="7" customWidth="1"/>
    <col min="12792" max="12792" width="33.28515625" style="7" customWidth="1"/>
    <col min="12793" max="12793" width="5.140625" style="7" customWidth="1"/>
    <col min="12794" max="12794" width="2.7109375" style="7" bestFit="1" customWidth="1"/>
    <col min="12795" max="12795" width="13.5703125" style="7" customWidth="1"/>
    <col min="12796" max="12796" width="3.140625" style="7" customWidth="1"/>
    <col min="12797" max="12797" width="10.5703125" style="7" customWidth="1"/>
    <col min="12798" max="12799" width="0" style="7" hidden="1" customWidth="1"/>
    <col min="12800" max="12800" width="13.5703125" style="7" bestFit="1" customWidth="1"/>
    <col min="12801" max="12802" width="0" style="7" hidden="1" customWidth="1"/>
    <col min="12803" max="12803" width="13.5703125" style="7" bestFit="1" customWidth="1"/>
    <col min="12804" max="12805" width="0" style="7" hidden="1" customWidth="1"/>
    <col min="12806" max="12806" width="12.42578125" style="7" bestFit="1" customWidth="1"/>
    <col min="12807" max="12808" width="0" style="7" hidden="1" customWidth="1"/>
    <col min="12809" max="12809" width="8.28515625" style="7" bestFit="1" customWidth="1"/>
    <col min="12810" max="13046" width="11.28515625" style="7"/>
    <col min="13047" max="13047" width="10.28515625" style="7" customWidth="1"/>
    <col min="13048" max="13048" width="33.28515625" style="7" customWidth="1"/>
    <col min="13049" max="13049" width="5.140625" style="7" customWidth="1"/>
    <col min="13050" max="13050" width="2.7109375" style="7" bestFit="1" customWidth="1"/>
    <col min="13051" max="13051" width="13.5703125" style="7" customWidth="1"/>
    <col min="13052" max="13052" width="3.140625" style="7" customWidth="1"/>
    <col min="13053" max="13053" width="10.5703125" style="7" customWidth="1"/>
    <col min="13054" max="13055" width="0" style="7" hidden="1" customWidth="1"/>
    <col min="13056" max="13056" width="13.5703125" style="7" bestFit="1" customWidth="1"/>
    <col min="13057" max="13058" width="0" style="7" hidden="1" customWidth="1"/>
    <col min="13059" max="13059" width="13.5703125" style="7" bestFit="1" customWidth="1"/>
    <col min="13060" max="13061" width="0" style="7" hidden="1" customWidth="1"/>
    <col min="13062" max="13062" width="12.42578125" style="7" bestFit="1" customWidth="1"/>
    <col min="13063" max="13064" width="0" style="7" hidden="1" customWidth="1"/>
    <col min="13065" max="13065" width="8.28515625" style="7" bestFit="1" customWidth="1"/>
    <col min="13066" max="13302" width="11.28515625" style="7"/>
    <col min="13303" max="13303" width="10.28515625" style="7" customWidth="1"/>
    <col min="13304" max="13304" width="33.28515625" style="7" customWidth="1"/>
    <col min="13305" max="13305" width="5.140625" style="7" customWidth="1"/>
    <col min="13306" max="13306" width="2.7109375" style="7" bestFit="1" customWidth="1"/>
    <col min="13307" max="13307" width="13.5703125" style="7" customWidth="1"/>
    <col min="13308" max="13308" width="3.140625" style="7" customWidth="1"/>
    <col min="13309" max="13309" width="10.5703125" style="7" customWidth="1"/>
    <col min="13310" max="13311" width="0" style="7" hidden="1" customWidth="1"/>
    <col min="13312" max="13312" width="13.5703125" style="7" bestFit="1" customWidth="1"/>
    <col min="13313" max="13314" width="0" style="7" hidden="1" customWidth="1"/>
    <col min="13315" max="13315" width="13.5703125" style="7" bestFit="1" customWidth="1"/>
    <col min="13316" max="13317" width="0" style="7" hidden="1" customWidth="1"/>
    <col min="13318" max="13318" width="12.42578125" style="7" bestFit="1" customWidth="1"/>
    <col min="13319" max="13320" width="0" style="7" hidden="1" customWidth="1"/>
    <col min="13321" max="13321" width="8.28515625" style="7" bestFit="1" customWidth="1"/>
    <col min="13322" max="13558" width="11.28515625" style="7"/>
    <col min="13559" max="13559" width="10.28515625" style="7" customWidth="1"/>
    <col min="13560" max="13560" width="33.28515625" style="7" customWidth="1"/>
    <col min="13561" max="13561" width="5.140625" style="7" customWidth="1"/>
    <col min="13562" max="13562" width="2.7109375" style="7" bestFit="1" customWidth="1"/>
    <col min="13563" max="13563" width="13.5703125" style="7" customWidth="1"/>
    <col min="13564" max="13564" width="3.140625" style="7" customWidth="1"/>
    <col min="13565" max="13565" width="10.5703125" style="7" customWidth="1"/>
    <col min="13566" max="13567" width="0" style="7" hidden="1" customWidth="1"/>
    <col min="13568" max="13568" width="13.5703125" style="7" bestFit="1" customWidth="1"/>
    <col min="13569" max="13570" width="0" style="7" hidden="1" customWidth="1"/>
    <col min="13571" max="13571" width="13.5703125" style="7" bestFit="1" customWidth="1"/>
    <col min="13572" max="13573" width="0" style="7" hidden="1" customWidth="1"/>
    <col min="13574" max="13574" width="12.42578125" style="7" bestFit="1" customWidth="1"/>
    <col min="13575" max="13576" width="0" style="7" hidden="1" customWidth="1"/>
    <col min="13577" max="13577" width="8.28515625" style="7" bestFit="1" customWidth="1"/>
    <col min="13578" max="13814" width="11.28515625" style="7"/>
    <col min="13815" max="13815" width="10.28515625" style="7" customWidth="1"/>
    <col min="13816" max="13816" width="33.28515625" style="7" customWidth="1"/>
    <col min="13817" max="13817" width="5.140625" style="7" customWidth="1"/>
    <col min="13818" max="13818" width="2.7109375" style="7" bestFit="1" customWidth="1"/>
    <col min="13819" max="13819" width="13.5703125" style="7" customWidth="1"/>
    <col min="13820" max="13820" width="3.140625" style="7" customWidth="1"/>
    <col min="13821" max="13821" width="10.5703125" style="7" customWidth="1"/>
    <col min="13822" max="13823" width="0" style="7" hidden="1" customWidth="1"/>
    <col min="13824" max="13824" width="13.5703125" style="7" bestFit="1" customWidth="1"/>
    <col min="13825" max="13826" width="0" style="7" hidden="1" customWidth="1"/>
    <col min="13827" max="13827" width="13.5703125" style="7" bestFit="1" customWidth="1"/>
    <col min="13828" max="13829" width="0" style="7" hidden="1" customWidth="1"/>
    <col min="13830" max="13830" width="12.42578125" style="7" bestFit="1" customWidth="1"/>
    <col min="13831" max="13832" width="0" style="7" hidden="1" customWidth="1"/>
    <col min="13833" max="13833" width="8.28515625" style="7" bestFit="1" customWidth="1"/>
    <col min="13834" max="14070" width="11.28515625" style="7"/>
    <col min="14071" max="14071" width="10.28515625" style="7" customWidth="1"/>
    <col min="14072" max="14072" width="33.28515625" style="7" customWidth="1"/>
    <col min="14073" max="14073" width="5.140625" style="7" customWidth="1"/>
    <col min="14074" max="14074" width="2.7109375" style="7" bestFit="1" customWidth="1"/>
    <col min="14075" max="14075" width="13.5703125" style="7" customWidth="1"/>
    <col min="14076" max="14076" width="3.140625" style="7" customWidth="1"/>
    <col min="14077" max="14077" width="10.5703125" style="7" customWidth="1"/>
    <col min="14078" max="14079" width="0" style="7" hidden="1" customWidth="1"/>
    <col min="14080" max="14080" width="13.5703125" style="7" bestFit="1" customWidth="1"/>
    <col min="14081" max="14082" width="0" style="7" hidden="1" customWidth="1"/>
    <col min="14083" max="14083" width="13.5703125" style="7" bestFit="1" customWidth="1"/>
    <col min="14084" max="14085" width="0" style="7" hidden="1" customWidth="1"/>
    <col min="14086" max="14086" width="12.42578125" style="7" bestFit="1" customWidth="1"/>
    <col min="14087" max="14088" width="0" style="7" hidden="1" customWidth="1"/>
    <col min="14089" max="14089" width="8.28515625" style="7" bestFit="1" customWidth="1"/>
    <col min="14090" max="14326" width="11.28515625" style="7"/>
    <col min="14327" max="14327" width="10.28515625" style="7" customWidth="1"/>
    <col min="14328" max="14328" width="33.28515625" style="7" customWidth="1"/>
    <col min="14329" max="14329" width="5.140625" style="7" customWidth="1"/>
    <col min="14330" max="14330" width="2.7109375" style="7" bestFit="1" customWidth="1"/>
    <col min="14331" max="14331" width="13.5703125" style="7" customWidth="1"/>
    <col min="14332" max="14332" width="3.140625" style="7" customWidth="1"/>
    <col min="14333" max="14333" width="10.5703125" style="7" customWidth="1"/>
    <col min="14334" max="14335" width="0" style="7" hidden="1" customWidth="1"/>
    <col min="14336" max="14336" width="13.5703125" style="7" bestFit="1" customWidth="1"/>
    <col min="14337" max="14338" width="0" style="7" hidden="1" customWidth="1"/>
    <col min="14339" max="14339" width="13.5703125" style="7" bestFit="1" customWidth="1"/>
    <col min="14340" max="14341" width="0" style="7" hidden="1" customWidth="1"/>
    <col min="14342" max="14342" width="12.42578125" style="7" bestFit="1" customWidth="1"/>
    <col min="14343" max="14344" width="0" style="7" hidden="1" customWidth="1"/>
    <col min="14345" max="14345" width="8.28515625" style="7" bestFit="1" customWidth="1"/>
    <col min="14346" max="14582" width="11.28515625" style="7"/>
    <col min="14583" max="14583" width="10.28515625" style="7" customWidth="1"/>
    <col min="14584" max="14584" width="33.28515625" style="7" customWidth="1"/>
    <col min="14585" max="14585" width="5.140625" style="7" customWidth="1"/>
    <col min="14586" max="14586" width="2.7109375" style="7" bestFit="1" customWidth="1"/>
    <col min="14587" max="14587" width="13.5703125" style="7" customWidth="1"/>
    <col min="14588" max="14588" width="3.140625" style="7" customWidth="1"/>
    <col min="14589" max="14589" width="10.5703125" style="7" customWidth="1"/>
    <col min="14590" max="14591" width="0" style="7" hidden="1" customWidth="1"/>
    <col min="14592" max="14592" width="13.5703125" style="7" bestFit="1" customWidth="1"/>
    <col min="14593" max="14594" width="0" style="7" hidden="1" customWidth="1"/>
    <col min="14595" max="14595" width="13.5703125" style="7" bestFit="1" customWidth="1"/>
    <col min="14596" max="14597" width="0" style="7" hidden="1" customWidth="1"/>
    <col min="14598" max="14598" width="12.42578125" style="7" bestFit="1" customWidth="1"/>
    <col min="14599" max="14600" width="0" style="7" hidden="1" customWidth="1"/>
    <col min="14601" max="14601" width="8.28515625" style="7" bestFit="1" customWidth="1"/>
    <col min="14602" max="14838" width="11.28515625" style="7"/>
    <col min="14839" max="14839" width="10.28515625" style="7" customWidth="1"/>
    <col min="14840" max="14840" width="33.28515625" style="7" customWidth="1"/>
    <col min="14841" max="14841" width="5.140625" style="7" customWidth="1"/>
    <col min="14842" max="14842" width="2.7109375" style="7" bestFit="1" customWidth="1"/>
    <col min="14843" max="14843" width="13.5703125" style="7" customWidth="1"/>
    <col min="14844" max="14844" width="3.140625" style="7" customWidth="1"/>
    <col min="14845" max="14845" width="10.5703125" style="7" customWidth="1"/>
    <col min="14846" max="14847" width="0" style="7" hidden="1" customWidth="1"/>
    <col min="14848" max="14848" width="13.5703125" style="7" bestFit="1" customWidth="1"/>
    <col min="14849" max="14850" width="0" style="7" hidden="1" customWidth="1"/>
    <col min="14851" max="14851" width="13.5703125" style="7" bestFit="1" customWidth="1"/>
    <col min="14852" max="14853" width="0" style="7" hidden="1" customWidth="1"/>
    <col min="14854" max="14854" width="12.42578125" style="7" bestFit="1" customWidth="1"/>
    <col min="14855" max="14856" width="0" style="7" hidden="1" customWidth="1"/>
    <col min="14857" max="14857" width="8.28515625" style="7" bestFit="1" customWidth="1"/>
    <col min="14858" max="15094" width="11.28515625" style="7"/>
    <col min="15095" max="15095" width="10.28515625" style="7" customWidth="1"/>
    <col min="15096" max="15096" width="33.28515625" style="7" customWidth="1"/>
    <col min="15097" max="15097" width="5.140625" style="7" customWidth="1"/>
    <col min="15098" max="15098" width="2.7109375" style="7" bestFit="1" customWidth="1"/>
    <col min="15099" max="15099" width="13.5703125" style="7" customWidth="1"/>
    <col min="15100" max="15100" width="3.140625" style="7" customWidth="1"/>
    <col min="15101" max="15101" width="10.5703125" style="7" customWidth="1"/>
    <col min="15102" max="15103" width="0" style="7" hidden="1" customWidth="1"/>
    <col min="15104" max="15104" width="13.5703125" style="7" bestFit="1" customWidth="1"/>
    <col min="15105" max="15106" width="0" style="7" hidden="1" customWidth="1"/>
    <col min="15107" max="15107" width="13.5703125" style="7" bestFit="1" customWidth="1"/>
    <col min="15108" max="15109" width="0" style="7" hidden="1" customWidth="1"/>
    <col min="15110" max="15110" width="12.42578125" style="7" bestFit="1" customWidth="1"/>
    <col min="15111" max="15112" width="0" style="7" hidden="1" customWidth="1"/>
    <col min="15113" max="15113" width="8.28515625" style="7" bestFit="1" customWidth="1"/>
    <col min="15114" max="15350" width="11.28515625" style="7"/>
    <col min="15351" max="15351" width="10.28515625" style="7" customWidth="1"/>
    <col min="15352" max="15352" width="33.28515625" style="7" customWidth="1"/>
    <col min="15353" max="15353" width="5.140625" style="7" customWidth="1"/>
    <col min="15354" max="15354" width="2.7109375" style="7" bestFit="1" customWidth="1"/>
    <col min="15355" max="15355" width="13.5703125" style="7" customWidth="1"/>
    <col min="15356" max="15356" width="3.140625" style="7" customWidth="1"/>
    <col min="15357" max="15357" width="10.5703125" style="7" customWidth="1"/>
    <col min="15358" max="15359" width="0" style="7" hidden="1" customWidth="1"/>
    <col min="15360" max="15360" width="13.5703125" style="7" bestFit="1" customWidth="1"/>
    <col min="15361" max="15362" width="0" style="7" hidden="1" customWidth="1"/>
    <col min="15363" max="15363" width="13.5703125" style="7" bestFit="1" customWidth="1"/>
    <col min="15364" max="15365" width="0" style="7" hidden="1" customWidth="1"/>
    <col min="15366" max="15366" width="12.42578125" style="7" bestFit="1" customWidth="1"/>
    <col min="15367" max="15368" width="0" style="7" hidden="1" customWidth="1"/>
    <col min="15369" max="15369" width="8.28515625" style="7" bestFit="1" customWidth="1"/>
    <col min="15370" max="15606" width="11.28515625" style="7"/>
    <col min="15607" max="15607" width="10.28515625" style="7" customWidth="1"/>
    <col min="15608" max="15608" width="33.28515625" style="7" customWidth="1"/>
    <col min="15609" max="15609" width="5.140625" style="7" customWidth="1"/>
    <col min="15610" max="15610" width="2.7109375" style="7" bestFit="1" customWidth="1"/>
    <col min="15611" max="15611" width="13.5703125" style="7" customWidth="1"/>
    <col min="15612" max="15612" width="3.140625" style="7" customWidth="1"/>
    <col min="15613" max="15613" width="10.5703125" style="7" customWidth="1"/>
    <col min="15614" max="15615" width="0" style="7" hidden="1" customWidth="1"/>
    <col min="15616" max="15616" width="13.5703125" style="7" bestFit="1" customWidth="1"/>
    <col min="15617" max="15618" width="0" style="7" hidden="1" customWidth="1"/>
    <col min="15619" max="15619" width="13.5703125" style="7" bestFit="1" customWidth="1"/>
    <col min="15620" max="15621" width="0" style="7" hidden="1" customWidth="1"/>
    <col min="15622" max="15622" width="12.42578125" style="7" bestFit="1" customWidth="1"/>
    <col min="15623" max="15624" width="0" style="7" hidden="1" customWidth="1"/>
    <col min="15625" max="15625" width="8.28515625" style="7" bestFit="1" customWidth="1"/>
    <col min="15626" max="15862" width="11.28515625" style="7"/>
    <col min="15863" max="15863" width="10.28515625" style="7" customWidth="1"/>
    <col min="15864" max="15864" width="33.28515625" style="7" customWidth="1"/>
    <col min="15865" max="15865" width="5.140625" style="7" customWidth="1"/>
    <col min="15866" max="15866" width="2.7109375" style="7" bestFit="1" customWidth="1"/>
    <col min="15867" max="15867" width="13.5703125" style="7" customWidth="1"/>
    <col min="15868" max="15868" width="3.140625" style="7" customWidth="1"/>
    <col min="15869" max="15869" width="10.5703125" style="7" customWidth="1"/>
    <col min="15870" max="15871" width="0" style="7" hidden="1" customWidth="1"/>
    <col min="15872" max="15872" width="13.5703125" style="7" bestFit="1" customWidth="1"/>
    <col min="15873" max="15874" width="0" style="7" hidden="1" customWidth="1"/>
    <col min="15875" max="15875" width="13.5703125" style="7" bestFit="1" customWidth="1"/>
    <col min="15876" max="15877" width="0" style="7" hidden="1" customWidth="1"/>
    <col min="15878" max="15878" width="12.42578125" style="7" bestFit="1" customWidth="1"/>
    <col min="15879" max="15880" width="0" style="7" hidden="1" customWidth="1"/>
    <col min="15881" max="15881" width="8.28515625" style="7" bestFit="1" customWidth="1"/>
    <col min="15882" max="16118" width="11.28515625" style="7"/>
    <col min="16119" max="16119" width="10.28515625" style="7" customWidth="1"/>
    <col min="16120" max="16120" width="33.28515625" style="7" customWidth="1"/>
    <col min="16121" max="16121" width="5.140625" style="7" customWidth="1"/>
    <col min="16122" max="16122" width="2.7109375" style="7" bestFit="1" customWidth="1"/>
    <col min="16123" max="16123" width="13.5703125" style="7" customWidth="1"/>
    <col min="16124" max="16124" width="3.140625" style="7" customWidth="1"/>
    <col min="16125" max="16125" width="10.5703125" style="7" customWidth="1"/>
    <col min="16126" max="16127" width="0" style="7" hidden="1" customWidth="1"/>
    <col min="16128" max="16128" width="13.5703125" style="7" bestFit="1" customWidth="1"/>
    <col min="16129" max="16130" width="0" style="7" hidden="1" customWidth="1"/>
    <col min="16131" max="16131" width="13.5703125" style="7" bestFit="1" customWidth="1"/>
    <col min="16132" max="16133" width="0" style="7" hidden="1" customWidth="1"/>
    <col min="16134" max="16134" width="12.42578125" style="7" bestFit="1" customWidth="1"/>
    <col min="16135" max="16136" width="0" style="7" hidden="1" customWidth="1"/>
    <col min="16137" max="16137" width="8.28515625" style="7" bestFit="1" customWidth="1"/>
    <col min="16138" max="16384" width="11.28515625" style="7"/>
  </cols>
  <sheetData>
    <row r="1" spans="1:10" x14ac:dyDescent="0.2">
      <c r="B1" s="2"/>
      <c r="E1" s="3"/>
      <c r="F1" s="4"/>
    </row>
    <row r="2" spans="1:10" s="12" customFormat="1" x14ac:dyDescent="0.2">
      <c r="A2" s="1"/>
      <c r="B2" s="8" t="str">
        <f>[1]P110!B2</f>
        <v>Penang Global Tourism Sdn. Bhd.</v>
      </c>
      <c r="C2" s="9"/>
      <c r="D2" s="9"/>
      <c r="E2" s="3"/>
      <c r="F2" s="4"/>
      <c r="G2" s="3"/>
      <c r="H2" s="10"/>
      <c r="I2" s="11"/>
    </row>
    <row r="3" spans="1:10" s="12" customFormat="1" x14ac:dyDescent="0.2">
      <c r="A3" s="1"/>
      <c r="B3" s="8" t="str">
        <f>[1]P110!B3</f>
        <v>Final Audit - December 31,  2019</v>
      </c>
      <c r="C3" s="9"/>
      <c r="D3" s="9"/>
      <c r="E3" s="3"/>
      <c r="F3" s="13"/>
      <c r="G3" s="3"/>
      <c r="H3" s="10"/>
      <c r="I3" s="11"/>
    </row>
    <row r="4" spans="1:10" s="12" customFormat="1" x14ac:dyDescent="0.2">
      <c r="A4" s="1"/>
      <c r="B4" s="14"/>
      <c r="C4" s="2"/>
      <c r="D4" s="2"/>
      <c r="E4" s="3"/>
      <c r="F4" s="15"/>
      <c r="G4" s="3"/>
      <c r="H4" s="16"/>
      <c r="I4" s="17"/>
    </row>
    <row r="5" spans="1:10" x14ac:dyDescent="0.2">
      <c r="B5" s="18" t="s">
        <v>0</v>
      </c>
      <c r="C5" s="19"/>
      <c r="D5" s="19"/>
      <c r="E5" s="3"/>
      <c r="F5" s="20"/>
      <c r="G5" s="3"/>
    </row>
    <row r="6" spans="1:10" x14ac:dyDescent="0.2">
      <c r="B6" s="7"/>
      <c r="C6" s="21"/>
      <c r="D6" s="21"/>
      <c r="F6" s="7"/>
    </row>
    <row r="7" spans="1:10" s="22" customFormat="1" x14ac:dyDescent="0.2">
      <c r="B7" s="23"/>
      <c r="C7" s="24"/>
      <c r="D7" s="24"/>
      <c r="E7" s="25" t="s">
        <v>1</v>
      </c>
      <c r="F7" s="129"/>
      <c r="G7" s="129"/>
      <c r="H7" s="125" t="s">
        <v>2</v>
      </c>
      <c r="I7" s="126" t="s">
        <v>2</v>
      </c>
      <c r="J7" s="26"/>
    </row>
    <row r="8" spans="1:10" s="22" customFormat="1" x14ac:dyDescent="0.2">
      <c r="B8" s="27"/>
      <c r="C8" s="28"/>
      <c r="D8" s="28"/>
      <c r="E8" s="29" t="s">
        <v>506</v>
      </c>
      <c r="F8" s="130"/>
      <c r="G8" s="130"/>
      <c r="H8" s="128">
        <v>2019</v>
      </c>
      <c r="I8" s="127" t="s">
        <v>3</v>
      </c>
      <c r="J8" s="26"/>
    </row>
    <row r="9" spans="1:10" s="22" customFormat="1" x14ac:dyDescent="0.2">
      <c r="B9" s="30" t="s">
        <v>4</v>
      </c>
      <c r="C9" s="31"/>
      <c r="D9" s="31"/>
      <c r="E9" s="32" t="s">
        <v>5</v>
      </c>
      <c r="F9" s="33"/>
      <c r="G9" s="32"/>
      <c r="H9" s="32" t="s">
        <v>5</v>
      </c>
      <c r="I9" s="34" t="s">
        <v>5</v>
      </c>
      <c r="J9" s="26"/>
    </row>
    <row r="10" spans="1:10" x14ac:dyDescent="0.2">
      <c r="A10" s="35" t="s">
        <v>6</v>
      </c>
      <c r="B10" s="36"/>
      <c r="C10" s="37" t="s">
        <v>7</v>
      </c>
      <c r="D10" s="38"/>
      <c r="E10" s="39"/>
      <c r="F10" s="39"/>
      <c r="G10" s="39"/>
      <c r="H10" s="39"/>
      <c r="I10" s="41"/>
    </row>
    <row r="11" spans="1:10" x14ac:dyDescent="0.2">
      <c r="A11" s="42" t="s">
        <v>8</v>
      </c>
      <c r="B11" s="42" t="s">
        <v>9</v>
      </c>
      <c r="C11" s="43" t="s">
        <v>10</v>
      </c>
      <c r="D11" s="44" t="s">
        <v>11</v>
      </c>
      <c r="E11" s="39">
        <v>971030.68</v>
      </c>
      <c r="F11" s="39"/>
      <c r="G11" s="39"/>
      <c r="H11" s="39">
        <f>E11+G11</f>
        <v>971030.68</v>
      </c>
      <c r="I11" s="41">
        <v>955601.58</v>
      </c>
    </row>
    <row r="12" spans="1:10" x14ac:dyDescent="0.2">
      <c r="A12" s="42" t="s">
        <v>12</v>
      </c>
      <c r="B12" s="42" t="s">
        <v>13</v>
      </c>
      <c r="C12" s="43" t="s">
        <v>14</v>
      </c>
      <c r="D12" s="44" t="s">
        <v>11</v>
      </c>
      <c r="E12" s="39">
        <v>154366.98000000001</v>
      </c>
      <c r="F12" s="39"/>
      <c r="G12" s="39"/>
      <c r="H12" s="39">
        <f>E12+G12</f>
        <v>154366.98000000001</v>
      </c>
      <c r="I12" s="45">
        <v>152802.25</v>
      </c>
    </row>
    <row r="13" spans="1:10" x14ac:dyDescent="0.2">
      <c r="A13" s="46" t="s">
        <v>15</v>
      </c>
      <c r="B13" s="36" t="s">
        <v>16</v>
      </c>
      <c r="C13" s="37" t="s">
        <v>17</v>
      </c>
      <c r="D13" s="44" t="s">
        <v>11</v>
      </c>
      <c r="E13" s="39">
        <v>2775.89</v>
      </c>
      <c r="F13" s="47"/>
      <c r="G13" s="39"/>
      <c r="H13" s="39">
        <f>E13+G13</f>
        <v>2775.89</v>
      </c>
      <c r="I13" s="41">
        <v>2173.38</v>
      </c>
    </row>
    <row r="14" spans="1:10" x14ac:dyDescent="0.2">
      <c r="A14" s="36"/>
      <c r="B14" s="36"/>
      <c r="C14" s="37"/>
      <c r="D14" s="38"/>
      <c r="E14" s="48">
        <f>SUM(E11:E13)</f>
        <v>1128173.55</v>
      </c>
      <c r="F14" s="49"/>
      <c r="G14" s="48">
        <f t="shared" ref="G14:I14" si="0">SUM(G11:G13)</f>
        <v>0</v>
      </c>
      <c r="H14" s="50">
        <f t="shared" si="0"/>
        <v>1128173.55</v>
      </c>
      <c r="I14" s="51">
        <f t="shared" si="0"/>
        <v>1110577.21</v>
      </c>
    </row>
    <row r="15" spans="1:10" x14ac:dyDescent="0.2">
      <c r="A15" s="36"/>
      <c r="B15" s="36"/>
      <c r="C15" s="37"/>
      <c r="D15" s="38"/>
      <c r="E15" s="52"/>
      <c r="F15" s="53"/>
      <c r="G15" s="52"/>
      <c r="H15" s="54"/>
      <c r="I15" s="55"/>
    </row>
    <row r="16" spans="1:10" x14ac:dyDescent="0.2">
      <c r="A16" s="35" t="s">
        <v>18</v>
      </c>
      <c r="B16" s="36"/>
      <c r="C16" s="37"/>
      <c r="D16" s="38"/>
      <c r="E16" s="39"/>
      <c r="F16" s="39"/>
      <c r="G16" s="39"/>
      <c r="H16" s="39"/>
      <c r="I16" s="41"/>
    </row>
    <row r="17" spans="1:9" x14ac:dyDescent="0.2">
      <c r="A17" s="46" t="s">
        <v>19</v>
      </c>
      <c r="B17" s="36" t="s">
        <v>20</v>
      </c>
      <c r="C17" s="37" t="s">
        <v>21</v>
      </c>
      <c r="D17" s="44" t="s">
        <v>11</v>
      </c>
      <c r="E17" s="39">
        <v>13900</v>
      </c>
      <c r="F17" s="56"/>
      <c r="G17" s="39"/>
      <c r="H17" s="39">
        <f>E17+G17</f>
        <v>13900</v>
      </c>
      <c r="I17" s="41">
        <v>15100</v>
      </c>
    </row>
    <row r="18" spans="1:9" x14ac:dyDescent="0.2">
      <c r="A18" s="36" t="s">
        <v>22</v>
      </c>
      <c r="B18" s="36" t="s">
        <v>23</v>
      </c>
      <c r="C18" s="37" t="s">
        <v>24</v>
      </c>
      <c r="D18" s="44" t="s">
        <v>11</v>
      </c>
      <c r="E18" s="57">
        <v>1354.85</v>
      </c>
      <c r="F18" s="39"/>
      <c r="G18" s="39"/>
      <c r="H18" s="39">
        <f>E18+G18</f>
        <v>1354.85</v>
      </c>
      <c r="I18" s="41">
        <v>2100</v>
      </c>
    </row>
    <row r="19" spans="1:9" x14ac:dyDescent="0.2">
      <c r="A19" s="46" t="s">
        <v>25</v>
      </c>
      <c r="B19" s="36" t="s">
        <v>26</v>
      </c>
      <c r="C19" s="37"/>
      <c r="D19" s="44" t="s">
        <v>11</v>
      </c>
      <c r="E19" s="39">
        <v>3334.83</v>
      </c>
      <c r="F19" s="47"/>
      <c r="G19" s="39"/>
      <c r="H19" s="39">
        <f>E19+G19</f>
        <v>3334.83</v>
      </c>
      <c r="I19" s="41">
        <v>0</v>
      </c>
    </row>
    <row r="20" spans="1:9" x14ac:dyDescent="0.2">
      <c r="A20" s="36"/>
      <c r="B20" s="36"/>
      <c r="C20" s="37"/>
      <c r="D20" s="38"/>
      <c r="E20" s="48">
        <f>SUM(E17:E19)</f>
        <v>18589.68</v>
      </c>
      <c r="F20" s="49"/>
      <c r="G20" s="48">
        <f t="shared" ref="G20:I20" si="1">SUM(G17:G19)</f>
        <v>0</v>
      </c>
      <c r="H20" s="50">
        <f t="shared" si="1"/>
        <v>18589.68</v>
      </c>
      <c r="I20" s="51">
        <f t="shared" si="1"/>
        <v>17200</v>
      </c>
    </row>
    <row r="21" spans="1:9" x14ac:dyDescent="0.2">
      <c r="A21" s="36"/>
      <c r="B21" s="36"/>
      <c r="C21" s="37"/>
      <c r="D21" s="38"/>
      <c r="E21" s="57"/>
      <c r="F21" s="47"/>
      <c r="G21" s="57"/>
      <c r="H21" s="39"/>
      <c r="I21" s="41"/>
    </row>
    <row r="22" spans="1:9" x14ac:dyDescent="0.2">
      <c r="A22" s="35" t="s">
        <v>27</v>
      </c>
      <c r="B22" s="36"/>
      <c r="C22" s="37"/>
      <c r="D22" s="38"/>
      <c r="E22" s="58"/>
      <c r="F22" s="39"/>
      <c r="G22" s="39"/>
      <c r="H22" s="39"/>
    </row>
    <row r="23" spans="1:9" x14ac:dyDescent="0.2">
      <c r="A23" s="36" t="s">
        <v>28</v>
      </c>
      <c r="B23" s="36" t="s">
        <v>29</v>
      </c>
      <c r="C23" s="37" t="s">
        <v>30</v>
      </c>
      <c r="D23" s="44" t="s">
        <v>11</v>
      </c>
      <c r="E23" s="39">
        <v>76540.52</v>
      </c>
      <c r="F23" s="47"/>
      <c r="G23" s="39"/>
      <c r="H23" s="39">
        <f>E23+G23</f>
        <v>76540.52</v>
      </c>
      <c r="I23" s="41">
        <v>54515</v>
      </c>
    </row>
    <row r="24" spans="1:9" x14ac:dyDescent="0.2">
      <c r="A24" s="36" t="s">
        <v>31</v>
      </c>
      <c r="B24" s="36" t="s">
        <v>32</v>
      </c>
      <c r="C24" s="37" t="s">
        <v>33</v>
      </c>
      <c r="D24" s="44" t="s">
        <v>11</v>
      </c>
      <c r="E24" s="39">
        <v>8945.7099999999991</v>
      </c>
      <c r="F24" s="47"/>
      <c r="G24" s="39"/>
      <c r="H24" s="39">
        <f>E24+G24</f>
        <v>8945.7099999999991</v>
      </c>
      <c r="I24" s="41">
        <v>7699.7</v>
      </c>
    </row>
    <row r="25" spans="1:9" x14ac:dyDescent="0.2">
      <c r="A25" s="36"/>
      <c r="B25" s="36"/>
      <c r="C25" s="37"/>
      <c r="D25" s="38"/>
      <c r="E25" s="48">
        <f>SUM(E23:E24)</f>
        <v>85486.23000000001</v>
      </c>
      <c r="F25" s="49"/>
      <c r="G25" s="48">
        <f>SUM(G23:G24)</f>
        <v>0</v>
      </c>
      <c r="H25" s="50">
        <f>SUM(H22:H24)</f>
        <v>85486.23000000001</v>
      </c>
      <c r="I25" s="51">
        <f>SUM(I23:I24)</f>
        <v>62214.7</v>
      </c>
    </row>
    <row r="26" spans="1:9" x14ac:dyDescent="0.2">
      <c r="A26" s="36"/>
      <c r="B26" s="36"/>
      <c r="C26" s="37"/>
      <c r="D26" s="38"/>
      <c r="E26" s="57"/>
      <c r="F26" s="47"/>
      <c r="G26" s="57"/>
      <c r="H26" s="39"/>
      <c r="I26" s="41"/>
    </row>
    <row r="27" spans="1:9" x14ac:dyDescent="0.2">
      <c r="A27" s="35" t="s">
        <v>34</v>
      </c>
      <c r="B27" s="36"/>
      <c r="C27" s="37"/>
      <c r="D27" s="38"/>
      <c r="E27" s="39"/>
      <c r="F27" s="47"/>
      <c r="G27" s="39"/>
      <c r="H27" s="39"/>
      <c r="I27" s="41"/>
    </row>
    <row r="28" spans="1:9" x14ac:dyDescent="0.2">
      <c r="A28" s="36" t="s">
        <v>35</v>
      </c>
      <c r="B28" s="36" t="s">
        <v>34</v>
      </c>
      <c r="C28" s="37" t="s">
        <v>36</v>
      </c>
      <c r="D28" s="44" t="s">
        <v>11</v>
      </c>
      <c r="E28" s="39">
        <v>123613</v>
      </c>
      <c r="F28" s="47"/>
      <c r="G28" s="39"/>
      <c r="H28" s="39">
        <f>E28+G28</f>
        <v>123613</v>
      </c>
      <c r="I28" s="41">
        <v>121591</v>
      </c>
    </row>
    <row r="29" spans="1:9" x14ac:dyDescent="0.2">
      <c r="A29" s="36" t="s">
        <v>37</v>
      </c>
      <c r="B29" s="36" t="s">
        <v>38</v>
      </c>
      <c r="C29" s="37" t="s">
        <v>39</v>
      </c>
      <c r="D29" s="44" t="s">
        <v>11</v>
      </c>
      <c r="E29" s="39">
        <v>12458</v>
      </c>
      <c r="F29" s="47"/>
      <c r="G29" s="39"/>
      <c r="H29" s="39">
        <f>E29+G29</f>
        <v>12458</v>
      </c>
      <c r="I29" s="41">
        <v>14053</v>
      </c>
    </row>
    <row r="30" spans="1:9" x14ac:dyDescent="0.2">
      <c r="A30" s="36"/>
      <c r="B30" s="36"/>
      <c r="C30" s="37"/>
      <c r="D30" s="38"/>
      <c r="E30" s="48">
        <f>SUM(E28:E29)</f>
        <v>136071</v>
      </c>
      <c r="F30" s="49"/>
      <c r="G30" s="48">
        <f t="shared" ref="G30:I30" si="2">SUM(G28:G29)</f>
        <v>0</v>
      </c>
      <c r="H30" s="50">
        <f t="shared" si="2"/>
        <v>136071</v>
      </c>
      <c r="I30" s="51">
        <f t="shared" si="2"/>
        <v>135644</v>
      </c>
    </row>
    <row r="31" spans="1:9" x14ac:dyDescent="0.2">
      <c r="A31" s="36"/>
      <c r="B31" s="36"/>
      <c r="C31" s="37"/>
      <c r="D31" s="38"/>
      <c r="E31" s="57"/>
      <c r="F31" s="47"/>
      <c r="G31" s="57"/>
      <c r="H31" s="39"/>
      <c r="I31" s="41"/>
    </row>
    <row r="32" spans="1:9" x14ac:dyDescent="0.2">
      <c r="A32" s="35" t="s">
        <v>40</v>
      </c>
      <c r="B32" s="36"/>
      <c r="C32" s="37"/>
      <c r="D32" s="38"/>
      <c r="E32" s="39"/>
      <c r="F32" s="47"/>
      <c r="G32" s="39"/>
      <c r="H32" s="39"/>
      <c r="I32" s="41"/>
    </row>
    <row r="33" spans="1:9" x14ac:dyDescent="0.2">
      <c r="A33" s="36" t="s">
        <v>41</v>
      </c>
      <c r="B33" s="36" t="s">
        <v>42</v>
      </c>
      <c r="C33" s="37" t="s">
        <v>43</v>
      </c>
      <c r="D33" s="44" t="s">
        <v>11</v>
      </c>
      <c r="E33" s="39">
        <v>11873.6</v>
      </c>
      <c r="F33" s="47"/>
      <c r="G33" s="39"/>
      <c r="H33" s="39">
        <f>E33+G33</f>
        <v>11873.6</v>
      </c>
      <c r="I33" s="41">
        <v>11934.35</v>
      </c>
    </row>
    <row r="34" spans="1:9" x14ac:dyDescent="0.2">
      <c r="A34" s="36" t="s">
        <v>44</v>
      </c>
      <c r="B34" s="36" t="s">
        <v>45</v>
      </c>
      <c r="C34" s="37" t="s">
        <v>46</v>
      </c>
      <c r="D34" s="44" t="s">
        <v>11</v>
      </c>
      <c r="E34" s="39">
        <v>2008.1</v>
      </c>
      <c r="F34" s="47"/>
      <c r="G34" s="39"/>
      <c r="H34" s="39">
        <f>E34+G34</f>
        <v>2008.1</v>
      </c>
      <c r="I34" s="41">
        <v>1988.9</v>
      </c>
    </row>
    <row r="35" spans="1:9" x14ac:dyDescent="0.2">
      <c r="A35" s="36"/>
      <c r="B35" s="36"/>
      <c r="C35" s="37"/>
      <c r="D35" s="38"/>
      <c r="E35" s="48">
        <f>SUM(E33:E34)</f>
        <v>13881.7</v>
      </c>
      <c r="F35" s="49"/>
      <c r="G35" s="48">
        <f t="shared" ref="G35:I35" si="3">SUM(G33:G34)</f>
        <v>0</v>
      </c>
      <c r="H35" s="50">
        <f t="shared" si="3"/>
        <v>13881.7</v>
      </c>
      <c r="I35" s="51">
        <f t="shared" si="3"/>
        <v>13923.25</v>
      </c>
    </row>
    <row r="36" spans="1:9" x14ac:dyDescent="0.2">
      <c r="A36" s="36"/>
      <c r="B36" s="36"/>
      <c r="C36" s="37"/>
      <c r="D36" s="38"/>
      <c r="E36" s="39"/>
      <c r="F36" s="47"/>
      <c r="G36" s="39"/>
      <c r="H36" s="39"/>
      <c r="I36" s="41"/>
    </row>
    <row r="37" spans="1:9" x14ac:dyDescent="0.2">
      <c r="A37" s="35" t="s">
        <v>47</v>
      </c>
      <c r="B37" s="36"/>
      <c r="C37" s="37"/>
      <c r="D37" s="38"/>
      <c r="E37" s="39"/>
      <c r="F37" s="47"/>
      <c r="G37" s="39"/>
      <c r="H37" s="39"/>
      <c r="I37" s="41"/>
    </row>
    <row r="38" spans="1:9" x14ac:dyDescent="0.2">
      <c r="A38" s="36" t="s">
        <v>48</v>
      </c>
      <c r="B38" s="36" t="s">
        <v>47</v>
      </c>
      <c r="C38" s="37" t="s">
        <v>49</v>
      </c>
      <c r="D38" s="44" t="s">
        <v>11</v>
      </c>
      <c r="E38" s="39">
        <v>1357.6</v>
      </c>
      <c r="F38" s="47"/>
      <c r="G38" s="39"/>
      <c r="H38" s="39">
        <f>E38+G38</f>
        <v>1357.6</v>
      </c>
      <c r="I38" s="41">
        <v>1364.5</v>
      </c>
    </row>
    <row r="39" spans="1:9" x14ac:dyDescent="0.2">
      <c r="A39" s="36" t="s">
        <v>50</v>
      </c>
      <c r="B39" s="36" t="s">
        <v>51</v>
      </c>
      <c r="C39" s="37" t="s">
        <v>52</v>
      </c>
      <c r="D39" s="44" t="s">
        <v>11</v>
      </c>
      <c r="E39" s="39">
        <v>149.30000000000001</v>
      </c>
      <c r="F39" s="47"/>
      <c r="G39" s="39"/>
      <c r="H39" s="39">
        <f>E39+G39</f>
        <v>149.30000000000001</v>
      </c>
      <c r="I39" s="41">
        <v>134.4</v>
      </c>
    </row>
    <row r="40" spans="1:9" x14ac:dyDescent="0.2">
      <c r="A40" s="36"/>
      <c r="B40" s="36"/>
      <c r="C40" s="37"/>
      <c r="D40" s="38"/>
      <c r="E40" s="48">
        <f>SUM(E38:E39)</f>
        <v>1506.8999999999999</v>
      </c>
      <c r="F40" s="49"/>
      <c r="G40" s="48">
        <f t="shared" ref="G40:I40" si="4">SUM(G38:G39)</f>
        <v>0</v>
      </c>
      <c r="H40" s="50">
        <f t="shared" si="4"/>
        <v>1506.8999999999999</v>
      </c>
      <c r="I40" s="51">
        <f t="shared" si="4"/>
        <v>1498.9</v>
      </c>
    </row>
    <row r="41" spans="1:9" x14ac:dyDescent="0.2">
      <c r="A41" s="36"/>
      <c r="B41" s="36"/>
      <c r="C41" s="37"/>
      <c r="D41" s="38"/>
      <c r="E41" s="57"/>
      <c r="F41" s="47"/>
      <c r="G41" s="57"/>
      <c r="H41" s="39"/>
      <c r="I41" s="41"/>
    </row>
    <row r="42" spans="1:9" x14ac:dyDescent="0.2">
      <c r="A42" s="35" t="s">
        <v>53</v>
      </c>
      <c r="B42" s="36"/>
      <c r="C42" s="37"/>
      <c r="D42" s="38"/>
      <c r="E42" s="39"/>
      <c r="F42" s="47"/>
      <c r="G42" s="39"/>
      <c r="H42" s="39"/>
      <c r="I42" s="41"/>
    </row>
    <row r="43" spans="1:9" x14ac:dyDescent="0.2">
      <c r="A43" s="36" t="s">
        <v>54</v>
      </c>
      <c r="B43" s="36" t="s">
        <v>55</v>
      </c>
      <c r="C43" s="37" t="s">
        <v>56</v>
      </c>
      <c r="D43" s="44" t="s">
        <v>11</v>
      </c>
      <c r="E43" s="39">
        <v>1496</v>
      </c>
      <c r="F43" s="59"/>
      <c r="G43" s="39"/>
      <c r="H43" s="39">
        <f>E43+G43</f>
        <v>1496</v>
      </c>
      <c r="I43" s="41">
        <v>2389</v>
      </c>
    </row>
    <row r="44" spans="1:9" x14ac:dyDescent="0.2">
      <c r="A44" s="36" t="s">
        <v>57</v>
      </c>
      <c r="B44" s="36" t="s">
        <v>58</v>
      </c>
      <c r="C44" s="37" t="s">
        <v>59</v>
      </c>
      <c r="D44" s="44" t="s">
        <v>11</v>
      </c>
      <c r="E44" s="57"/>
      <c r="F44" s="60"/>
      <c r="G44" s="57"/>
      <c r="H44" s="39">
        <f>E44+G44</f>
        <v>0</v>
      </c>
      <c r="I44" s="41">
        <v>87</v>
      </c>
    </row>
    <row r="45" spans="1:9" x14ac:dyDescent="0.2">
      <c r="A45" s="36"/>
      <c r="B45" s="36"/>
      <c r="C45" s="37"/>
      <c r="D45" s="38"/>
      <c r="E45" s="48">
        <f>SUM(E43:E44)</f>
        <v>1496</v>
      </c>
      <c r="F45" s="49"/>
      <c r="G45" s="48">
        <f t="shared" ref="G45:I45" si="5">SUM(G43:G44)</f>
        <v>0</v>
      </c>
      <c r="H45" s="50">
        <f t="shared" si="5"/>
        <v>1496</v>
      </c>
      <c r="I45" s="51">
        <f t="shared" si="5"/>
        <v>2476</v>
      </c>
    </row>
    <row r="46" spans="1:9" x14ac:dyDescent="0.2">
      <c r="A46" s="36"/>
      <c r="B46" s="36"/>
      <c r="C46" s="37"/>
      <c r="D46" s="38"/>
      <c r="E46" s="39"/>
      <c r="F46" s="47"/>
      <c r="G46" s="39"/>
      <c r="H46" s="39"/>
      <c r="I46" s="41"/>
    </row>
    <row r="47" spans="1:9" x14ac:dyDescent="0.2">
      <c r="A47" s="46" t="s">
        <v>60</v>
      </c>
      <c r="B47" s="36" t="s">
        <v>61</v>
      </c>
      <c r="C47" s="37" t="s">
        <v>62</v>
      </c>
      <c r="D47" s="44" t="s">
        <v>11</v>
      </c>
      <c r="E47" s="39">
        <v>41866.339999999997</v>
      </c>
      <c r="F47" s="47"/>
      <c r="G47" s="39"/>
      <c r="H47" s="39">
        <f>E47+G47</f>
        <v>41866.339999999997</v>
      </c>
      <c r="I47" s="41">
        <v>48746.1</v>
      </c>
    </row>
    <row r="48" spans="1:9" x14ac:dyDescent="0.2">
      <c r="A48" s="46" t="s">
        <v>63</v>
      </c>
      <c r="B48" s="36" t="s">
        <v>64</v>
      </c>
      <c r="C48" s="37"/>
      <c r="D48" s="44" t="s">
        <v>11</v>
      </c>
      <c r="E48" s="39"/>
      <c r="F48" s="47"/>
      <c r="G48" s="39"/>
      <c r="H48" s="39">
        <f>E48+G48</f>
        <v>0</v>
      </c>
      <c r="I48" s="41">
        <v>0</v>
      </c>
    </row>
    <row r="49" spans="1:9" x14ac:dyDescent="0.2">
      <c r="A49" s="36" t="s">
        <v>65</v>
      </c>
      <c r="B49" s="36" t="s">
        <v>66</v>
      </c>
      <c r="C49" s="37"/>
      <c r="D49" s="44" t="s">
        <v>11</v>
      </c>
      <c r="E49" s="57">
        <v>7483.26</v>
      </c>
      <c r="F49" s="47"/>
      <c r="G49" s="57"/>
      <c r="H49" s="39">
        <f>E49+G49</f>
        <v>7483.26</v>
      </c>
      <c r="I49" s="41">
        <v>4747.05</v>
      </c>
    </row>
    <row r="50" spans="1:9" x14ac:dyDescent="0.2">
      <c r="A50" s="36" t="s">
        <v>67</v>
      </c>
      <c r="B50" s="36" t="s">
        <v>68</v>
      </c>
      <c r="C50" s="37" t="s">
        <v>69</v>
      </c>
      <c r="D50" s="44" t="s">
        <v>11</v>
      </c>
      <c r="E50" s="57">
        <v>4000</v>
      </c>
      <c r="F50" s="47"/>
      <c r="G50" s="57"/>
      <c r="H50" s="39">
        <f>E50+G50</f>
        <v>4000</v>
      </c>
      <c r="I50" s="41">
        <v>4711.5</v>
      </c>
    </row>
    <row r="51" spans="1:9" x14ac:dyDescent="0.2">
      <c r="A51" s="36"/>
      <c r="B51" s="36"/>
      <c r="C51" s="37"/>
      <c r="D51" s="38"/>
      <c r="E51" s="48">
        <f>SUM(E47:E50)</f>
        <v>53349.599999999999</v>
      </c>
      <c r="F51" s="49"/>
      <c r="G51" s="48">
        <f t="shared" ref="G51:I51" si="6">SUM(G47:G50)</f>
        <v>0</v>
      </c>
      <c r="H51" s="50">
        <f t="shared" si="6"/>
        <v>53349.599999999999</v>
      </c>
      <c r="I51" s="51">
        <f t="shared" si="6"/>
        <v>58204.65</v>
      </c>
    </row>
    <row r="52" spans="1:9" x14ac:dyDescent="0.2">
      <c r="A52" s="36"/>
      <c r="B52" s="36"/>
      <c r="C52" s="37"/>
      <c r="D52" s="38"/>
      <c r="E52" s="57"/>
      <c r="F52" s="47"/>
      <c r="G52" s="57"/>
      <c r="H52" s="39"/>
      <c r="I52" s="41"/>
    </row>
    <row r="53" spans="1:9" x14ac:dyDescent="0.2">
      <c r="A53" s="61" t="s">
        <v>70</v>
      </c>
      <c r="B53" s="36"/>
      <c r="C53" s="37"/>
      <c r="D53" s="38"/>
      <c r="E53" s="57"/>
      <c r="F53" s="47"/>
      <c r="G53" s="57"/>
      <c r="H53" s="39"/>
      <c r="I53" s="41"/>
    </row>
    <row r="54" spans="1:9" x14ac:dyDescent="0.2">
      <c r="A54" s="36" t="s">
        <v>71</v>
      </c>
      <c r="B54" s="36" t="s">
        <v>72</v>
      </c>
      <c r="C54" s="37" t="s">
        <v>73</v>
      </c>
      <c r="D54" s="44" t="s">
        <v>11</v>
      </c>
      <c r="E54" s="57">
        <v>159</v>
      </c>
      <c r="F54" s="47"/>
      <c r="G54" s="57"/>
      <c r="H54" s="39">
        <f>E54+G54</f>
        <v>159</v>
      </c>
      <c r="I54" s="41">
        <v>886</v>
      </c>
    </row>
    <row r="55" spans="1:9" x14ac:dyDescent="0.2">
      <c r="A55" s="36" t="s">
        <v>74</v>
      </c>
      <c r="B55" s="36" t="s">
        <v>75</v>
      </c>
      <c r="C55" s="37" t="s">
        <v>76</v>
      </c>
      <c r="D55" s="44" t="s">
        <v>11</v>
      </c>
      <c r="E55" s="62"/>
      <c r="F55" s="63"/>
      <c r="G55" s="62"/>
      <c r="H55" s="64">
        <f>E55+G55</f>
        <v>0</v>
      </c>
      <c r="I55" s="65">
        <v>424</v>
      </c>
    </row>
    <row r="56" spans="1:9" x14ac:dyDescent="0.2">
      <c r="A56" s="36"/>
      <c r="B56" s="36"/>
      <c r="C56" s="38"/>
      <c r="D56" s="38"/>
      <c r="E56" s="62">
        <f>SUM(E54:E55)</f>
        <v>159</v>
      </c>
      <c r="F56" s="63"/>
      <c r="G56" s="62">
        <f t="shared" ref="G56:I56" si="7">SUM(G54:G55)</f>
        <v>0</v>
      </c>
      <c r="H56" s="64">
        <f t="shared" si="7"/>
        <v>159</v>
      </c>
      <c r="I56" s="65">
        <f t="shared" si="7"/>
        <v>1310</v>
      </c>
    </row>
    <row r="57" spans="1:9" ht="13.5" thickBot="1" x14ac:dyDescent="0.25">
      <c r="A57" s="36"/>
      <c r="B57" s="36"/>
      <c r="C57" s="38"/>
      <c r="D57" s="38"/>
      <c r="E57" s="57"/>
      <c r="F57" s="47"/>
      <c r="G57" s="57"/>
      <c r="H57" s="39"/>
      <c r="I57" s="41"/>
    </row>
    <row r="58" spans="1:9" x14ac:dyDescent="0.2">
      <c r="A58" s="36"/>
      <c r="B58" s="36" t="s">
        <v>77</v>
      </c>
      <c r="C58" s="38"/>
      <c r="D58" s="38"/>
      <c r="E58" s="66">
        <f>E25+E20+E14</f>
        <v>1232249.46</v>
      </c>
      <c r="F58" s="67"/>
      <c r="G58" s="66"/>
      <c r="H58" s="68">
        <f t="shared" ref="H58:I58" si="8">H25+H20+H14</f>
        <v>1232249.46</v>
      </c>
      <c r="I58" s="69">
        <f t="shared" si="8"/>
        <v>1189991.9099999999</v>
      </c>
    </row>
    <row r="59" spans="1:9" x14ac:dyDescent="0.2">
      <c r="A59" s="36"/>
      <c r="B59" s="36" t="s">
        <v>78</v>
      </c>
      <c r="C59" s="38"/>
      <c r="D59" s="38"/>
      <c r="E59" s="70">
        <f>E30</f>
        <v>136071</v>
      </c>
      <c r="F59" s="71"/>
      <c r="G59" s="70"/>
      <c r="H59" s="70">
        <f>H30</f>
        <v>136071</v>
      </c>
      <c r="I59" s="72">
        <f>I30</f>
        <v>135644</v>
      </c>
    </row>
    <row r="60" spans="1:9" x14ac:dyDescent="0.2">
      <c r="A60" s="36"/>
      <c r="B60" s="36" t="s">
        <v>79</v>
      </c>
      <c r="C60" s="38"/>
      <c r="D60" s="38"/>
      <c r="E60" s="73">
        <f>E56+E51+E45+E35+E40</f>
        <v>70393.2</v>
      </c>
      <c r="F60" s="74"/>
      <c r="G60" s="73"/>
      <c r="H60" s="73">
        <f>H56+H51+H45+H35+H40</f>
        <v>70393.2</v>
      </c>
      <c r="I60" s="72">
        <f>I56+I51+I45+I35+I40</f>
        <v>77412.799999999988</v>
      </c>
    </row>
    <row r="61" spans="1:9" ht="13.5" thickBot="1" x14ac:dyDescent="0.25">
      <c r="A61" s="36"/>
      <c r="B61" s="36" t="s">
        <v>80</v>
      </c>
      <c r="C61" s="38"/>
      <c r="D61" s="38"/>
      <c r="E61" s="75">
        <f>E59/E58</f>
        <v>0.11042488101394664</v>
      </c>
      <c r="F61" s="76"/>
      <c r="G61" s="75"/>
      <c r="H61" s="77">
        <f>H59/H58</f>
        <v>0.11042488101394664</v>
      </c>
      <c r="I61" s="78">
        <v>0.106888875658934</v>
      </c>
    </row>
    <row r="62" spans="1:9" x14ac:dyDescent="0.2">
      <c r="A62" s="36"/>
      <c r="B62" s="36"/>
      <c r="C62" s="38"/>
      <c r="D62" s="38"/>
      <c r="E62" s="57"/>
      <c r="F62" s="79"/>
      <c r="G62" s="80"/>
      <c r="H62" s="81"/>
      <c r="I62" s="82"/>
    </row>
    <row r="63" spans="1:9" x14ac:dyDescent="0.2">
      <c r="A63" s="35" t="s">
        <v>81</v>
      </c>
      <c r="B63" s="36"/>
      <c r="C63" s="37" t="s">
        <v>7</v>
      </c>
      <c r="D63" s="38"/>
      <c r="E63" s="39"/>
      <c r="F63" s="47"/>
      <c r="G63" s="39"/>
      <c r="H63" s="39"/>
      <c r="I63" s="41"/>
    </row>
    <row r="64" spans="1:9" x14ac:dyDescent="0.2">
      <c r="A64" s="36" t="s">
        <v>82</v>
      </c>
      <c r="B64" s="36" t="s">
        <v>83</v>
      </c>
      <c r="C64" s="37" t="s">
        <v>84</v>
      </c>
      <c r="D64" s="44" t="s">
        <v>11</v>
      </c>
      <c r="E64" s="39">
        <v>18167.61</v>
      </c>
      <c r="F64" s="83"/>
      <c r="G64" s="39"/>
      <c r="H64" s="39">
        <f>E64+G64</f>
        <v>18167.61</v>
      </c>
      <c r="I64" s="41">
        <v>16475.309999999998</v>
      </c>
    </row>
    <row r="65" spans="1:10" x14ac:dyDescent="0.2">
      <c r="A65" s="36" t="s">
        <v>85</v>
      </c>
      <c r="B65" s="36" t="s">
        <v>86</v>
      </c>
      <c r="C65" s="37" t="s">
        <v>87</v>
      </c>
      <c r="D65" s="44" t="s">
        <v>11</v>
      </c>
      <c r="E65" s="39">
        <v>236.76</v>
      </c>
      <c r="F65" s="47"/>
      <c r="G65" s="39"/>
      <c r="H65" s="39">
        <f>E65+G65</f>
        <v>236.76</v>
      </c>
      <c r="I65" s="41">
        <v>193.09</v>
      </c>
      <c r="J65" s="84">
        <f>H65+H64</f>
        <v>18404.37</v>
      </c>
    </row>
    <row r="66" spans="1:10" x14ac:dyDescent="0.2">
      <c r="A66" s="36" t="s">
        <v>88</v>
      </c>
      <c r="B66" s="36" t="s">
        <v>89</v>
      </c>
      <c r="C66" s="37" t="s">
        <v>90</v>
      </c>
      <c r="D66" s="85" t="s">
        <v>91</v>
      </c>
      <c r="E66" s="57">
        <v>11405.22</v>
      </c>
      <c r="F66" s="47"/>
      <c r="G66" s="57"/>
      <c r="H66" s="39">
        <f>E66+G66</f>
        <v>11405.22</v>
      </c>
      <c r="I66" s="41">
        <v>14533.28</v>
      </c>
    </row>
    <row r="67" spans="1:10" x14ac:dyDescent="0.2">
      <c r="A67" s="36"/>
      <c r="B67" s="36"/>
      <c r="C67" s="37"/>
      <c r="D67" s="38"/>
      <c r="E67" s="48">
        <f>SUM(E64:E66)</f>
        <v>29809.589999999997</v>
      </c>
      <c r="F67" s="49"/>
      <c r="G67" s="48">
        <f t="shared" ref="G67:I67" si="9">SUM(G64:G66)</f>
        <v>0</v>
      </c>
      <c r="H67" s="50">
        <f t="shared" si="9"/>
        <v>29809.589999999997</v>
      </c>
      <c r="I67" s="51">
        <f t="shared" si="9"/>
        <v>31201.68</v>
      </c>
    </row>
    <row r="68" spans="1:10" x14ac:dyDescent="0.2">
      <c r="A68" s="36"/>
      <c r="B68" s="36"/>
      <c r="C68" s="38"/>
      <c r="D68" s="38"/>
      <c r="E68" s="57"/>
      <c r="F68" s="47"/>
      <c r="G68" s="57"/>
      <c r="H68" s="39"/>
      <c r="I68" s="41"/>
    </row>
    <row r="69" spans="1:10" x14ac:dyDescent="0.2">
      <c r="A69" s="35" t="s">
        <v>92</v>
      </c>
      <c r="B69" s="36"/>
      <c r="C69" s="37" t="s">
        <v>93</v>
      </c>
      <c r="D69" s="38"/>
      <c r="E69" s="57"/>
      <c r="F69" s="47"/>
      <c r="G69" s="57"/>
      <c r="H69" s="39"/>
      <c r="I69" s="41"/>
    </row>
    <row r="70" spans="1:10" x14ac:dyDescent="0.2">
      <c r="A70" s="36" t="s">
        <v>94</v>
      </c>
      <c r="B70" s="36" t="s">
        <v>95</v>
      </c>
      <c r="C70" s="86">
        <v>1</v>
      </c>
      <c r="D70" s="44" t="s">
        <v>11</v>
      </c>
      <c r="E70" s="57">
        <v>25342.31</v>
      </c>
      <c r="F70" s="83"/>
      <c r="G70" s="57"/>
      <c r="H70" s="39">
        <f>E70+G70</f>
        <v>25342.31</v>
      </c>
      <c r="I70" s="41">
        <v>15580.36</v>
      </c>
    </row>
    <row r="71" spans="1:10" x14ac:dyDescent="0.2">
      <c r="A71" s="36" t="s">
        <v>96</v>
      </c>
      <c r="B71" s="36" t="s">
        <v>97</v>
      </c>
      <c r="C71" s="86">
        <f>C70+1</f>
        <v>2</v>
      </c>
      <c r="D71" s="44" t="s">
        <v>11</v>
      </c>
      <c r="E71" s="57">
        <v>3602.74</v>
      </c>
      <c r="F71" s="47"/>
      <c r="G71" s="57"/>
      <c r="H71" s="39">
        <f>E71+G71</f>
        <v>3602.74</v>
      </c>
      <c r="I71" s="41">
        <v>6337.59</v>
      </c>
    </row>
    <row r="72" spans="1:10" x14ac:dyDescent="0.2">
      <c r="A72" s="36" t="s">
        <v>98</v>
      </c>
      <c r="B72" s="36" t="s">
        <v>99</v>
      </c>
      <c r="C72" s="86">
        <f>C71+1</f>
        <v>3</v>
      </c>
      <c r="D72" s="44" t="s">
        <v>11</v>
      </c>
      <c r="E72" s="57">
        <v>634.94000000000005</v>
      </c>
      <c r="F72" s="47"/>
      <c r="G72" s="57"/>
      <c r="H72" s="39">
        <f>E72+G72</f>
        <v>634.94000000000005</v>
      </c>
      <c r="I72" s="41">
        <v>634.94000000000005</v>
      </c>
    </row>
    <row r="73" spans="1:10" x14ac:dyDescent="0.2">
      <c r="A73" s="36"/>
      <c r="B73" s="36"/>
      <c r="C73" s="88"/>
      <c r="D73" s="38"/>
      <c r="E73" s="48">
        <f>SUM(E70:E72)</f>
        <v>29579.99</v>
      </c>
      <c r="F73" s="49"/>
      <c r="G73" s="48">
        <f t="shared" ref="G73:I73" si="10">SUM(G70:G72)</f>
        <v>0</v>
      </c>
      <c r="H73" s="50">
        <f t="shared" si="10"/>
        <v>29579.99</v>
      </c>
      <c r="I73" s="51">
        <f t="shared" si="10"/>
        <v>22552.89</v>
      </c>
    </row>
    <row r="74" spans="1:10" x14ac:dyDescent="0.2">
      <c r="A74" s="36"/>
      <c r="B74" s="36"/>
      <c r="C74" s="88"/>
      <c r="D74" s="38"/>
      <c r="E74" s="57"/>
      <c r="F74" s="47"/>
      <c r="G74" s="57"/>
      <c r="H74" s="39"/>
      <c r="I74" s="41"/>
    </row>
    <row r="75" spans="1:10" x14ac:dyDescent="0.2">
      <c r="A75" s="35" t="s">
        <v>100</v>
      </c>
      <c r="B75" s="36"/>
      <c r="C75" s="88"/>
      <c r="D75" s="38"/>
      <c r="E75" s="57"/>
      <c r="F75" s="47"/>
      <c r="G75" s="57"/>
      <c r="H75" s="39"/>
      <c r="I75" s="41"/>
    </row>
    <row r="76" spans="1:10" x14ac:dyDescent="0.2">
      <c r="A76" s="89" t="s">
        <v>101</v>
      </c>
      <c r="B76" s="89" t="s">
        <v>102</v>
      </c>
      <c r="C76" s="90" t="s">
        <v>103</v>
      </c>
      <c r="D76" s="44" t="s">
        <v>11</v>
      </c>
      <c r="E76" s="62">
        <v>18739.5</v>
      </c>
      <c r="F76" s="63"/>
      <c r="G76" s="62"/>
      <c r="H76" s="64">
        <f>E76+G76</f>
        <v>18739.5</v>
      </c>
      <c r="I76" s="65">
        <v>13714.07</v>
      </c>
    </row>
    <row r="77" spans="1:10" x14ac:dyDescent="0.2">
      <c r="A77" s="36"/>
      <c r="B77" s="36"/>
      <c r="C77" s="88"/>
      <c r="D77" s="44"/>
      <c r="E77" s="57"/>
      <c r="F77" s="47"/>
      <c r="G77" s="57"/>
      <c r="H77" s="39"/>
      <c r="I77" s="41"/>
    </row>
    <row r="78" spans="1:10" x14ac:dyDescent="0.2">
      <c r="A78" s="35" t="s">
        <v>104</v>
      </c>
      <c r="B78" s="36"/>
      <c r="C78" s="88"/>
      <c r="D78" s="38"/>
      <c r="E78" s="57"/>
      <c r="F78" s="47"/>
      <c r="G78" s="57"/>
      <c r="H78" s="39"/>
      <c r="I78" s="41"/>
    </row>
    <row r="79" spans="1:10" x14ac:dyDescent="0.2">
      <c r="A79" s="36" t="s">
        <v>105</v>
      </c>
      <c r="B79" s="36" t="s">
        <v>106</v>
      </c>
      <c r="C79" s="88" t="s">
        <v>107</v>
      </c>
      <c r="D79" s="44" t="s">
        <v>11</v>
      </c>
      <c r="E79" s="57">
        <v>96480</v>
      </c>
      <c r="F79" s="47"/>
      <c r="G79" s="57"/>
      <c r="H79" s="39">
        <f>E79+G79</f>
        <v>96480</v>
      </c>
      <c r="I79" s="41">
        <v>98770.559999999998</v>
      </c>
    </row>
    <row r="80" spans="1:10" x14ac:dyDescent="0.2">
      <c r="A80" s="36" t="s">
        <v>108</v>
      </c>
      <c r="B80" s="36" t="s">
        <v>109</v>
      </c>
      <c r="C80" s="88" t="s">
        <v>110</v>
      </c>
      <c r="D80" s="44" t="s">
        <v>11</v>
      </c>
      <c r="E80" s="57">
        <v>24288</v>
      </c>
      <c r="F80" s="47"/>
      <c r="G80" s="57"/>
      <c r="H80" s="39">
        <f>E80+G80</f>
        <v>24288</v>
      </c>
      <c r="I80" s="41">
        <v>25016.639999999999</v>
      </c>
    </row>
    <row r="81" spans="1:9" x14ac:dyDescent="0.2">
      <c r="A81" s="7"/>
      <c r="B81" s="7"/>
      <c r="C81" s="88"/>
      <c r="D81" s="1"/>
      <c r="E81" s="48">
        <f>SUM(E79:E80)</f>
        <v>120768</v>
      </c>
      <c r="F81" s="49"/>
      <c r="G81" s="48">
        <f t="shared" ref="G81:I81" si="11">SUM(G79:G80)</f>
        <v>0</v>
      </c>
      <c r="H81" s="50">
        <f t="shared" si="11"/>
        <v>120768</v>
      </c>
      <c r="I81" s="51">
        <f t="shared" si="11"/>
        <v>123787.2</v>
      </c>
    </row>
    <row r="82" spans="1:9" x14ac:dyDescent="0.2">
      <c r="A82" s="7"/>
      <c r="B82" s="7"/>
      <c r="C82" s="92"/>
      <c r="D82" s="1"/>
      <c r="E82" s="57"/>
      <c r="F82" s="93"/>
      <c r="G82" s="94"/>
      <c r="H82" s="39"/>
      <c r="I82" s="45"/>
    </row>
    <row r="83" spans="1:9" x14ac:dyDescent="0.2">
      <c r="A83" s="7"/>
      <c r="B83" s="7"/>
      <c r="C83" s="92"/>
      <c r="D83" s="1"/>
      <c r="E83" s="57"/>
      <c r="F83" s="93"/>
      <c r="G83" s="94"/>
      <c r="H83" s="39"/>
      <c r="I83" s="45"/>
    </row>
    <row r="84" spans="1:9" x14ac:dyDescent="0.2">
      <c r="A84" s="7"/>
      <c r="B84" s="7"/>
      <c r="C84" s="92"/>
      <c r="D84" s="1"/>
      <c r="E84" s="57"/>
      <c r="F84" s="93"/>
      <c r="G84" s="94"/>
      <c r="H84" s="39"/>
      <c r="I84" s="45"/>
    </row>
    <row r="85" spans="1:9" x14ac:dyDescent="0.2">
      <c r="A85" s="95" t="s">
        <v>111</v>
      </c>
      <c r="B85" s="7"/>
      <c r="C85" s="92"/>
      <c r="D85" s="1"/>
      <c r="E85" s="58"/>
      <c r="F85" s="60"/>
      <c r="H85" s="39"/>
    </row>
    <row r="86" spans="1:9" x14ac:dyDescent="0.2">
      <c r="A86" s="96" t="s">
        <v>112</v>
      </c>
      <c r="B86" s="96" t="s">
        <v>113</v>
      </c>
      <c r="C86" s="86" t="s">
        <v>114</v>
      </c>
      <c r="D86" s="44" t="s">
        <v>11</v>
      </c>
      <c r="E86" s="58">
        <v>4427.7</v>
      </c>
      <c r="F86" s="97"/>
      <c r="G86" s="58"/>
      <c r="H86" s="39">
        <f>E86+G86</f>
        <v>4427.7</v>
      </c>
      <c r="I86" s="6">
        <v>10452.370000000001</v>
      </c>
    </row>
    <row r="87" spans="1:9" x14ac:dyDescent="0.2">
      <c r="A87" s="98" t="s">
        <v>115</v>
      </c>
      <c r="B87" s="98" t="s">
        <v>116</v>
      </c>
      <c r="C87" s="92" t="s">
        <v>117</v>
      </c>
      <c r="D87" s="44" t="s">
        <v>11</v>
      </c>
      <c r="E87" s="58">
        <v>144</v>
      </c>
      <c r="F87" s="97"/>
      <c r="G87" s="58"/>
      <c r="H87" s="39">
        <f>E87+G87</f>
        <v>144</v>
      </c>
      <c r="I87" s="6">
        <v>112</v>
      </c>
    </row>
    <row r="88" spans="1:9" x14ac:dyDescent="0.2">
      <c r="A88" s="36"/>
      <c r="B88" s="36"/>
      <c r="C88" s="92"/>
      <c r="D88" s="38"/>
      <c r="E88" s="48">
        <f>SUM(E86:E87)</f>
        <v>4571.7</v>
      </c>
      <c r="F88" s="49"/>
      <c r="G88" s="48">
        <f>SUM(G86:G87)</f>
        <v>0</v>
      </c>
      <c r="H88" s="50">
        <f>SUM(H86:H87)</f>
        <v>4571.7</v>
      </c>
      <c r="I88" s="99">
        <f>SUM(I86:I87)</f>
        <v>10564.37</v>
      </c>
    </row>
    <row r="89" spans="1:9" x14ac:dyDescent="0.2">
      <c r="A89" s="36"/>
      <c r="B89" s="36"/>
      <c r="C89" s="100"/>
      <c r="D89" s="38"/>
      <c r="E89" s="57"/>
      <c r="F89" s="47"/>
      <c r="G89" s="57"/>
      <c r="H89" s="39"/>
      <c r="I89" s="41"/>
    </row>
    <row r="90" spans="1:9" x14ac:dyDescent="0.2">
      <c r="A90" s="35" t="s">
        <v>118</v>
      </c>
      <c r="B90" s="36"/>
      <c r="C90" s="92"/>
      <c r="D90" s="38"/>
      <c r="E90" s="57"/>
      <c r="F90" s="47"/>
      <c r="G90" s="57"/>
      <c r="H90" s="39"/>
      <c r="I90" s="41"/>
    </row>
    <row r="91" spans="1:9" x14ac:dyDescent="0.2">
      <c r="A91" s="36" t="s">
        <v>119</v>
      </c>
      <c r="B91" s="36" t="s">
        <v>120</v>
      </c>
      <c r="C91" s="88" t="s">
        <v>121</v>
      </c>
      <c r="D91" s="44" t="s">
        <v>11</v>
      </c>
      <c r="E91" s="57">
        <v>27393.06</v>
      </c>
      <c r="F91" s="47"/>
      <c r="G91" s="57"/>
      <c r="H91" s="39">
        <f>E91+G91</f>
        <v>27393.06</v>
      </c>
      <c r="I91" s="41">
        <v>25970.26</v>
      </c>
    </row>
    <row r="92" spans="1:9" x14ac:dyDescent="0.2">
      <c r="A92" s="36" t="s">
        <v>122</v>
      </c>
      <c r="B92" s="36" t="s">
        <v>123</v>
      </c>
      <c r="C92" s="88" t="s">
        <v>124</v>
      </c>
      <c r="D92" s="44" t="s">
        <v>11</v>
      </c>
      <c r="E92" s="57">
        <v>1989.5</v>
      </c>
      <c r="F92" s="47"/>
      <c r="G92" s="57"/>
      <c r="H92" s="39">
        <f>E92+G92</f>
        <v>1989.5</v>
      </c>
      <c r="I92" s="41">
        <v>1847.2</v>
      </c>
    </row>
    <row r="93" spans="1:9" x14ac:dyDescent="0.2">
      <c r="A93" s="36"/>
      <c r="B93" s="36"/>
      <c r="C93" s="88"/>
      <c r="D93" s="38"/>
      <c r="E93" s="48">
        <f>SUM(E91:E92)</f>
        <v>29382.560000000001</v>
      </c>
      <c r="F93" s="49"/>
      <c r="G93" s="48">
        <f t="shared" ref="G93:I93" si="12">SUM(G91:G92)</f>
        <v>0</v>
      </c>
      <c r="H93" s="50">
        <f t="shared" si="12"/>
        <v>29382.560000000001</v>
      </c>
      <c r="I93" s="51">
        <f t="shared" si="12"/>
        <v>27817.46</v>
      </c>
    </row>
    <row r="94" spans="1:9" x14ac:dyDescent="0.2">
      <c r="A94" s="36"/>
      <c r="B94" s="36"/>
      <c r="C94" s="7"/>
      <c r="D94" s="38"/>
      <c r="E94" s="57"/>
      <c r="F94" s="47"/>
      <c r="G94" s="57"/>
      <c r="H94" s="39"/>
      <c r="I94" s="41"/>
    </row>
    <row r="95" spans="1:9" x14ac:dyDescent="0.2">
      <c r="A95" s="35" t="s">
        <v>125</v>
      </c>
      <c r="B95" s="36"/>
      <c r="C95" s="7"/>
      <c r="D95" s="38"/>
      <c r="E95" s="57"/>
      <c r="F95" s="47"/>
      <c r="G95" s="57"/>
      <c r="H95" s="39"/>
      <c r="I95" s="41"/>
    </row>
    <row r="96" spans="1:9" x14ac:dyDescent="0.2">
      <c r="A96" s="36" t="s">
        <v>126</v>
      </c>
      <c r="B96" s="36" t="s">
        <v>127</v>
      </c>
      <c r="C96" s="88" t="s">
        <v>128</v>
      </c>
      <c r="D96" s="44" t="s">
        <v>11</v>
      </c>
      <c r="E96" s="57">
        <v>28949.64</v>
      </c>
      <c r="F96" s="47"/>
      <c r="G96" s="57"/>
      <c r="H96" s="39">
        <f>E96+G96</f>
        <v>28949.64</v>
      </c>
      <c r="I96" s="41">
        <v>38443.019999999997</v>
      </c>
    </row>
    <row r="97" spans="1:9" x14ac:dyDescent="0.2">
      <c r="A97" s="36" t="s">
        <v>129</v>
      </c>
      <c r="B97" s="36" t="s">
        <v>130</v>
      </c>
      <c r="C97" s="88" t="s">
        <v>131</v>
      </c>
      <c r="D97" s="44" t="s">
        <v>11</v>
      </c>
      <c r="E97" s="58">
        <v>7487</v>
      </c>
      <c r="F97" s="47"/>
      <c r="G97" s="58"/>
      <c r="H97" s="39">
        <f>E97+G97</f>
        <v>7487</v>
      </c>
      <c r="I97" s="6">
        <v>4314.55</v>
      </c>
    </row>
    <row r="98" spans="1:9" x14ac:dyDescent="0.2">
      <c r="A98" s="36"/>
      <c r="B98" s="36"/>
      <c r="C98" s="88"/>
      <c r="D98" s="38"/>
      <c r="E98" s="48">
        <f>SUM(E96:E97)</f>
        <v>36436.639999999999</v>
      </c>
      <c r="F98" s="49"/>
      <c r="G98" s="48">
        <f t="shared" ref="G98:I98" si="13">SUM(G96:G97)</f>
        <v>0</v>
      </c>
      <c r="H98" s="50">
        <f t="shared" si="13"/>
        <v>36436.639999999999</v>
      </c>
      <c r="I98" s="51">
        <f t="shared" si="13"/>
        <v>42757.57</v>
      </c>
    </row>
    <row r="99" spans="1:9" x14ac:dyDescent="0.2">
      <c r="A99" s="36"/>
      <c r="B99" s="36"/>
      <c r="C99" s="88"/>
      <c r="D99" s="38"/>
      <c r="E99" s="57"/>
      <c r="F99" s="47"/>
      <c r="G99" s="57"/>
      <c r="H99" s="39"/>
      <c r="I99" s="41"/>
    </row>
    <row r="100" spans="1:9" x14ac:dyDescent="0.2">
      <c r="A100" s="36" t="s">
        <v>132</v>
      </c>
      <c r="B100" s="36" t="s">
        <v>133</v>
      </c>
      <c r="C100" s="88" t="s">
        <v>134</v>
      </c>
      <c r="D100" s="44" t="s">
        <v>11</v>
      </c>
      <c r="E100" s="58">
        <v>352</v>
      </c>
      <c r="F100" s="47"/>
      <c r="H100" s="39">
        <f>E100+G100</f>
        <v>352</v>
      </c>
      <c r="I100" s="6">
        <v>215.8</v>
      </c>
    </row>
    <row r="101" spans="1:9" x14ac:dyDescent="0.2">
      <c r="A101" s="36" t="s">
        <v>135</v>
      </c>
      <c r="B101" s="36" t="s">
        <v>136</v>
      </c>
      <c r="C101" s="88" t="s">
        <v>137</v>
      </c>
      <c r="D101" s="44" t="s">
        <v>11</v>
      </c>
      <c r="E101" s="58">
        <v>2326.9</v>
      </c>
      <c r="F101" s="47"/>
      <c r="H101" s="39">
        <f>E101+G101</f>
        <v>2326.9</v>
      </c>
      <c r="I101" s="6">
        <v>4835.1499999999996</v>
      </c>
    </row>
    <row r="102" spans="1:9" x14ac:dyDescent="0.2">
      <c r="A102" s="36" t="s">
        <v>138</v>
      </c>
      <c r="B102" s="36" t="s">
        <v>139</v>
      </c>
      <c r="C102" s="88" t="s">
        <v>140</v>
      </c>
      <c r="D102" s="44" t="s">
        <v>11</v>
      </c>
      <c r="E102" s="58">
        <v>7850</v>
      </c>
      <c r="F102" s="47"/>
      <c r="G102" s="58"/>
      <c r="H102" s="39">
        <f>E102+G102</f>
        <v>7850</v>
      </c>
      <c r="I102" s="101">
        <v>4350</v>
      </c>
    </row>
    <row r="103" spans="1:9" x14ac:dyDescent="0.2">
      <c r="A103" s="36"/>
      <c r="B103" s="36"/>
      <c r="C103" s="88"/>
      <c r="D103" s="38"/>
      <c r="E103" s="48">
        <f>SUM(E100:E102)</f>
        <v>10528.9</v>
      </c>
      <c r="F103" s="49"/>
      <c r="G103" s="48">
        <f t="shared" ref="G103:I103" si="14">SUM(G100:G102)</f>
        <v>0</v>
      </c>
      <c r="H103" s="50">
        <f t="shared" si="14"/>
        <v>10528.9</v>
      </c>
      <c r="I103" s="51">
        <f t="shared" si="14"/>
        <v>9400.9500000000007</v>
      </c>
    </row>
    <row r="104" spans="1:9" x14ac:dyDescent="0.2">
      <c r="A104" s="36"/>
      <c r="B104" s="36"/>
      <c r="C104" s="88"/>
      <c r="D104" s="38"/>
      <c r="E104" s="57"/>
      <c r="F104" s="47"/>
      <c r="G104" s="57"/>
      <c r="H104" s="39"/>
      <c r="I104" s="41"/>
    </row>
    <row r="105" spans="1:9" x14ac:dyDescent="0.2">
      <c r="A105" s="35" t="s">
        <v>141</v>
      </c>
      <c r="B105" s="36"/>
      <c r="C105" s="88"/>
      <c r="D105" s="38"/>
      <c r="E105" s="57"/>
      <c r="F105" s="47"/>
      <c r="G105" s="57"/>
      <c r="H105" s="39"/>
      <c r="I105" s="41"/>
    </row>
    <row r="106" spans="1:9" x14ac:dyDescent="0.2">
      <c r="A106" s="36" t="s">
        <v>142</v>
      </c>
      <c r="B106" s="36" t="s">
        <v>143</v>
      </c>
      <c r="C106" s="88" t="s">
        <v>144</v>
      </c>
      <c r="D106" s="44" t="s">
        <v>11</v>
      </c>
      <c r="E106" s="57">
        <v>16200.1</v>
      </c>
      <c r="F106" s="47"/>
      <c r="G106" s="57"/>
      <c r="H106" s="39">
        <f>E106+G106</f>
        <v>16200.1</v>
      </c>
      <c r="I106" s="41">
        <v>17947.75</v>
      </c>
    </row>
    <row r="107" spans="1:9" x14ac:dyDescent="0.2">
      <c r="A107" s="36" t="s">
        <v>145</v>
      </c>
      <c r="B107" s="36" t="s">
        <v>146</v>
      </c>
      <c r="C107" s="88" t="s">
        <v>147</v>
      </c>
      <c r="D107" s="44" t="s">
        <v>11</v>
      </c>
      <c r="E107" s="57">
        <v>9777.61</v>
      </c>
      <c r="F107" s="47"/>
      <c r="G107" s="57"/>
      <c r="H107" s="39">
        <f>E107+G107</f>
        <v>9777.61</v>
      </c>
      <c r="I107" s="41">
        <v>8995.69</v>
      </c>
    </row>
    <row r="108" spans="1:9" x14ac:dyDescent="0.2">
      <c r="A108" s="36"/>
      <c r="B108" s="36"/>
      <c r="C108" s="7"/>
      <c r="D108" s="38"/>
      <c r="E108" s="48">
        <f>SUM(E106:E107)</f>
        <v>25977.71</v>
      </c>
      <c r="F108" s="49"/>
      <c r="G108" s="48">
        <f t="shared" ref="G108:I108" si="15">SUM(G106:G107)</f>
        <v>0</v>
      </c>
      <c r="H108" s="50">
        <f t="shared" si="15"/>
        <v>25977.71</v>
      </c>
      <c r="I108" s="51">
        <f t="shared" si="15"/>
        <v>26943.440000000002</v>
      </c>
    </row>
    <row r="109" spans="1:9" x14ac:dyDescent="0.2">
      <c r="A109" s="36"/>
      <c r="B109" s="36"/>
      <c r="C109" s="88"/>
      <c r="D109" s="38"/>
      <c r="E109" s="57"/>
      <c r="F109" s="47"/>
      <c r="G109" s="57"/>
      <c r="H109" s="39"/>
      <c r="I109" s="41"/>
    </row>
    <row r="110" spans="1:9" x14ac:dyDescent="0.2">
      <c r="A110" s="35" t="s">
        <v>148</v>
      </c>
      <c r="B110" s="36"/>
      <c r="C110" s="88"/>
      <c r="D110" s="38"/>
      <c r="E110" s="57"/>
      <c r="F110" s="47"/>
      <c r="G110" s="57"/>
      <c r="H110" s="39"/>
      <c r="I110" s="41"/>
    </row>
    <row r="111" spans="1:9" x14ac:dyDescent="0.2">
      <c r="A111" s="36" t="s">
        <v>149</v>
      </c>
      <c r="B111" s="36" t="s">
        <v>150</v>
      </c>
      <c r="C111" s="88" t="s">
        <v>151</v>
      </c>
      <c r="D111" s="38" t="s">
        <v>91</v>
      </c>
      <c r="E111" s="57">
        <v>931392.93</v>
      </c>
      <c r="F111" s="47"/>
      <c r="G111" s="57"/>
      <c r="H111" s="39">
        <f>E111+G111</f>
        <v>931392.93</v>
      </c>
      <c r="I111" s="41">
        <v>287232.44</v>
      </c>
    </row>
    <row r="112" spans="1:9" x14ac:dyDescent="0.2">
      <c r="A112" s="36" t="s">
        <v>152</v>
      </c>
      <c r="B112" s="36" t="s">
        <v>153</v>
      </c>
      <c r="C112" s="86">
        <f>C111+1</f>
        <v>21</v>
      </c>
      <c r="D112" s="38" t="s">
        <v>91</v>
      </c>
      <c r="E112" s="57">
        <v>24482.32</v>
      </c>
      <c r="F112" s="47"/>
      <c r="G112" s="57"/>
      <c r="H112" s="39">
        <f>E112+G112</f>
        <v>24482.32</v>
      </c>
      <c r="I112" s="41">
        <v>52069.599999999999</v>
      </c>
    </row>
    <row r="113" spans="1:9" x14ac:dyDescent="0.2">
      <c r="A113" s="36" t="s">
        <v>154</v>
      </c>
      <c r="B113" s="36" t="s">
        <v>155</v>
      </c>
      <c r="C113" s="86">
        <f>C112+1</f>
        <v>22</v>
      </c>
      <c r="D113" s="38" t="s">
        <v>91</v>
      </c>
      <c r="E113" s="57">
        <v>127520</v>
      </c>
      <c r="F113" s="47"/>
      <c r="G113" s="57"/>
      <c r="H113" s="39">
        <f>E113+G113</f>
        <v>127520</v>
      </c>
      <c r="I113" s="41">
        <v>266490</v>
      </c>
    </row>
    <row r="114" spans="1:9" x14ac:dyDescent="0.2">
      <c r="A114" s="36" t="s">
        <v>156</v>
      </c>
      <c r="B114" s="36" t="s">
        <v>157</v>
      </c>
      <c r="C114" s="86">
        <f>C113+1</f>
        <v>23</v>
      </c>
      <c r="D114" s="38" t="s">
        <v>91</v>
      </c>
      <c r="E114" s="57">
        <v>589676</v>
      </c>
      <c r="F114" s="47"/>
      <c r="G114" s="57"/>
      <c r="H114" s="39">
        <f>E114+G114</f>
        <v>589676</v>
      </c>
      <c r="I114" s="41">
        <v>293680.36</v>
      </c>
    </row>
    <row r="115" spans="1:9" x14ac:dyDescent="0.2">
      <c r="A115" s="36" t="s">
        <v>158</v>
      </c>
      <c r="B115" s="36" t="s">
        <v>159</v>
      </c>
      <c r="C115" s="86">
        <f>C114+1</f>
        <v>24</v>
      </c>
      <c r="D115" s="38" t="s">
        <v>91</v>
      </c>
      <c r="E115" s="57">
        <v>50007.69</v>
      </c>
      <c r="F115" s="47"/>
      <c r="G115" s="57"/>
      <c r="H115" s="39">
        <f>E115+G115</f>
        <v>50007.69</v>
      </c>
      <c r="I115" s="41">
        <v>66729.95</v>
      </c>
    </row>
    <row r="116" spans="1:9" x14ac:dyDescent="0.2">
      <c r="A116" s="36"/>
      <c r="B116" s="36"/>
      <c r="C116" s="88"/>
      <c r="D116" s="38"/>
      <c r="E116" s="48">
        <f>SUM(E111:E115)</f>
        <v>1723078.94</v>
      </c>
      <c r="F116" s="49"/>
      <c r="G116" s="48">
        <f t="shared" ref="G116:I116" si="16">SUM(G111:G115)</f>
        <v>0</v>
      </c>
      <c r="H116" s="50">
        <f t="shared" si="16"/>
        <v>1723078.94</v>
      </c>
      <c r="I116" s="51">
        <f t="shared" si="16"/>
        <v>966202.35</v>
      </c>
    </row>
    <row r="117" spans="1:9" x14ac:dyDescent="0.2">
      <c r="A117" s="36"/>
      <c r="B117" s="36"/>
      <c r="C117" s="88"/>
      <c r="D117" s="38"/>
      <c r="E117" s="57"/>
      <c r="F117" s="47"/>
      <c r="G117" s="57"/>
      <c r="H117" s="39"/>
      <c r="I117" s="41"/>
    </row>
    <row r="118" spans="1:9" x14ac:dyDescent="0.2">
      <c r="A118" s="35" t="s">
        <v>160</v>
      </c>
      <c r="B118" s="36"/>
      <c r="C118" s="7"/>
      <c r="D118" s="38"/>
      <c r="E118" s="57"/>
      <c r="F118" s="47"/>
      <c r="G118" s="57"/>
      <c r="H118" s="39"/>
      <c r="I118" s="41"/>
    </row>
    <row r="119" spans="1:9" x14ac:dyDescent="0.2">
      <c r="A119" s="36" t="s">
        <v>161</v>
      </c>
      <c r="B119" s="36" t="s">
        <v>162</v>
      </c>
      <c r="C119" s="86">
        <f>C115+1</f>
        <v>25</v>
      </c>
      <c r="D119" s="38" t="s">
        <v>91</v>
      </c>
      <c r="E119" s="57">
        <v>1200</v>
      </c>
      <c r="F119" s="47"/>
      <c r="G119" s="57"/>
      <c r="H119" s="39">
        <f t="shared" ref="H119:H133" si="17">E119+G119</f>
        <v>1200</v>
      </c>
      <c r="I119" s="41">
        <v>1779.8</v>
      </c>
    </row>
    <row r="120" spans="1:9" x14ac:dyDescent="0.2">
      <c r="A120" s="36" t="s">
        <v>163</v>
      </c>
      <c r="B120" s="36" t="s">
        <v>164</v>
      </c>
      <c r="C120" s="86">
        <f>C119+1</f>
        <v>26</v>
      </c>
      <c r="D120" s="38" t="s">
        <v>91</v>
      </c>
      <c r="E120" s="57">
        <v>14950</v>
      </c>
      <c r="F120" s="47"/>
      <c r="G120" s="57"/>
      <c r="H120" s="39">
        <f t="shared" si="17"/>
        <v>14950</v>
      </c>
      <c r="I120" s="41">
        <v>24755</v>
      </c>
    </row>
    <row r="121" spans="1:9" x14ac:dyDescent="0.2">
      <c r="A121" s="36" t="s">
        <v>165</v>
      </c>
      <c r="B121" s="36" t="s">
        <v>166</v>
      </c>
      <c r="C121" s="86">
        <f t="shared" ref="C121:C128" si="18">C120+1</f>
        <v>27</v>
      </c>
      <c r="D121" s="38" t="s">
        <v>91</v>
      </c>
      <c r="E121" s="57">
        <v>920</v>
      </c>
      <c r="F121" s="47"/>
      <c r="G121" s="57"/>
      <c r="H121" s="39">
        <f t="shared" si="17"/>
        <v>920</v>
      </c>
      <c r="I121" s="41">
        <v>1958.8</v>
      </c>
    </row>
    <row r="122" spans="1:9" x14ac:dyDescent="0.2">
      <c r="A122" s="36" t="s">
        <v>167</v>
      </c>
      <c r="B122" s="36" t="s">
        <v>168</v>
      </c>
      <c r="C122" s="86">
        <f t="shared" si="18"/>
        <v>28</v>
      </c>
      <c r="D122" s="38" t="s">
        <v>91</v>
      </c>
      <c r="E122" s="57">
        <v>54914.5</v>
      </c>
      <c r="F122" s="47"/>
      <c r="G122" s="57"/>
      <c r="H122" s="39">
        <f t="shared" si="17"/>
        <v>54914.5</v>
      </c>
      <c r="I122" s="41">
        <v>45369.13</v>
      </c>
    </row>
    <row r="123" spans="1:9" x14ac:dyDescent="0.2">
      <c r="A123" s="36" t="s">
        <v>169</v>
      </c>
      <c r="B123" s="36" t="s">
        <v>170</v>
      </c>
      <c r="C123" s="86">
        <f t="shared" si="18"/>
        <v>29</v>
      </c>
      <c r="D123" s="38" t="s">
        <v>91</v>
      </c>
      <c r="E123" s="57">
        <v>33900</v>
      </c>
      <c r="F123" s="47"/>
      <c r="G123" s="57"/>
      <c r="H123" s="39">
        <f t="shared" si="17"/>
        <v>33900</v>
      </c>
      <c r="I123" s="41">
        <v>40047</v>
      </c>
    </row>
    <row r="124" spans="1:9" x14ac:dyDescent="0.2">
      <c r="A124" s="36" t="s">
        <v>171</v>
      </c>
      <c r="B124" s="36" t="s">
        <v>172</v>
      </c>
      <c r="C124" s="86">
        <f t="shared" si="18"/>
        <v>30</v>
      </c>
      <c r="D124" s="38" t="s">
        <v>91</v>
      </c>
      <c r="E124" s="57">
        <v>15530</v>
      </c>
      <c r="F124" s="47"/>
      <c r="G124" s="57"/>
      <c r="H124" s="39">
        <f t="shared" si="17"/>
        <v>15530</v>
      </c>
      <c r="I124" s="41">
        <v>35328.14</v>
      </c>
    </row>
    <row r="125" spans="1:9" x14ac:dyDescent="0.2">
      <c r="A125" s="36" t="s">
        <v>173</v>
      </c>
      <c r="B125" s="36" t="s">
        <v>174</v>
      </c>
      <c r="C125" s="86">
        <f t="shared" si="18"/>
        <v>31</v>
      </c>
      <c r="D125" s="38" t="s">
        <v>91</v>
      </c>
      <c r="E125" s="57">
        <v>8480</v>
      </c>
      <c r="F125" s="47"/>
      <c r="G125" s="57"/>
      <c r="H125" s="39">
        <f t="shared" si="17"/>
        <v>8480</v>
      </c>
      <c r="I125" s="41">
        <v>8480</v>
      </c>
    </row>
    <row r="126" spans="1:9" x14ac:dyDescent="0.2">
      <c r="A126" s="36" t="s">
        <v>175</v>
      </c>
      <c r="B126" s="36" t="s">
        <v>176</v>
      </c>
      <c r="C126" s="86">
        <f t="shared" si="18"/>
        <v>32</v>
      </c>
      <c r="D126" s="38" t="s">
        <v>91</v>
      </c>
      <c r="E126" s="57">
        <v>5290</v>
      </c>
      <c r="F126" s="47"/>
      <c r="G126" s="57"/>
      <c r="H126" s="39">
        <f t="shared" si="17"/>
        <v>5290</v>
      </c>
      <c r="I126" s="41">
        <v>5448.7</v>
      </c>
    </row>
    <row r="127" spans="1:9" x14ac:dyDescent="0.2">
      <c r="A127" s="36" t="s">
        <v>177</v>
      </c>
      <c r="B127" s="36" t="s">
        <v>178</v>
      </c>
      <c r="C127" s="86">
        <f t="shared" si="18"/>
        <v>33</v>
      </c>
      <c r="D127" s="38" t="s">
        <v>91</v>
      </c>
      <c r="E127" s="57">
        <v>3545</v>
      </c>
      <c r="F127" s="47"/>
      <c r="G127" s="57"/>
      <c r="H127" s="39">
        <f t="shared" si="17"/>
        <v>3545</v>
      </c>
      <c r="I127" s="41">
        <v>3281.76</v>
      </c>
    </row>
    <row r="128" spans="1:9" x14ac:dyDescent="0.2">
      <c r="A128" s="36" t="s">
        <v>179</v>
      </c>
      <c r="B128" s="36" t="s">
        <v>180</v>
      </c>
      <c r="C128" s="86">
        <f t="shared" si="18"/>
        <v>34</v>
      </c>
      <c r="D128" s="38" t="s">
        <v>91</v>
      </c>
      <c r="E128" s="57">
        <v>43920</v>
      </c>
      <c r="F128" s="47"/>
      <c r="G128" s="57"/>
      <c r="H128" s="39">
        <f t="shared" si="17"/>
        <v>43920</v>
      </c>
      <c r="I128" s="41">
        <v>12720</v>
      </c>
    </row>
    <row r="129" spans="1:10" x14ac:dyDescent="0.2">
      <c r="A129" s="36" t="s">
        <v>181</v>
      </c>
      <c r="B129" s="36" t="s">
        <v>182</v>
      </c>
      <c r="C129" s="86"/>
      <c r="D129" s="38" t="s">
        <v>91</v>
      </c>
      <c r="E129" s="57">
        <v>48755.68</v>
      </c>
      <c r="F129" s="47"/>
      <c r="G129" s="57"/>
      <c r="H129" s="39">
        <f t="shared" si="17"/>
        <v>48755.68</v>
      </c>
      <c r="I129" s="41"/>
    </row>
    <row r="130" spans="1:10" x14ac:dyDescent="0.2">
      <c r="A130" s="36" t="s">
        <v>183</v>
      </c>
      <c r="B130" s="36" t="s">
        <v>184</v>
      </c>
      <c r="C130" s="86"/>
      <c r="D130" s="38" t="s">
        <v>91</v>
      </c>
      <c r="E130" s="57">
        <v>62155</v>
      </c>
      <c r="F130" s="47"/>
      <c r="G130" s="57"/>
      <c r="H130" s="39">
        <f t="shared" si="17"/>
        <v>62155</v>
      </c>
      <c r="I130" s="41"/>
    </row>
    <row r="131" spans="1:10" x14ac:dyDescent="0.2">
      <c r="A131" s="36" t="s">
        <v>185</v>
      </c>
      <c r="B131" s="36" t="s">
        <v>186</v>
      </c>
      <c r="C131" s="86"/>
      <c r="D131" s="38" t="s">
        <v>91</v>
      </c>
      <c r="E131" s="57">
        <v>6530</v>
      </c>
      <c r="F131" s="47"/>
      <c r="G131" s="57"/>
      <c r="H131" s="39">
        <f t="shared" si="17"/>
        <v>6530</v>
      </c>
      <c r="I131" s="41"/>
    </row>
    <row r="132" spans="1:10" x14ac:dyDescent="0.2">
      <c r="A132" s="36" t="s">
        <v>187</v>
      </c>
      <c r="B132" s="36" t="s">
        <v>188</v>
      </c>
      <c r="C132" s="86"/>
      <c r="D132" s="38" t="s">
        <v>91</v>
      </c>
      <c r="E132" s="57">
        <v>37370</v>
      </c>
      <c r="F132" s="47"/>
      <c r="G132" s="57"/>
      <c r="H132" s="39">
        <f t="shared" si="17"/>
        <v>37370</v>
      </c>
      <c r="I132" s="41"/>
    </row>
    <row r="133" spans="1:10" x14ac:dyDescent="0.2">
      <c r="A133" s="36" t="s">
        <v>189</v>
      </c>
      <c r="B133" s="36" t="s">
        <v>190</v>
      </c>
      <c r="C133" s="86"/>
      <c r="D133" s="38" t="s">
        <v>91</v>
      </c>
      <c r="E133" s="57">
        <v>37100</v>
      </c>
      <c r="F133" s="47"/>
      <c r="G133" s="57"/>
      <c r="H133" s="39">
        <f t="shared" si="17"/>
        <v>37100</v>
      </c>
      <c r="I133" s="41"/>
    </row>
    <row r="134" spans="1:10" x14ac:dyDescent="0.2">
      <c r="A134" s="36"/>
      <c r="B134" s="36"/>
      <c r="C134" s="86"/>
      <c r="D134" s="38"/>
      <c r="E134" s="57"/>
      <c r="F134" s="47"/>
      <c r="G134" s="57"/>
      <c r="H134" s="39"/>
      <c r="I134" s="41"/>
    </row>
    <row r="135" spans="1:10" x14ac:dyDescent="0.2">
      <c r="A135" s="36"/>
      <c r="B135" s="36"/>
      <c r="C135" s="7"/>
      <c r="D135" s="38"/>
      <c r="E135" s="48">
        <f>SUM(E119:E134)</f>
        <v>374560.18</v>
      </c>
      <c r="F135" s="48"/>
      <c r="G135" s="48">
        <f>SUM(G119:G134)</f>
        <v>0</v>
      </c>
      <c r="H135" s="48">
        <f>SUM(H119:H134)</f>
        <v>374560.18</v>
      </c>
      <c r="I135" s="51">
        <f>SUM(I119:I134)</f>
        <v>179168.33000000002</v>
      </c>
    </row>
    <row r="136" spans="1:10" x14ac:dyDescent="0.2">
      <c r="A136" s="36"/>
      <c r="B136" s="36"/>
      <c r="C136" s="7"/>
      <c r="D136" s="38"/>
      <c r="E136" s="57"/>
      <c r="F136" s="47"/>
      <c r="G136" s="57"/>
      <c r="H136" s="39"/>
      <c r="I136" s="41"/>
    </row>
    <row r="137" spans="1:10" x14ac:dyDescent="0.2">
      <c r="A137" s="35" t="s">
        <v>191</v>
      </c>
      <c r="B137" s="36"/>
      <c r="C137" s="7"/>
      <c r="D137" s="38"/>
      <c r="E137" s="39"/>
      <c r="F137" s="47"/>
      <c r="G137" s="39"/>
      <c r="H137" s="39"/>
      <c r="I137" s="41"/>
    </row>
    <row r="138" spans="1:10" x14ac:dyDescent="0.2">
      <c r="A138" s="36" t="s">
        <v>192</v>
      </c>
      <c r="B138" s="36" t="s">
        <v>193</v>
      </c>
      <c r="C138" s="86">
        <f>C128+1</f>
        <v>35</v>
      </c>
      <c r="D138" s="38" t="s">
        <v>91</v>
      </c>
      <c r="E138" s="39">
        <v>171683.87</v>
      </c>
      <c r="F138" s="47"/>
      <c r="G138" s="39"/>
      <c r="H138" s="39">
        <f t="shared" ref="H138:H144" si="19">E138+G138</f>
        <v>171683.87</v>
      </c>
      <c r="I138" s="41">
        <v>129869.15</v>
      </c>
    </row>
    <row r="139" spans="1:10" x14ac:dyDescent="0.2">
      <c r="A139" s="36" t="s">
        <v>194</v>
      </c>
      <c r="B139" s="36" t="s">
        <v>195</v>
      </c>
      <c r="C139" s="86"/>
      <c r="D139" s="38" t="s">
        <v>91</v>
      </c>
      <c r="E139" s="39">
        <v>11500</v>
      </c>
      <c r="F139" s="47"/>
      <c r="G139" s="39"/>
      <c r="H139" s="39">
        <f t="shared" si="19"/>
        <v>11500</v>
      </c>
      <c r="I139" s="41"/>
    </row>
    <row r="140" spans="1:10" x14ac:dyDescent="0.2">
      <c r="A140" s="36" t="s">
        <v>196</v>
      </c>
      <c r="B140" s="36" t="s">
        <v>197</v>
      </c>
      <c r="C140" s="86">
        <f>C138+1</f>
        <v>36</v>
      </c>
      <c r="D140" s="38" t="s">
        <v>91</v>
      </c>
      <c r="E140" s="39">
        <v>6365.8</v>
      </c>
      <c r="F140" s="47"/>
      <c r="G140" s="39"/>
      <c r="H140" s="39">
        <f t="shared" si="19"/>
        <v>6365.8</v>
      </c>
      <c r="I140" s="41">
        <v>1201.5</v>
      </c>
    </row>
    <row r="141" spans="1:10" x14ac:dyDescent="0.2">
      <c r="A141" s="36" t="s">
        <v>198</v>
      </c>
      <c r="B141" s="36" t="s">
        <v>199</v>
      </c>
      <c r="C141" s="86">
        <f>C140+1</f>
        <v>37</v>
      </c>
      <c r="D141" s="38" t="s">
        <v>91</v>
      </c>
      <c r="E141" s="57">
        <v>12720</v>
      </c>
      <c r="F141" s="47"/>
      <c r="G141" s="57"/>
      <c r="H141" s="39">
        <f t="shared" si="19"/>
        <v>12720</v>
      </c>
      <c r="I141" s="41">
        <v>12480</v>
      </c>
    </row>
    <row r="142" spans="1:10" x14ac:dyDescent="0.2">
      <c r="A142" s="36" t="s">
        <v>200</v>
      </c>
      <c r="B142" s="36" t="s">
        <v>201</v>
      </c>
      <c r="C142" s="86">
        <f>C141+1</f>
        <v>38</v>
      </c>
      <c r="D142" s="38" t="s">
        <v>11</v>
      </c>
      <c r="E142" s="57">
        <v>23400</v>
      </c>
      <c r="F142" s="47"/>
      <c r="G142" s="57"/>
      <c r="H142" s="39">
        <f t="shared" si="19"/>
        <v>23400</v>
      </c>
      <c r="I142" s="41">
        <v>21020</v>
      </c>
    </row>
    <row r="143" spans="1:10" x14ac:dyDescent="0.2">
      <c r="A143" s="36" t="s">
        <v>202</v>
      </c>
      <c r="B143" s="36" t="s">
        <v>203</v>
      </c>
      <c r="C143" s="86">
        <f>C142+1</f>
        <v>39</v>
      </c>
      <c r="D143" s="38" t="s">
        <v>91</v>
      </c>
      <c r="E143" s="57">
        <v>14250</v>
      </c>
      <c r="F143" s="47"/>
      <c r="G143" s="57"/>
      <c r="H143" s="39">
        <f t="shared" si="19"/>
        <v>14250</v>
      </c>
      <c r="I143" s="41">
        <v>3237.5</v>
      </c>
      <c r="J143" s="7">
        <v>374560.18</v>
      </c>
    </row>
    <row r="144" spans="1:10" x14ac:dyDescent="0.2">
      <c r="A144" s="36" t="s">
        <v>204</v>
      </c>
      <c r="B144" s="36" t="s">
        <v>205</v>
      </c>
      <c r="C144" s="86">
        <f>C143+1</f>
        <v>40</v>
      </c>
      <c r="D144" s="38" t="s">
        <v>91</v>
      </c>
      <c r="E144" s="58">
        <v>126200</v>
      </c>
      <c r="F144" s="102"/>
      <c r="G144" s="58"/>
      <c r="H144" s="39">
        <f t="shared" si="19"/>
        <v>126200</v>
      </c>
      <c r="I144" s="101">
        <v>24069</v>
      </c>
      <c r="J144" s="84">
        <f>SUM(E139:E144)</f>
        <v>194435.8</v>
      </c>
    </row>
    <row r="145" spans="1:10" x14ac:dyDescent="0.2">
      <c r="A145" s="36"/>
      <c r="B145" s="36"/>
      <c r="C145" s="88"/>
      <c r="D145" s="38"/>
      <c r="E145" s="48">
        <f>SUM(E138:E144)</f>
        <v>366119.67</v>
      </c>
      <c r="F145" s="49"/>
      <c r="G145" s="48">
        <f t="shared" ref="G145:I145" si="20">SUM(G138:G144)</f>
        <v>0</v>
      </c>
      <c r="H145" s="50">
        <f t="shared" si="20"/>
        <v>366119.67</v>
      </c>
      <c r="I145" s="51">
        <f t="shared" si="20"/>
        <v>191877.15</v>
      </c>
      <c r="J145" s="84">
        <f>J143+J144</f>
        <v>568995.98</v>
      </c>
    </row>
    <row r="146" spans="1:10" x14ac:dyDescent="0.2">
      <c r="A146" s="36"/>
      <c r="B146" s="36"/>
      <c r="C146" s="88"/>
      <c r="D146" s="38"/>
      <c r="E146" s="39"/>
      <c r="F146" s="47"/>
      <c r="G146" s="39"/>
      <c r="H146" s="39"/>
      <c r="I146" s="41"/>
    </row>
    <row r="147" spans="1:10" x14ac:dyDescent="0.2">
      <c r="A147" s="36" t="s">
        <v>206</v>
      </c>
      <c r="B147" s="36" t="s">
        <v>207</v>
      </c>
      <c r="C147" s="88">
        <v>41</v>
      </c>
      <c r="D147" s="38" t="s">
        <v>91</v>
      </c>
      <c r="E147" s="64">
        <v>60442.09</v>
      </c>
      <c r="F147" s="63"/>
      <c r="G147" s="103"/>
      <c r="H147" s="64">
        <f>E147+G147</f>
        <v>60442.09</v>
      </c>
      <c r="I147" s="104">
        <v>31894.240000000002</v>
      </c>
    </row>
    <row r="148" spans="1:10" x14ac:dyDescent="0.2">
      <c r="A148" s="36"/>
      <c r="B148" s="36"/>
      <c r="C148" s="7"/>
      <c r="D148" s="38"/>
      <c r="E148" s="39"/>
      <c r="F148" s="47"/>
      <c r="G148" s="105"/>
      <c r="H148" s="39"/>
      <c r="I148" s="45"/>
    </row>
    <row r="149" spans="1:10" x14ac:dyDescent="0.2">
      <c r="A149" s="35" t="s">
        <v>208</v>
      </c>
      <c r="B149" s="36"/>
      <c r="C149" s="7"/>
      <c r="D149" s="38"/>
      <c r="E149" s="39"/>
      <c r="F149" s="47"/>
      <c r="G149" s="105"/>
      <c r="H149" s="39"/>
      <c r="I149" s="45"/>
    </row>
    <row r="150" spans="1:10" x14ac:dyDescent="0.2">
      <c r="A150" s="36" t="s">
        <v>209</v>
      </c>
      <c r="B150" s="36" t="s">
        <v>210</v>
      </c>
      <c r="C150" s="92">
        <v>42</v>
      </c>
      <c r="D150" s="38" t="s">
        <v>91</v>
      </c>
      <c r="E150" s="39"/>
      <c r="F150" s="47"/>
      <c r="G150" s="105"/>
      <c r="H150" s="39">
        <f t="shared" ref="H150:H156" si="21">E150+G150</f>
        <v>0</v>
      </c>
      <c r="I150" s="45">
        <v>134084.07</v>
      </c>
    </row>
    <row r="151" spans="1:10" x14ac:dyDescent="0.2">
      <c r="A151" s="36" t="s">
        <v>211</v>
      </c>
      <c r="B151" s="36" t="s">
        <v>212</v>
      </c>
      <c r="C151" s="92">
        <v>43</v>
      </c>
      <c r="D151" s="38" t="s">
        <v>91</v>
      </c>
      <c r="E151" s="39"/>
      <c r="F151" s="47"/>
      <c r="G151" s="105"/>
      <c r="H151" s="39">
        <f t="shared" si="21"/>
        <v>0</v>
      </c>
      <c r="I151" s="45">
        <v>38576</v>
      </c>
    </row>
    <row r="152" spans="1:10" x14ac:dyDescent="0.2">
      <c r="A152" s="36" t="s">
        <v>213</v>
      </c>
      <c r="B152" s="36" t="s">
        <v>214</v>
      </c>
      <c r="C152" s="92">
        <v>44</v>
      </c>
      <c r="D152" s="38" t="s">
        <v>91</v>
      </c>
      <c r="E152" s="39"/>
      <c r="F152" s="47"/>
      <c r="G152" s="105"/>
      <c r="H152" s="39">
        <f t="shared" si="21"/>
        <v>0</v>
      </c>
      <c r="I152" s="45">
        <v>454032.88</v>
      </c>
    </row>
    <row r="153" spans="1:10" x14ac:dyDescent="0.2">
      <c r="A153" s="36" t="s">
        <v>215</v>
      </c>
      <c r="B153" s="36" t="s">
        <v>216</v>
      </c>
      <c r="C153" s="92">
        <v>45</v>
      </c>
      <c r="D153" s="38" t="s">
        <v>91</v>
      </c>
      <c r="E153" s="39"/>
      <c r="F153" s="47"/>
      <c r="G153" s="105"/>
      <c r="H153" s="39">
        <f t="shared" si="21"/>
        <v>0</v>
      </c>
      <c r="I153" s="45">
        <v>37557</v>
      </c>
    </row>
    <row r="154" spans="1:10" x14ac:dyDescent="0.2">
      <c r="A154" s="36" t="s">
        <v>217</v>
      </c>
      <c r="B154" s="36" t="s">
        <v>218</v>
      </c>
      <c r="C154" s="92"/>
      <c r="D154" s="38" t="s">
        <v>91</v>
      </c>
      <c r="E154" s="39"/>
      <c r="F154" s="47"/>
      <c r="G154" s="105"/>
      <c r="H154" s="39">
        <f t="shared" si="21"/>
        <v>0</v>
      </c>
      <c r="I154" s="45">
        <v>0</v>
      </c>
    </row>
    <row r="155" spans="1:10" x14ac:dyDescent="0.2">
      <c r="A155" s="36" t="s">
        <v>219</v>
      </c>
      <c r="B155" s="36" t="s">
        <v>220</v>
      </c>
      <c r="C155" s="92">
        <v>46</v>
      </c>
      <c r="D155" s="38" t="s">
        <v>91</v>
      </c>
      <c r="E155" s="39">
        <v>46784.76</v>
      </c>
      <c r="F155" s="83"/>
      <c r="G155" s="105"/>
      <c r="H155" s="39">
        <f t="shared" si="21"/>
        <v>46784.76</v>
      </c>
      <c r="I155" s="45">
        <v>46784.76</v>
      </c>
    </row>
    <row r="156" spans="1:10" x14ac:dyDescent="0.2">
      <c r="A156" s="36" t="s">
        <v>221</v>
      </c>
      <c r="B156" s="36" t="s">
        <v>222</v>
      </c>
      <c r="C156" s="88" t="s">
        <v>223</v>
      </c>
      <c r="D156" s="38" t="s">
        <v>91</v>
      </c>
      <c r="E156" s="39"/>
      <c r="F156" s="47"/>
      <c r="G156" s="105"/>
      <c r="H156" s="39">
        <f t="shared" si="21"/>
        <v>0</v>
      </c>
      <c r="I156" s="45">
        <v>67753.61</v>
      </c>
    </row>
    <row r="157" spans="1:10" x14ac:dyDescent="0.2">
      <c r="A157" s="36"/>
      <c r="B157" s="36"/>
      <c r="C157" s="7"/>
      <c r="D157" s="38"/>
      <c r="E157" s="48">
        <f>SUM(E150:E156)</f>
        <v>46784.76</v>
      </c>
      <c r="F157" s="49"/>
      <c r="G157" s="48">
        <f t="shared" ref="G157:I157" si="22">SUM(G150:G156)</f>
        <v>0</v>
      </c>
      <c r="H157" s="50">
        <f t="shared" si="22"/>
        <v>46784.76</v>
      </c>
      <c r="I157" s="51">
        <f t="shared" si="22"/>
        <v>778788.32</v>
      </c>
    </row>
    <row r="158" spans="1:10" x14ac:dyDescent="0.2">
      <c r="A158" s="35" t="s">
        <v>224</v>
      </c>
      <c r="B158" s="36"/>
      <c r="C158" s="88"/>
      <c r="D158" s="38"/>
      <c r="E158" s="39"/>
      <c r="F158" s="47"/>
      <c r="G158" s="39"/>
      <c r="H158" s="39"/>
      <c r="I158" s="41"/>
    </row>
    <row r="159" spans="1:10" x14ac:dyDescent="0.2">
      <c r="A159" s="36" t="s">
        <v>225</v>
      </c>
      <c r="B159" s="36" t="s">
        <v>226</v>
      </c>
      <c r="C159" s="88" t="s">
        <v>227</v>
      </c>
      <c r="D159" s="38" t="s">
        <v>91</v>
      </c>
      <c r="E159" s="39">
        <v>32864.51</v>
      </c>
      <c r="F159" s="47"/>
      <c r="G159" s="39"/>
      <c r="H159" s="39">
        <f>E159+G159</f>
        <v>32864.51</v>
      </c>
      <c r="I159" s="41">
        <v>29354.84</v>
      </c>
    </row>
    <row r="160" spans="1:10" x14ac:dyDescent="0.2">
      <c r="A160" s="46" t="s">
        <v>228</v>
      </c>
      <c r="B160" s="36" t="s">
        <v>229</v>
      </c>
      <c r="C160" s="88" t="s">
        <v>230</v>
      </c>
      <c r="D160" s="38" t="s">
        <v>11</v>
      </c>
      <c r="E160" s="57">
        <v>4960.8</v>
      </c>
      <c r="F160" s="47"/>
      <c r="G160" s="57"/>
      <c r="H160" s="39">
        <f>E160+G160</f>
        <v>4960.8</v>
      </c>
      <c r="I160" s="41">
        <v>3283</v>
      </c>
    </row>
    <row r="161" spans="1:9" x14ac:dyDescent="0.2">
      <c r="A161" s="36"/>
      <c r="B161" s="36"/>
      <c r="C161" s="88"/>
      <c r="D161" s="38"/>
      <c r="E161" s="48">
        <f>SUM(E159:E160)</f>
        <v>37825.310000000005</v>
      </c>
      <c r="F161" s="49"/>
      <c r="G161" s="48">
        <f t="shared" ref="G161:I161" si="23">SUM(G159:G160)</f>
        <v>0</v>
      </c>
      <c r="H161" s="50">
        <f t="shared" si="23"/>
        <v>37825.310000000005</v>
      </c>
      <c r="I161" s="51">
        <f t="shared" si="23"/>
        <v>32637.84</v>
      </c>
    </row>
    <row r="162" spans="1:9" x14ac:dyDescent="0.2">
      <c r="A162" s="36"/>
      <c r="B162" s="36"/>
      <c r="C162" s="88"/>
      <c r="D162" s="38"/>
      <c r="E162" s="57"/>
      <c r="F162" s="47"/>
      <c r="G162" s="57"/>
      <c r="H162" s="39"/>
      <c r="I162" s="41"/>
    </row>
    <row r="163" spans="1:9" x14ac:dyDescent="0.2">
      <c r="A163" s="36"/>
      <c r="B163" s="36"/>
      <c r="C163" s="88"/>
      <c r="D163" s="38"/>
      <c r="E163" s="57"/>
      <c r="F163" s="47"/>
      <c r="G163" s="57"/>
      <c r="H163" s="39"/>
      <c r="I163" s="41"/>
    </row>
    <row r="164" spans="1:9" x14ac:dyDescent="0.2">
      <c r="A164" s="36"/>
      <c r="B164" s="36"/>
      <c r="C164" s="88"/>
      <c r="D164" s="38"/>
      <c r="E164" s="57"/>
      <c r="F164" s="47"/>
      <c r="G164" s="57"/>
      <c r="H164" s="39"/>
      <c r="I164" s="41"/>
    </row>
    <row r="165" spans="1:9" x14ac:dyDescent="0.2">
      <c r="A165" s="36"/>
      <c r="B165" s="36"/>
      <c r="C165" s="88"/>
      <c r="D165" s="38"/>
      <c r="E165" s="57"/>
      <c r="F165" s="47"/>
      <c r="G165" s="57"/>
      <c r="H165" s="39"/>
      <c r="I165" s="41"/>
    </row>
    <row r="166" spans="1:9" x14ac:dyDescent="0.2">
      <c r="A166" s="36"/>
      <c r="B166" s="36"/>
      <c r="C166" s="88"/>
      <c r="D166" s="38"/>
      <c r="E166" s="57"/>
      <c r="F166" s="47"/>
      <c r="G166" s="57"/>
      <c r="H166" s="39"/>
      <c r="I166" s="41"/>
    </row>
    <row r="167" spans="1:9" x14ac:dyDescent="0.2">
      <c r="A167" s="35" t="s">
        <v>231</v>
      </c>
      <c r="B167" s="36"/>
      <c r="C167" s="88"/>
      <c r="D167" s="38"/>
      <c r="E167" s="57"/>
      <c r="F167" s="47"/>
      <c r="G167" s="57"/>
      <c r="H167" s="39"/>
      <c r="I167" s="41"/>
    </row>
    <row r="168" spans="1:9" x14ac:dyDescent="0.2">
      <c r="A168" s="36" t="s">
        <v>232</v>
      </c>
      <c r="B168" s="36" t="s">
        <v>233</v>
      </c>
      <c r="C168" s="86">
        <f>C160+1</f>
        <v>50</v>
      </c>
      <c r="D168" s="38" t="s">
        <v>91</v>
      </c>
      <c r="E168" s="57">
        <v>75447.58</v>
      </c>
      <c r="F168" s="47"/>
      <c r="G168" s="57"/>
      <c r="H168" s="39">
        <f t="shared" ref="H168:H180" si="24">E168+G168</f>
        <v>75447.58</v>
      </c>
      <c r="I168" s="41">
        <v>86974.79</v>
      </c>
    </row>
    <row r="169" spans="1:9" x14ac:dyDescent="0.2">
      <c r="A169" s="36" t="s">
        <v>234</v>
      </c>
      <c r="B169" s="36" t="s">
        <v>235</v>
      </c>
      <c r="C169" s="86">
        <f>C168+1</f>
        <v>51</v>
      </c>
      <c r="D169" s="38" t="s">
        <v>91</v>
      </c>
      <c r="E169" s="57">
        <v>27627.83</v>
      </c>
      <c r="F169" s="47"/>
      <c r="G169" s="57">
        <v>0</v>
      </c>
      <c r="H169" s="39">
        <f t="shared" si="24"/>
        <v>27627.83</v>
      </c>
      <c r="I169" s="41">
        <v>49721</v>
      </c>
    </row>
    <row r="170" spans="1:9" x14ac:dyDescent="0.2">
      <c r="A170" s="36" t="s">
        <v>236</v>
      </c>
      <c r="B170" s="36" t="s">
        <v>237</v>
      </c>
      <c r="C170" s="86">
        <f t="shared" ref="C170:C177" si="25">C169+1</f>
        <v>52</v>
      </c>
      <c r="D170" s="38" t="s">
        <v>91</v>
      </c>
      <c r="E170" s="57">
        <v>14925.8</v>
      </c>
      <c r="F170" s="47"/>
      <c r="G170" s="57"/>
      <c r="H170" s="39">
        <f t="shared" si="24"/>
        <v>14925.8</v>
      </c>
      <c r="I170" s="41">
        <v>11751.81</v>
      </c>
    </row>
    <row r="171" spans="1:9" x14ac:dyDescent="0.2">
      <c r="A171" s="36" t="s">
        <v>238</v>
      </c>
      <c r="B171" s="36" t="s">
        <v>239</v>
      </c>
      <c r="C171" s="86">
        <f t="shared" si="25"/>
        <v>53</v>
      </c>
      <c r="D171" s="38" t="s">
        <v>91</v>
      </c>
      <c r="E171" s="57">
        <v>278</v>
      </c>
      <c r="F171" s="47"/>
      <c r="G171" s="57"/>
      <c r="H171" s="39">
        <f t="shared" si="24"/>
        <v>278</v>
      </c>
      <c r="I171" s="41">
        <v>4347.8</v>
      </c>
    </row>
    <row r="172" spans="1:9" x14ac:dyDescent="0.2">
      <c r="A172" s="36" t="s">
        <v>240</v>
      </c>
      <c r="B172" s="36" t="s">
        <v>241</v>
      </c>
      <c r="C172" s="86"/>
      <c r="D172" s="38" t="s">
        <v>91</v>
      </c>
      <c r="E172" s="57"/>
      <c r="F172" s="47"/>
      <c r="G172" s="57"/>
      <c r="H172" s="39">
        <f t="shared" si="24"/>
        <v>0</v>
      </c>
      <c r="I172" s="41">
        <v>0</v>
      </c>
    </row>
    <row r="173" spans="1:9" x14ac:dyDescent="0.2">
      <c r="A173" s="36" t="s">
        <v>242</v>
      </c>
      <c r="B173" s="36" t="s">
        <v>243</v>
      </c>
      <c r="C173" s="86">
        <f>C171+1</f>
        <v>54</v>
      </c>
      <c r="D173" s="38" t="s">
        <v>91</v>
      </c>
      <c r="E173" s="57"/>
      <c r="F173" s="47"/>
      <c r="G173" s="57"/>
      <c r="H173" s="39">
        <f t="shared" si="24"/>
        <v>0</v>
      </c>
      <c r="I173" s="41">
        <v>96751.4</v>
      </c>
    </row>
    <row r="174" spans="1:9" x14ac:dyDescent="0.2">
      <c r="A174" s="36" t="s">
        <v>244</v>
      </c>
      <c r="B174" s="36" t="s">
        <v>245</v>
      </c>
      <c r="C174" s="86">
        <f t="shared" si="25"/>
        <v>55</v>
      </c>
      <c r="D174" s="38" t="s">
        <v>91</v>
      </c>
      <c r="E174" s="57">
        <v>69860.800000000003</v>
      </c>
      <c r="F174" s="47"/>
      <c r="G174" s="57"/>
      <c r="H174" s="39">
        <f t="shared" si="24"/>
        <v>69860.800000000003</v>
      </c>
      <c r="I174" s="41">
        <v>41647.4</v>
      </c>
    </row>
    <row r="175" spans="1:9" x14ac:dyDescent="0.2">
      <c r="A175" s="36" t="s">
        <v>246</v>
      </c>
      <c r="B175" s="36" t="s">
        <v>247</v>
      </c>
      <c r="C175" s="86"/>
      <c r="D175" s="38" t="s">
        <v>91</v>
      </c>
      <c r="E175" s="57"/>
      <c r="F175" s="47"/>
      <c r="G175" s="57"/>
      <c r="H175" s="39">
        <f t="shared" si="24"/>
        <v>0</v>
      </c>
      <c r="I175" s="41">
        <v>0</v>
      </c>
    </row>
    <row r="176" spans="1:9" x14ac:dyDescent="0.2">
      <c r="A176" s="36" t="s">
        <v>248</v>
      </c>
      <c r="B176" s="36" t="s">
        <v>249</v>
      </c>
      <c r="C176" s="86">
        <f>C174+1</f>
        <v>56</v>
      </c>
      <c r="D176" s="38" t="s">
        <v>91</v>
      </c>
      <c r="E176" s="57"/>
      <c r="F176" s="47"/>
      <c r="G176" s="57"/>
      <c r="H176" s="39">
        <f t="shared" si="24"/>
        <v>0</v>
      </c>
      <c r="I176" s="41">
        <v>14780</v>
      </c>
    </row>
    <row r="177" spans="1:9" x14ac:dyDescent="0.2">
      <c r="A177" s="36" t="s">
        <v>250</v>
      </c>
      <c r="B177" s="36" t="s">
        <v>251</v>
      </c>
      <c r="C177" s="86">
        <f t="shared" si="25"/>
        <v>57</v>
      </c>
      <c r="D177" s="38" t="s">
        <v>91</v>
      </c>
      <c r="E177" s="57">
        <v>139578.26</v>
      </c>
      <c r="F177" s="47"/>
      <c r="G177" s="57"/>
      <c r="H177" s="39">
        <f t="shared" si="24"/>
        <v>139578.26</v>
      </c>
      <c r="I177" s="41">
        <v>95215.7</v>
      </c>
    </row>
    <row r="178" spans="1:9" x14ac:dyDescent="0.2">
      <c r="A178" s="36" t="s">
        <v>252</v>
      </c>
      <c r="B178" s="36" t="s">
        <v>253</v>
      </c>
      <c r="C178" s="86"/>
      <c r="D178" s="38" t="s">
        <v>91</v>
      </c>
      <c r="E178" s="57">
        <v>30000.799999999999</v>
      </c>
      <c r="F178" s="47"/>
      <c r="G178" s="57"/>
      <c r="H178" s="39">
        <f t="shared" si="24"/>
        <v>30000.799999999999</v>
      </c>
      <c r="I178" s="41"/>
    </row>
    <row r="179" spans="1:9" x14ac:dyDescent="0.2">
      <c r="A179" s="36" t="s">
        <v>254</v>
      </c>
      <c r="B179" s="36" t="s">
        <v>255</v>
      </c>
      <c r="C179" s="86"/>
      <c r="D179" s="38" t="s">
        <v>91</v>
      </c>
      <c r="E179" s="57">
        <v>64163.73</v>
      </c>
      <c r="F179" s="47"/>
      <c r="G179" s="57"/>
      <c r="H179" s="39">
        <f t="shared" si="24"/>
        <v>64163.73</v>
      </c>
      <c r="I179" s="41"/>
    </row>
    <row r="180" spans="1:9" x14ac:dyDescent="0.2">
      <c r="A180" s="36" t="s">
        <v>256</v>
      </c>
      <c r="B180" s="36" t="s">
        <v>257</v>
      </c>
      <c r="C180" s="86"/>
      <c r="D180" s="38" t="s">
        <v>91</v>
      </c>
      <c r="E180" s="57">
        <v>76458.5</v>
      </c>
      <c r="F180" s="47"/>
      <c r="G180" s="57"/>
      <c r="H180" s="39">
        <f t="shared" si="24"/>
        <v>76458.5</v>
      </c>
      <c r="I180" s="41"/>
    </row>
    <row r="181" spans="1:9" x14ac:dyDescent="0.2">
      <c r="A181" s="36"/>
      <c r="B181" s="36"/>
      <c r="C181" s="86"/>
      <c r="D181" s="38"/>
      <c r="E181" s="57"/>
      <c r="F181" s="47"/>
      <c r="G181" s="57"/>
      <c r="H181" s="39"/>
      <c r="I181" s="41"/>
    </row>
    <row r="182" spans="1:9" x14ac:dyDescent="0.2">
      <c r="A182" s="36"/>
      <c r="B182" s="36"/>
      <c r="C182" s="86"/>
      <c r="D182" s="38"/>
      <c r="E182" s="57"/>
      <c r="F182" s="47"/>
      <c r="G182" s="57"/>
      <c r="H182" s="39"/>
      <c r="I182" s="41"/>
    </row>
    <row r="183" spans="1:9" x14ac:dyDescent="0.2">
      <c r="A183" s="36"/>
      <c r="B183" s="36"/>
      <c r="C183" s="88"/>
      <c r="D183" s="38"/>
      <c r="E183" s="48">
        <f>SUM(E168:E182)</f>
        <v>498341.3</v>
      </c>
      <c r="F183" s="49"/>
      <c r="G183" s="48">
        <f t="shared" ref="G183:I183" si="26">SUM(G168:G182)</f>
        <v>0</v>
      </c>
      <c r="H183" s="50">
        <f t="shared" si="26"/>
        <v>498341.3</v>
      </c>
      <c r="I183" s="51">
        <f t="shared" si="26"/>
        <v>401189.89999999997</v>
      </c>
    </row>
    <row r="184" spans="1:9" x14ac:dyDescent="0.2">
      <c r="A184" s="36"/>
      <c r="B184" s="36"/>
      <c r="C184" s="88"/>
      <c r="D184" s="38"/>
      <c r="E184" s="57"/>
      <c r="F184" s="47"/>
      <c r="G184" s="57"/>
      <c r="H184" s="39"/>
      <c r="I184" s="41"/>
    </row>
    <row r="185" spans="1:9" x14ac:dyDescent="0.2">
      <c r="A185" s="96" t="s">
        <v>258</v>
      </c>
      <c r="B185" s="96" t="s">
        <v>259</v>
      </c>
      <c r="C185" s="86"/>
      <c r="D185" s="38" t="s">
        <v>91</v>
      </c>
      <c r="E185" s="64">
        <v>0</v>
      </c>
      <c r="F185" s="106"/>
      <c r="G185" s="64"/>
      <c r="H185" s="64">
        <f>E185+G185</f>
        <v>0</v>
      </c>
      <c r="I185" s="65">
        <v>0</v>
      </c>
    </row>
    <row r="186" spans="1:9" x14ac:dyDescent="0.2">
      <c r="A186" s="36"/>
      <c r="B186" s="36"/>
      <c r="C186" s="88"/>
      <c r="D186" s="38"/>
      <c r="E186" s="57"/>
      <c r="F186" s="47"/>
      <c r="G186" s="57"/>
      <c r="H186" s="39"/>
      <c r="I186" s="41"/>
    </row>
    <row r="187" spans="1:9" x14ac:dyDescent="0.2">
      <c r="A187" s="35" t="s">
        <v>260</v>
      </c>
      <c r="B187" s="36"/>
      <c r="C187" s="88"/>
      <c r="D187" s="38"/>
      <c r="E187" s="57"/>
      <c r="F187" s="47"/>
      <c r="G187" s="57"/>
      <c r="H187" s="39"/>
      <c r="I187" s="41"/>
    </row>
    <row r="188" spans="1:9" x14ac:dyDescent="0.2">
      <c r="A188" s="36" t="s">
        <v>261</v>
      </c>
      <c r="B188" s="36" t="s">
        <v>262</v>
      </c>
      <c r="C188" s="86">
        <f>C177+1</f>
        <v>58</v>
      </c>
      <c r="D188" s="38" t="s">
        <v>91</v>
      </c>
      <c r="E188" s="57">
        <v>68754.38</v>
      </c>
      <c r="F188" s="97"/>
      <c r="G188" s="57"/>
      <c r="H188" s="39">
        <f t="shared" ref="H188:H204" si="27">E188+G188</f>
        <v>68754.38</v>
      </c>
      <c r="I188" s="41">
        <v>104543.9</v>
      </c>
    </row>
    <row r="189" spans="1:9" x14ac:dyDescent="0.2">
      <c r="A189" s="36" t="s">
        <v>263</v>
      </c>
      <c r="B189" s="36" t="s">
        <v>264</v>
      </c>
      <c r="C189" s="86">
        <f>C188+1</f>
        <v>59</v>
      </c>
      <c r="D189" s="38" t="s">
        <v>91</v>
      </c>
      <c r="E189" s="57"/>
      <c r="F189" s="97"/>
      <c r="G189" s="57"/>
      <c r="H189" s="39">
        <f t="shared" si="27"/>
        <v>0</v>
      </c>
      <c r="I189" s="41">
        <v>31375.19</v>
      </c>
    </row>
    <row r="190" spans="1:9" x14ac:dyDescent="0.2">
      <c r="A190" s="36" t="s">
        <v>265</v>
      </c>
      <c r="B190" s="36" t="s">
        <v>266</v>
      </c>
      <c r="C190" s="86"/>
      <c r="D190" s="38" t="s">
        <v>91</v>
      </c>
      <c r="E190" s="57"/>
      <c r="F190" s="97"/>
      <c r="G190" s="57"/>
      <c r="H190" s="39">
        <f t="shared" si="27"/>
        <v>0</v>
      </c>
      <c r="I190" s="41">
        <v>0</v>
      </c>
    </row>
    <row r="191" spans="1:9" x14ac:dyDescent="0.2">
      <c r="A191" s="36" t="s">
        <v>267</v>
      </c>
      <c r="B191" s="36" t="s">
        <v>268</v>
      </c>
      <c r="C191" s="86">
        <f>C189+1</f>
        <v>60</v>
      </c>
      <c r="D191" s="38" t="s">
        <v>91</v>
      </c>
      <c r="E191" s="57">
        <v>493337.85</v>
      </c>
      <c r="F191" s="97"/>
      <c r="G191" s="57"/>
      <c r="H191" s="39">
        <f t="shared" si="27"/>
        <v>493337.85</v>
      </c>
      <c r="I191" s="41">
        <v>571219.9</v>
      </c>
    </row>
    <row r="192" spans="1:9" x14ac:dyDescent="0.2">
      <c r="A192" s="36" t="s">
        <v>269</v>
      </c>
      <c r="B192" s="36" t="s">
        <v>270</v>
      </c>
      <c r="C192" s="86">
        <f>C191+1</f>
        <v>61</v>
      </c>
      <c r="D192" s="38" t="s">
        <v>91</v>
      </c>
      <c r="E192" s="57"/>
      <c r="F192" s="97"/>
      <c r="G192" s="57"/>
      <c r="H192" s="39">
        <f t="shared" si="27"/>
        <v>0</v>
      </c>
      <c r="I192" s="41">
        <v>94502</v>
      </c>
    </row>
    <row r="193" spans="1:9" x14ac:dyDescent="0.2">
      <c r="A193" s="36" t="s">
        <v>271</v>
      </c>
      <c r="B193" s="36" t="s">
        <v>272</v>
      </c>
      <c r="C193" s="86">
        <f t="shared" ref="C193:C198" si="28">C192+1</f>
        <v>62</v>
      </c>
      <c r="D193" s="38" t="s">
        <v>91</v>
      </c>
      <c r="E193" s="57">
        <v>150060</v>
      </c>
      <c r="F193" s="97"/>
      <c r="G193" s="57"/>
      <c r="H193" s="39">
        <f t="shared" si="27"/>
        <v>150060</v>
      </c>
      <c r="I193" s="41">
        <v>115494.52</v>
      </c>
    </row>
    <row r="194" spans="1:9" x14ac:dyDescent="0.2">
      <c r="A194" s="36" t="s">
        <v>273</v>
      </c>
      <c r="B194" s="36" t="s">
        <v>274</v>
      </c>
      <c r="C194" s="86">
        <f t="shared" si="28"/>
        <v>63</v>
      </c>
      <c r="D194" s="38" t="s">
        <v>91</v>
      </c>
      <c r="E194" s="57"/>
      <c r="F194" s="97"/>
      <c r="G194" s="57"/>
      <c r="H194" s="39">
        <f t="shared" si="27"/>
        <v>0</v>
      </c>
      <c r="I194" s="41">
        <v>54813.67</v>
      </c>
    </row>
    <row r="195" spans="1:9" x14ac:dyDescent="0.2">
      <c r="A195" s="36" t="s">
        <v>275</v>
      </c>
      <c r="B195" s="36" t="s">
        <v>276</v>
      </c>
      <c r="C195" s="86">
        <f t="shared" si="28"/>
        <v>64</v>
      </c>
      <c r="D195" s="38" t="s">
        <v>91</v>
      </c>
      <c r="E195" s="57">
        <v>122544.71</v>
      </c>
      <c r="F195" s="97"/>
      <c r="G195" s="57"/>
      <c r="H195" s="39">
        <f t="shared" si="27"/>
        <v>122544.71</v>
      </c>
      <c r="I195" s="41">
        <v>74963.850000000006</v>
      </c>
    </row>
    <row r="196" spans="1:9" x14ac:dyDescent="0.2">
      <c r="A196" s="36" t="s">
        <v>277</v>
      </c>
      <c r="B196" s="36" t="s">
        <v>278</v>
      </c>
      <c r="C196" s="86">
        <f t="shared" si="28"/>
        <v>65</v>
      </c>
      <c r="D196" s="38" t="s">
        <v>91</v>
      </c>
      <c r="E196" s="57">
        <v>165053.29999999999</v>
      </c>
      <c r="F196" s="97"/>
      <c r="G196" s="57"/>
      <c r="H196" s="39">
        <f t="shared" si="27"/>
        <v>165053.29999999999</v>
      </c>
      <c r="I196" s="41">
        <v>164200.5</v>
      </c>
    </row>
    <row r="197" spans="1:9" x14ac:dyDescent="0.2">
      <c r="A197" s="36" t="s">
        <v>279</v>
      </c>
      <c r="B197" s="36" t="s">
        <v>280</v>
      </c>
      <c r="C197" s="86">
        <f t="shared" si="28"/>
        <v>66</v>
      </c>
      <c r="D197" s="38" t="s">
        <v>91</v>
      </c>
      <c r="E197" s="57">
        <v>34669.5</v>
      </c>
      <c r="F197" s="97"/>
      <c r="G197" s="57"/>
      <c r="H197" s="39">
        <f t="shared" si="27"/>
        <v>34669.5</v>
      </c>
      <c r="I197" s="41">
        <v>30165.85</v>
      </c>
    </row>
    <row r="198" spans="1:9" x14ac:dyDescent="0.2">
      <c r="A198" s="36" t="s">
        <v>281</v>
      </c>
      <c r="B198" s="36" t="s">
        <v>282</v>
      </c>
      <c r="C198" s="86">
        <f t="shared" si="28"/>
        <v>67</v>
      </c>
      <c r="D198" s="38" t="s">
        <v>91</v>
      </c>
      <c r="E198" s="57"/>
      <c r="F198" s="97"/>
      <c r="G198" s="57"/>
      <c r="H198" s="39">
        <f t="shared" si="27"/>
        <v>0</v>
      </c>
      <c r="I198" s="41">
        <v>67810.320000000007</v>
      </c>
    </row>
    <row r="199" spans="1:9" x14ac:dyDescent="0.2">
      <c r="A199" s="36" t="s">
        <v>283</v>
      </c>
      <c r="B199" s="36" t="s">
        <v>284</v>
      </c>
      <c r="C199" s="86"/>
      <c r="D199" s="38" t="s">
        <v>91</v>
      </c>
      <c r="E199" s="57"/>
      <c r="F199" s="97"/>
      <c r="G199" s="57"/>
      <c r="H199" s="39">
        <f t="shared" si="27"/>
        <v>0</v>
      </c>
      <c r="I199" s="41">
        <v>0</v>
      </c>
    </row>
    <row r="200" spans="1:9" x14ac:dyDescent="0.2">
      <c r="A200" s="36" t="s">
        <v>285</v>
      </c>
      <c r="B200" s="36" t="s">
        <v>286</v>
      </c>
      <c r="C200" s="86"/>
      <c r="D200" s="38" t="s">
        <v>91</v>
      </c>
      <c r="E200" s="57">
        <v>28039.200000000001</v>
      </c>
      <c r="F200" s="97"/>
      <c r="G200" s="57"/>
      <c r="H200" s="39">
        <f t="shared" si="27"/>
        <v>28039.200000000001</v>
      </c>
      <c r="I200" s="41"/>
    </row>
    <row r="201" spans="1:9" x14ac:dyDescent="0.2">
      <c r="A201" s="36" t="s">
        <v>287</v>
      </c>
      <c r="B201" s="36" t="s">
        <v>288</v>
      </c>
      <c r="C201" s="86"/>
      <c r="D201" s="38" t="s">
        <v>91</v>
      </c>
      <c r="E201" s="57">
        <v>83572.800000000003</v>
      </c>
      <c r="F201" s="97"/>
      <c r="G201" s="57"/>
      <c r="H201" s="39">
        <f t="shared" si="27"/>
        <v>83572.800000000003</v>
      </c>
      <c r="I201" s="41">
        <v>0</v>
      </c>
    </row>
    <row r="202" spans="1:9" x14ac:dyDescent="0.2">
      <c r="A202" s="36" t="s">
        <v>289</v>
      </c>
      <c r="B202" s="36" t="s">
        <v>290</v>
      </c>
      <c r="C202" s="86">
        <f>C198+1</f>
        <v>68</v>
      </c>
      <c r="D202" s="38" t="s">
        <v>91</v>
      </c>
      <c r="E202" s="57">
        <v>70000</v>
      </c>
      <c r="F202" s="97"/>
      <c r="G202" s="57"/>
      <c r="H202" s="39">
        <f t="shared" si="27"/>
        <v>70000</v>
      </c>
      <c r="I202" s="41">
        <v>100000</v>
      </c>
    </row>
    <row r="203" spans="1:9" x14ac:dyDescent="0.2">
      <c r="A203" s="36" t="s">
        <v>291</v>
      </c>
      <c r="B203" s="36" t="s">
        <v>292</v>
      </c>
      <c r="C203" s="86"/>
      <c r="D203" s="38" t="s">
        <v>91</v>
      </c>
      <c r="E203" s="57">
        <v>118547.62</v>
      </c>
      <c r="F203" s="97"/>
      <c r="G203" s="57"/>
      <c r="H203" s="39">
        <f t="shared" si="27"/>
        <v>118547.62</v>
      </c>
      <c r="I203" s="41"/>
    </row>
    <row r="204" spans="1:9" x14ac:dyDescent="0.2">
      <c r="A204" s="36" t="s">
        <v>293</v>
      </c>
      <c r="B204" s="36" t="s">
        <v>294</v>
      </c>
      <c r="C204" s="86"/>
      <c r="D204" s="38" t="s">
        <v>91</v>
      </c>
      <c r="E204" s="57">
        <v>41432</v>
      </c>
      <c r="F204" s="97"/>
      <c r="G204" s="57"/>
      <c r="H204" s="39">
        <f t="shared" si="27"/>
        <v>41432</v>
      </c>
      <c r="I204" s="41"/>
    </row>
    <row r="205" spans="1:9" x14ac:dyDescent="0.2">
      <c r="A205" s="36"/>
      <c r="B205" s="36"/>
      <c r="C205" s="88"/>
      <c r="D205" s="38"/>
      <c r="E205" s="48">
        <f>SUM(E188:E204)</f>
        <v>1376011.3599999999</v>
      </c>
      <c r="F205" s="49"/>
      <c r="G205" s="48">
        <f>SUM(G188:G204)</f>
        <v>0</v>
      </c>
      <c r="H205" s="50">
        <f>SUM(H188:H204)</f>
        <v>1376011.3599999999</v>
      </c>
      <c r="I205" s="51">
        <f>SUM(I188:I204)</f>
        <v>1409089.7000000002</v>
      </c>
    </row>
    <row r="206" spans="1:9" x14ac:dyDescent="0.2">
      <c r="A206" s="36"/>
      <c r="B206" s="36"/>
      <c r="C206" s="88"/>
      <c r="D206" s="38"/>
      <c r="E206" s="57"/>
      <c r="F206" s="47"/>
      <c r="G206" s="57"/>
      <c r="H206" s="39"/>
      <c r="I206" s="41"/>
    </row>
    <row r="207" spans="1:9" x14ac:dyDescent="0.2">
      <c r="A207" s="35" t="s">
        <v>295</v>
      </c>
      <c r="B207" s="36"/>
      <c r="C207" s="88"/>
      <c r="D207" s="38"/>
      <c r="E207" s="39"/>
      <c r="F207" s="39"/>
      <c r="G207" s="39"/>
      <c r="H207" s="39"/>
      <c r="I207" s="41"/>
    </row>
    <row r="208" spans="1:9" x14ac:dyDescent="0.2">
      <c r="A208" s="36" t="s">
        <v>296</v>
      </c>
      <c r="B208" s="36" t="s">
        <v>297</v>
      </c>
      <c r="C208" s="88" t="s">
        <v>298</v>
      </c>
      <c r="D208" s="38" t="s">
        <v>91</v>
      </c>
      <c r="E208" s="39">
        <v>112667.16</v>
      </c>
      <c r="F208" s="39"/>
      <c r="G208" s="39"/>
      <c r="H208" s="39">
        <f>E208+G208</f>
        <v>112667.16</v>
      </c>
      <c r="I208" s="41">
        <v>420193.42</v>
      </c>
    </row>
    <row r="209" spans="1:9" x14ac:dyDescent="0.2">
      <c r="A209" s="36" t="s">
        <v>299</v>
      </c>
      <c r="B209" s="36" t="s">
        <v>300</v>
      </c>
      <c r="C209" s="88" t="s">
        <v>301</v>
      </c>
      <c r="D209" s="38" t="s">
        <v>91</v>
      </c>
      <c r="E209" s="39"/>
      <c r="F209" s="39"/>
      <c r="G209" s="39"/>
      <c r="H209" s="39">
        <f>E209+G209</f>
        <v>0</v>
      </c>
      <c r="I209" s="41">
        <v>100000</v>
      </c>
    </row>
    <row r="210" spans="1:9" x14ac:dyDescent="0.2">
      <c r="A210" s="35"/>
      <c r="B210" s="36"/>
      <c r="C210" s="88"/>
      <c r="D210" s="38"/>
      <c r="E210" s="48">
        <f>SUM(E208:E209)</f>
        <v>112667.16</v>
      </c>
      <c r="F210" s="49"/>
      <c r="G210" s="48">
        <f t="shared" ref="G210:I210" si="29">SUM(G208:G209)</f>
        <v>0</v>
      </c>
      <c r="H210" s="50">
        <f t="shared" si="29"/>
        <v>112667.16</v>
      </c>
      <c r="I210" s="51">
        <f t="shared" si="29"/>
        <v>520193.42</v>
      </c>
    </row>
    <row r="211" spans="1:9" x14ac:dyDescent="0.2">
      <c r="A211" s="35"/>
      <c r="B211" s="36"/>
      <c r="C211" s="88"/>
      <c r="D211" s="38"/>
      <c r="E211" s="39"/>
      <c r="F211" s="39"/>
      <c r="G211" s="39"/>
      <c r="H211" s="39"/>
      <c r="I211" s="41"/>
    </row>
    <row r="212" spans="1:9" x14ac:dyDescent="0.2">
      <c r="A212" s="36" t="s">
        <v>302</v>
      </c>
      <c r="B212" s="36" t="s">
        <v>303</v>
      </c>
      <c r="C212" s="88" t="s">
        <v>304</v>
      </c>
      <c r="D212" s="38" t="s">
        <v>91</v>
      </c>
      <c r="E212" s="57"/>
      <c r="F212" s="47"/>
      <c r="G212" s="57"/>
      <c r="H212" s="39">
        <f>E212+G212</f>
        <v>0</v>
      </c>
      <c r="I212" s="41">
        <v>157168</v>
      </c>
    </row>
    <row r="213" spans="1:9" x14ac:dyDescent="0.2">
      <c r="A213" s="36" t="s">
        <v>305</v>
      </c>
      <c r="B213" s="36" t="s">
        <v>306</v>
      </c>
      <c r="C213" s="88" t="s">
        <v>307</v>
      </c>
      <c r="D213" s="38" t="s">
        <v>91</v>
      </c>
      <c r="E213" s="57">
        <v>118710.56</v>
      </c>
      <c r="F213" s="47"/>
      <c r="G213" s="57"/>
      <c r="H213" s="39">
        <f>E213+G213</f>
        <v>118710.56</v>
      </c>
      <c r="I213" s="41">
        <v>14577.12</v>
      </c>
    </row>
    <row r="214" spans="1:9" x14ac:dyDescent="0.2">
      <c r="A214" s="36" t="s">
        <v>308</v>
      </c>
      <c r="B214" s="36" t="s">
        <v>309</v>
      </c>
      <c r="C214" s="88"/>
      <c r="D214" s="38" t="s">
        <v>91</v>
      </c>
      <c r="E214" s="57">
        <v>497894.96</v>
      </c>
      <c r="F214" s="47"/>
      <c r="G214" s="57"/>
      <c r="H214" s="39">
        <f>E214+G214</f>
        <v>497894.96</v>
      </c>
      <c r="I214" s="41"/>
    </row>
    <row r="215" spans="1:9" x14ac:dyDescent="0.2">
      <c r="A215" s="36"/>
      <c r="B215" s="36"/>
      <c r="C215" s="88"/>
      <c r="D215" s="38"/>
      <c r="E215" s="48">
        <f>SUM(E212:E214)</f>
        <v>616605.52</v>
      </c>
      <c r="F215" s="48"/>
      <c r="G215" s="48">
        <f>SUM(G212:G214)</f>
        <v>0</v>
      </c>
      <c r="H215" s="48">
        <f>SUM(H212:H214)</f>
        <v>616605.52</v>
      </c>
      <c r="I215" s="51">
        <f>SUM(I212:I214)</f>
        <v>171745.12</v>
      </c>
    </row>
    <row r="216" spans="1:9" x14ac:dyDescent="0.2">
      <c r="A216" s="96"/>
      <c r="B216" s="96"/>
      <c r="C216" s="86"/>
      <c r="D216" s="107"/>
      <c r="E216" s="39"/>
      <c r="F216" s="108"/>
      <c r="G216" s="105"/>
      <c r="H216" s="39"/>
      <c r="I216" s="45"/>
    </row>
    <row r="217" spans="1:9" x14ac:dyDescent="0.2">
      <c r="A217" s="109" t="s">
        <v>310</v>
      </c>
      <c r="B217" s="96"/>
      <c r="C217" s="86"/>
      <c r="D217" s="107"/>
      <c r="E217" s="39"/>
      <c r="F217" s="108"/>
      <c r="G217" s="105"/>
      <c r="H217" s="39"/>
      <c r="I217" s="45"/>
    </row>
    <row r="218" spans="1:9" x14ac:dyDescent="0.2">
      <c r="A218" s="96" t="s">
        <v>311</v>
      </c>
      <c r="B218" s="96" t="s">
        <v>312</v>
      </c>
      <c r="C218" s="86" t="s">
        <v>313</v>
      </c>
      <c r="D218" s="38" t="s">
        <v>91</v>
      </c>
      <c r="E218" s="39">
        <v>18450</v>
      </c>
      <c r="F218" s="60"/>
      <c r="G218" s="105"/>
      <c r="H218" s="39">
        <f t="shared" ref="H218:H248" si="30">E218+G218</f>
        <v>18450</v>
      </c>
      <c r="I218" s="45">
        <v>18545</v>
      </c>
    </row>
    <row r="219" spans="1:9" x14ac:dyDescent="0.2">
      <c r="A219" s="96" t="s">
        <v>314</v>
      </c>
      <c r="B219" s="96" t="s">
        <v>315</v>
      </c>
      <c r="C219" s="86">
        <f t="shared" ref="C219:C228" si="31">C218+1</f>
        <v>74</v>
      </c>
      <c r="D219" s="38" t="s">
        <v>91</v>
      </c>
      <c r="E219" s="39">
        <v>460803.54</v>
      </c>
      <c r="F219" s="97"/>
      <c r="G219" s="58"/>
      <c r="H219" s="39">
        <f t="shared" si="30"/>
        <v>460803.54</v>
      </c>
      <c r="I219" s="41">
        <v>337888.79</v>
      </c>
    </row>
    <row r="220" spans="1:9" x14ac:dyDescent="0.2">
      <c r="A220" s="96" t="s">
        <v>316</v>
      </c>
      <c r="B220" s="96" t="s">
        <v>317</v>
      </c>
      <c r="C220" s="86">
        <f t="shared" si="31"/>
        <v>75</v>
      </c>
      <c r="D220" s="38" t="s">
        <v>91</v>
      </c>
      <c r="E220" s="39">
        <v>152209.43</v>
      </c>
      <c r="F220" s="97"/>
      <c r="G220" s="58"/>
      <c r="H220" s="39">
        <f t="shared" si="30"/>
        <v>152209.43</v>
      </c>
      <c r="I220" s="41">
        <v>124677.27</v>
      </c>
    </row>
    <row r="221" spans="1:9" x14ac:dyDescent="0.2">
      <c r="A221" s="96" t="s">
        <v>318</v>
      </c>
      <c r="B221" s="96" t="s">
        <v>319</v>
      </c>
      <c r="C221" s="86">
        <f t="shared" si="31"/>
        <v>76</v>
      </c>
      <c r="D221" s="38" t="s">
        <v>91</v>
      </c>
      <c r="E221" s="39">
        <v>1981.3</v>
      </c>
      <c r="F221" s="110"/>
      <c r="G221" s="58"/>
      <c r="H221" s="39">
        <f t="shared" si="30"/>
        <v>1981.3</v>
      </c>
      <c r="I221" s="41">
        <v>3738.2999999999993</v>
      </c>
    </row>
    <row r="222" spans="1:9" x14ac:dyDescent="0.2">
      <c r="A222" s="96" t="s">
        <v>320</v>
      </c>
      <c r="B222" s="96" t="s">
        <v>321</v>
      </c>
      <c r="C222" s="86">
        <f t="shared" si="31"/>
        <v>77</v>
      </c>
      <c r="D222" s="38" t="s">
        <v>91</v>
      </c>
      <c r="E222" s="39">
        <v>418916</v>
      </c>
      <c r="F222" s="110"/>
      <c r="G222" s="58"/>
      <c r="H222" s="39">
        <f t="shared" si="30"/>
        <v>418916</v>
      </c>
      <c r="I222" s="41">
        <v>46953.8</v>
      </c>
    </row>
    <row r="223" spans="1:9" x14ac:dyDescent="0.2">
      <c r="A223" s="96" t="s">
        <v>322</v>
      </c>
      <c r="B223" s="96" t="s">
        <v>323</v>
      </c>
      <c r="C223" s="86">
        <f t="shared" si="31"/>
        <v>78</v>
      </c>
      <c r="D223" s="38" t="s">
        <v>91</v>
      </c>
      <c r="E223" s="39">
        <v>45882.27</v>
      </c>
      <c r="F223" s="110"/>
      <c r="G223" s="58"/>
      <c r="H223" s="39">
        <f t="shared" si="30"/>
        <v>45882.27</v>
      </c>
      <c r="I223" s="41">
        <v>109066.71999999999</v>
      </c>
    </row>
    <row r="224" spans="1:9" x14ac:dyDescent="0.2">
      <c r="A224" s="96" t="s">
        <v>324</v>
      </c>
      <c r="B224" s="96" t="s">
        <v>325</v>
      </c>
      <c r="C224" s="86">
        <f t="shared" si="31"/>
        <v>79</v>
      </c>
      <c r="D224" s="38" t="s">
        <v>91</v>
      </c>
      <c r="E224" s="39">
        <v>116859.8</v>
      </c>
      <c r="F224" s="97"/>
      <c r="G224" s="58"/>
      <c r="H224" s="39">
        <f t="shared" si="30"/>
        <v>116859.8</v>
      </c>
      <c r="I224" s="41">
        <v>99143.35</v>
      </c>
    </row>
    <row r="225" spans="1:9" x14ac:dyDescent="0.2">
      <c r="A225" s="96" t="s">
        <v>326</v>
      </c>
      <c r="B225" s="96" t="s">
        <v>327</v>
      </c>
      <c r="C225" s="86">
        <f t="shared" si="31"/>
        <v>80</v>
      </c>
      <c r="D225" s="38" t="s">
        <v>91</v>
      </c>
      <c r="E225" s="39">
        <v>1134</v>
      </c>
      <c r="F225" s="97"/>
      <c r="G225" s="58"/>
      <c r="H225" s="39">
        <f t="shared" si="30"/>
        <v>1134</v>
      </c>
      <c r="I225" s="41">
        <v>1929.2</v>
      </c>
    </row>
    <row r="226" spans="1:9" x14ac:dyDescent="0.2">
      <c r="A226" s="96" t="s">
        <v>328</v>
      </c>
      <c r="B226" s="96" t="s">
        <v>329</v>
      </c>
      <c r="C226" s="86">
        <f t="shared" si="31"/>
        <v>81</v>
      </c>
      <c r="D226" s="38" t="s">
        <v>91</v>
      </c>
      <c r="E226" s="39"/>
      <c r="F226" s="60"/>
      <c r="H226" s="39">
        <f t="shared" si="30"/>
        <v>0</v>
      </c>
      <c r="I226" s="45">
        <v>3600</v>
      </c>
    </row>
    <row r="227" spans="1:9" x14ac:dyDescent="0.2">
      <c r="A227" s="96" t="s">
        <v>330</v>
      </c>
      <c r="B227" s="96" t="s">
        <v>331</v>
      </c>
      <c r="C227" s="86">
        <f t="shared" si="31"/>
        <v>82</v>
      </c>
      <c r="D227" s="38" t="s">
        <v>91</v>
      </c>
      <c r="E227" s="39">
        <v>881702.42</v>
      </c>
      <c r="F227" s="60"/>
      <c r="H227" s="39">
        <f t="shared" si="30"/>
        <v>881702.42</v>
      </c>
      <c r="I227" s="45">
        <v>798975.75</v>
      </c>
    </row>
    <row r="228" spans="1:9" x14ac:dyDescent="0.2">
      <c r="A228" s="96" t="s">
        <v>332</v>
      </c>
      <c r="B228" s="96" t="s">
        <v>333</v>
      </c>
      <c r="C228" s="86">
        <f t="shared" si="31"/>
        <v>83</v>
      </c>
      <c r="D228" s="38" t="s">
        <v>91</v>
      </c>
      <c r="E228" s="39"/>
      <c r="F228" s="97"/>
      <c r="G228" s="58"/>
      <c r="H228" s="39">
        <f t="shared" si="30"/>
        <v>0</v>
      </c>
      <c r="I228" s="41">
        <v>534836.1</v>
      </c>
    </row>
    <row r="229" spans="1:9" x14ac:dyDescent="0.2">
      <c r="A229" s="96" t="s">
        <v>334</v>
      </c>
      <c r="B229" s="96" t="s">
        <v>335</v>
      </c>
      <c r="C229" s="86"/>
      <c r="D229" s="38" t="s">
        <v>91</v>
      </c>
      <c r="E229" s="39"/>
      <c r="F229" s="60"/>
      <c r="H229" s="39">
        <f t="shared" si="30"/>
        <v>0</v>
      </c>
      <c r="I229" s="45">
        <v>0</v>
      </c>
    </row>
    <row r="230" spans="1:9" x14ac:dyDescent="0.2">
      <c r="A230" s="96" t="s">
        <v>336</v>
      </c>
      <c r="B230" s="96" t="s">
        <v>337</v>
      </c>
      <c r="C230" s="86">
        <f>C228+1</f>
        <v>84</v>
      </c>
      <c r="D230" s="38" t="s">
        <v>91</v>
      </c>
      <c r="E230" s="39"/>
      <c r="F230" s="97"/>
      <c r="G230" s="58"/>
      <c r="H230" s="39">
        <f t="shared" si="30"/>
        <v>0</v>
      </c>
      <c r="I230" s="41">
        <v>149743.5</v>
      </c>
    </row>
    <row r="231" spans="1:9" x14ac:dyDescent="0.2">
      <c r="A231" s="96" t="s">
        <v>338</v>
      </c>
      <c r="B231" s="96" t="s">
        <v>339</v>
      </c>
      <c r="C231" s="86">
        <f>C230+1</f>
        <v>85</v>
      </c>
      <c r="D231" s="38" t="s">
        <v>91</v>
      </c>
      <c r="E231" s="39">
        <v>122569.08</v>
      </c>
      <c r="F231" s="97"/>
      <c r="G231" s="58"/>
      <c r="H231" s="39">
        <f t="shared" si="30"/>
        <v>122569.08</v>
      </c>
      <c r="I231" s="41">
        <v>99806.43</v>
      </c>
    </row>
    <row r="232" spans="1:9" x14ac:dyDescent="0.2">
      <c r="A232" s="96" t="s">
        <v>340</v>
      </c>
      <c r="B232" s="96" t="s">
        <v>341</v>
      </c>
      <c r="C232" s="86"/>
      <c r="D232" s="38" t="s">
        <v>91</v>
      </c>
      <c r="E232" s="39"/>
      <c r="F232" s="97"/>
      <c r="G232" s="58"/>
      <c r="H232" s="39">
        <f t="shared" si="30"/>
        <v>0</v>
      </c>
      <c r="I232" s="41">
        <v>0</v>
      </c>
    </row>
    <row r="233" spans="1:9" x14ac:dyDescent="0.2">
      <c r="A233" s="96" t="s">
        <v>342</v>
      </c>
      <c r="B233" s="96" t="s">
        <v>343</v>
      </c>
      <c r="C233" s="86"/>
      <c r="D233" s="38" t="s">
        <v>91</v>
      </c>
      <c r="E233" s="39">
        <v>12230</v>
      </c>
      <c r="F233" s="97"/>
      <c r="G233" s="58"/>
      <c r="H233" s="39">
        <f t="shared" si="30"/>
        <v>12230</v>
      </c>
      <c r="I233" s="41"/>
    </row>
    <row r="234" spans="1:9" x14ac:dyDescent="0.2">
      <c r="A234" s="96" t="s">
        <v>344</v>
      </c>
      <c r="B234" s="96" t="s">
        <v>345</v>
      </c>
      <c r="C234" s="86">
        <f>C231+1</f>
        <v>86</v>
      </c>
      <c r="D234" s="38" t="s">
        <v>91</v>
      </c>
      <c r="E234" s="39">
        <v>1500820.22</v>
      </c>
      <c r="F234" s="97"/>
      <c r="G234" s="58"/>
      <c r="H234" s="39">
        <f t="shared" si="30"/>
        <v>1500820.22</v>
      </c>
      <c r="I234" s="41">
        <v>1555858.25</v>
      </c>
    </row>
    <row r="235" spans="1:9" x14ac:dyDescent="0.2">
      <c r="A235" s="96" t="s">
        <v>346</v>
      </c>
      <c r="B235" s="96" t="s">
        <v>347</v>
      </c>
      <c r="C235" s="86"/>
      <c r="D235" s="38" t="s">
        <v>91</v>
      </c>
      <c r="E235" s="39"/>
      <c r="F235" s="97"/>
      <c r="G235" s="58"/>
      <c r="H235" s="39">
        <f t="shared" si="30"/>
        <v>0</v>
      </c>
      <c r="I235" s="41">
        <v>0</v>
      </c>
    </row>
    <row r="236" spans="1:9" x14ac:dyDescent="0.2">
      <c r="A236" s="96" t="s">
        <v>348</v>
      </c>
      <c r="B236" s="96" t="s">
        <v>349</v>
      </c>
      <c r="C236" s="86"/>
      <c r="D236" s="38" t="s">
        <v>91</v>
      </c>
      <c r="E236" s="39"/>
      <c r="F236" s="97"/>
      <c r="G236" s="58"/>
      <c r="H236" s="39">
        <f t="shared" si="30"/>
        <v>0</v>
      </c>
      <c r="I236" s="41">
        <v>0</v>
      </c>
    </row>
    <row r="237" spans="1:9" x14ac:dyDescent="0.2">
      <c r="A237" s="96" t="s">
        <v>350</v>
      </c>
      <c r="B237" s="96" t="s">
        <v>351</v>
      </c>
      <c r="C237" s="86">
        <f>C234+1</f>
        <v>87</v>
      </c>
      <c r="D237" s="38" t="s">
        <v>91</v>
      </c>
      <c r="E237" s="39">
        <v>339873.73</v>
      </c>
      <c r="F237" s="97"/>
      <c r="G237" s="58"/>
      <c r="H237" s="39">
        <f t="shared" si="30"/>
        <v>339873.73</v>
      </c>
      <c r="I237" s="41">
        <v>400353</v>
      </c>
    </row>
    <row r="238" spans="1:9" x14ac:dyDescent="0.2">
      <c r="A238" s="96" t="s">
        <v>352</v>
      </c>
      <c r="B238" s="96" t="s">
        <v>353</v>
      </c>
      <c r="C238" s="86"/>
      <c r="D238" s="38" t="s">
        <v>91</v>
      </c>
      <c r="E238" s="39"/>
      <c r="F238" s="97"/>
      <c r="G238" s="58"/>
      <c r="H238" s="39">
        <f t="shared" si="30"/>
        <v>0</v>
      </c>
      <c r="I238" s="41">
        <v>0</v>
      </c>
    </row>
    <row r="239" spans="1:9" x14ac:dyDescent="0.2">
      <c r="A239" s="96" t="s">
        <v>354</v>
      </c>
      <c r="B239" s="96" t="s">
        <v>355</v>
      </c>
      <c r="C239" s="86"/>
      <c r="D239" s="38" t="s">
        <v>91</v>
      </c>
      <c r="E239" s="39"/>
      <c r="F239" s="97"/>
      <c r="G239" s="58"/>
      <c r="H239" s="39">
        <f t="shared" si="30"/>
        <v>0</v>
      </c>
      <c r="I239" s="41">
        <v>0</v>
      </c>
    </row>
    <row r="240" spans="1:9" x14ac:dyDescent="0.2">
      <c r="A240" s="96" t="s">
        <v>356</v>
      </c>
      <c r="B240" s="96" t="s">
        <v>357</v>
      </c>
      <c r="C240" s="86"/>
      <c r="D240" s="38" t="s">
        <v>91</v>
      </c>
      <c r="E240" s="39">
        <v>1000035.3</v>
      </c>
      <c r="F240" s="97"/>
      <c r="G240" s="58"/>
      <c r="H240" s="39">
        <f t="shared" si="30"/>
        <v>1000035.3</v>
      </c>
      <c r="I240" s="41"/>
    </row>
    <row r="241" spans="1:9" x14ac:dyDescent="0.2">
      <c r="A241" s="96" t="s">
        <v>358</v>
      </c>
      <c r="B241" s="96" t="s">
        <v>359</v>
      </c>
      <c r="C241" s="86"/>
      <c r="D241" s="38" t="s">
        <v>91</v>
      </c>
      <c r="E241" s="39">
        <v>731891.3</v>
      </c>
      <c r="F241" s="97"/>
      <c r="G241" s="58"/>
      <c r="H241" s="39">
        <f t="shared" si="30"/>
        <v>731891.3</v>
      </c>
      <c r="I241" s="41"/>
    </row>
    <row r="242" spans="1:9" x14ac:dyDescent="0.2">
      <c r="A242" s="96" t="s">
        <v>360</v>
      </c>
      <c r="B242" s="96" t="s">
        <v>361</v>
      </c>
      <c r="C242" s="86"/>
      <c r="D242" s="38" t="s">
        <v>91</v>
      </c>
      <c r="E242" s="39">
        <v>720000</v>
      </c>
      <c r="F242" s="97"/>
      <c r="G242" s="58"/>
      <c r="H242" s="39">
        <f t="shared" si="30"/>
        <v>720000</v>
      </c>
      <c r="I242" s="41"/>
    </row>
    <row r="243" spans="1:9" x14ac:dyDescent="0.2">
      <c r="A243" s="96" t="s">
        <v>362</v>
      </c>
      <c r="B243" s="96" t="s">
        <v>363</v>
      </c>
      <c r="C243" s="86">
        <f>C237+1</f>
        <v>88</v>
      </c>
      <c r="D243" s="38" t="s">
        <v>91</v>
      </c>
      <c r="E243" s="39"/>
      <c r="F243" s="97"/>
      <c r="G243" s="58"/>
      <c r="H243" s="39">
        <f t="shared" si="30"/>
        <v>0</v>
      </c>
      <c r="I243" s="41">
        <v>486555.09</v>
      </c>
    </row>
    <row r="244" spans="1:9" x14ac:dyDescent="0.2">
      <c r="A244" s="96" t="s">
        <v>364</v>
      </c>
      <c r="B244" s="96" t="s">
        <v>365</v>
      </c>
      <c r="C244" s="86">
        <f>C243+1</f>
        <v>89</v>
      </c>
      <c r="D244" s="38" t="s">
        <v>91</v>
      </c>
      <c r="E244" s="39"/>
      <c r="F244" s="97"/>
      <c r="G244" s="58"/>
      <c r="H244" s="39">
        <f t="shared" si="30"/>
        <v>0</v>
      </c>
      <c r="I244" s="41">
        <v>301632.78000000003</v>
      </c>
    </row>
    <row r="245" spans="1:9" x14ac:dyDescent="0.2">
      <c r="A245" s="96" t="s">
        <v>366</v>
      </c>
      <c r="B245" s="96" t="s">
        <v>367</v>
      </c>
      <c r="C245" s="86"/>
      <c r="D245" s="38" t="s">
        <v>91</v>
      </c>
      <c r="E245" s="39"/>
      <c r="F245" s="97"/>
      <c r="G245" s="58"/>
      <c r="H245" s="39">
        <f t="shared" si="30"/>
        <v>0</v>
      </c>
      <c r="I245" s="41">
        <v>0</v>
      </c>
    </row>
    <row r="246" spans="1:9" x14ac:dyDescent="0.2">
      <c r="A246" s="96" t="s">
        <v>368</v>
      </c>
      <c r="B246" s="96" t="s">
        <v>369</v>
      </c>
      <c r="C246" s="86"/>
      <c r="D246" s="38" t="s">
        <v>91</v>
      </c>
      <c r="E246" s="39"/>
      <c r="F246" s="97"/>
      <c r="G246" s="58"/>
      <c r="H246" s="39">
        <f t="shared" si="30"/>
        <v>0</v>
      </c>
      <c r="I246" s="41">
        <v>0</v>
      </c>
    </row>
    <row r="247" spans="1:9" x14ac:dyDescent="0.2">
      <c r="A247" s="96" t="s">
        <v>370</v>
      </c>
      <c r="B247" s="96" t="s">
        <v>371</v>
      </c>
      <c r="C247" s="86">
        <f>C244+1</f>
        <v>90</v>
      </c>
      <c r="D247" s="38" t="s">
        <v>91</v>
      </c>
      <c r="E247" s="39"/>
      <c r="F247" s="97"/>
      <c r="G247" s="58"/>
      <c r="H247" s="39">
        <f t="shared" si="30"/>
        <v>0</v>
      </c>
      <c r="I247" s="41">
        <v>550000</v>
      </c>
    </row>
    <row r="248" spans="1:9" x14ac:dyDescent="0.2">
      <c r="A248" s="96" t="s">
        <v>372</v>
      </c>
      <c r="B248" s="96" t="s">
        <v>373</v>
      </c>
      <c r="C248" s="86"/>
      <c r="D248" s="38" t="s">
        <v>91</v>
      </c>
      <c r="E248" s="39"/>
      <c r="F248" s="97"/>
      <c r="G248" s="58"/>
      <c r="H248" s="39">
        <f t="shared" si="30"/>
        <v>0</v>
      </c>
      <c r="I248" s="41">
        <v>0</v>
      </c>
    </row>
    <row r="249" spans="1:9" x14ac:dyDescent="0.2">
      <c r="A249" s="96"/>
      <c r="B249" s="96"/>
      <c r="C249" s="107"/>
      <c r="D249" s="107"/>
      <c r="E249" s="48">
        <f>SUM(E218:E248)</f>
        <v>6525358.3900000006</v>
      </c>
      <c r="F249" s="111"/>
      <c r="G249" s="112">
        <f t="shared" ref="G249:I249" si="32">SUM(G218:G248)</f>
        <v>0</v>
      </c>
      <c r="H249" s="113">
        <f t="shared" si="32"/>
        <v>6525358.3900000006</v>
      </c>
      <c r="I249" s="114">
        <f t="shared" si="32"/>
        <v>5623303.3300000001</v>
      </c>
    </row>
    <row r="250" spans="1:9" x14ac:dyDescent="0.2">
      <c r="A250" s="96"/>
      <c r="B250" s="96"/>
      <c r="C250" s="107"/>
      <c r="D250" s="107"/>
      <c r="E250" s="39"/>
      <c r="F250" s="59"/>
      <c r="G250" s="105"/>
      <c r="H250" s="39"/>
      <c r="I250" s="45"/>
    </row>
    <row r="251" spans="1:9" x14ac:dyDescent="0.2">
      <c r="A251" s="96"/>
      <c r="B251" s="96"/>
      <c r="C251" s="107"/>
      <c r="D251" s="107"/>
      <c r="E251" s="39"/>
      <c r="F251" s="59"/>
      <c r="G251" s="105"/>
      <c r="H251" s="39"/>
      <c r="I251" s="45"/>
    </row>
    <row r="252" spans="1:9" x14ac:dyDescent="0.2">
      <c r="A252" s="96"/>
      <c r="B252" s="96"/>
      <c r="C252" s="107"/>
      <c r="D252" s="107"/>
      <c r="E252" s="39"/>
      <c r="F252" s="59"/>
      <c r="G252" s="105"/>
      <c r="H252" s="39"/>
      <c r="I252" s="45"/>
    </row>
    <row r="253" spans="1:9" x14ac:dyDescent="0.2">
      <c r="A253" s="96"/>
      <c r="B253" s="96"/>
      <c r="C253" s="107"/>
      <c r="D253" s="107"/>
      <c r="E253" s="39"/>
      <c r="F253" s="59"/>
      <c r="G253" s="105"/>
      <c r="H253" s="39"/>
      <c r="I253" s="45"/>
    </row>
    <row r="254" spans="1:9" x14ac:dyDescent="0.2">
      <c r="A254" s="96"/>
      <c r="B254" s="96"/>
      <c r="C254" s="107"/>
      <c r="D254" s="107"/>
      <c r="E254" s="39"/>
      <c r="F254" s="59"/>
      <c r="G254" s="105"/>
      <c r="H254" s="39"/>
      <c r="I254" s="45"/>
    </row>
    <row r="255" spans="1:9" x14ac:dyDescent="0.2">
      <c r="A255" s="109" t="s">
        <v>374</v>
      </c>
      <c r="B255" s="96"/>
      <c r="C255" s="107"/>
      <c r="D255" s="107"/>
      <c r="E255" s="39"/>
      <c r="F255" s="59"/>
      <c r="G255" s="105"/>
      <c r="H255" s="39"/>
      <c r="I255" s="45"/>
    </row>
    <row r="256" spans="1:9" x14ac:dyDescent="0.2">
      <c r="A256" s="96" t="s">
        <v>375</v>
      </c>
      <c r="B256" s="96" t="s">
        <v>376</v>
      </c>
      <c r="C256" s="86" t="s">
        <v>377</v>
      </c>
      <c r="D256" s="38" t="s">
        <v>91</v>
      </c>
      <c r="E256" s="39"/>
      <c r="F256" s="59"/>
      <c r="G256" s="105"/>
      <c r="H256" s="39">
        <f t="shared" ref="H256:H298" si="33">E256+G256</f>
        <v>0</v>
      </c>
      <c r="I256" s="45">
        <v>23761.1</v>
      </c>
    </row>
    <row r="257" spans="1:9" x14ac:dyDescent="0.2">
      <c r="A257" s="96" t="s">
        <v>378</v>
      </c>
      <c r="B257" s="96" t="s">
        <v>379</v>
      </c>
      <c r="C257" s="86" t="s">
        <v>380</v>
      </c>
      <c r="D257" s="38" t="s">
        <v>91</v>
      </c>
      <c r="E257" s="39"/>
      <c r="F257" s="59"/>
      <c r="G257" s="105"/>
      <c r="H257" s="39">
        <f t="shared" si="33"/>
        <v>0</v>
      </c>
      <c r="I257" s="45">
        <v>173983.52</v>
      </c>
    </row>
    <row r="258" spans="1:9" x14ac:dyDescent="0.2">
      <c r="A258" s="96" t="s">
        <v>366</v>
      </c>
      <c r="B258" s="96" t="s">
        <v>367</v>
      </c>
      <c r="C258" s="86" t="s">
        <v>381</v>
      </c>
      <c r="D258" s="38" t="s">
        <v>91</v>
      </c>
      <c r="E258" s="39"/>
      <c r="F258" s="97"/>
      <c r="G258" s="39"/>
      <c r="H258" s="39">
        <f t="shared" si="33"/>
        <v>0</v>
      </c>
      <c r="I258" s="41">
        <v>22710.82</v>
      </c>
    </row>
    <row r="259" spans="1:9" x14ac:dyDescent="0.2">
      <c r="A259" s="96" t="s">
        <v>382</v>
      </c>
      <c r="B259" s="96" t="s">
        <v>383</v>
      </c>
      <c r="C259" s="86"/>
      <c r="D259" s="38" t="s">
        <v>91</v>
      </c>
      <c r="E259" s="39">
        <v>206890.74</v>
      </c>
      <c r="F259" s="97"/>
      <c r="G259" s="39"/>
      <c r="H259" s="39">
        <f t="shared" si="33"/>
        <v>206890.74</v>
      </c>
      <c r="I259" s="41"/>
    </row>
    <row r="260" spans="1:9" x14ac:dyDescent="0.2">
      <c r="A260" s="96" t="s">
        <v>384</v>
      </c>
      <c r="B260" s="96" t="s">
        <v>385</v>
      </c>
      <c r="C260" s="86"/>
      <c r="D260" s="38" t="s">
        <v>91</v>
      </c>
      <c r="E260" s="39">
        <v>1478.88</v>
      </c>
      <c r="F260" s="97"/>
      <c r="G260" s="39"/>
      <c r="H260" s="39">
        <f t="shared" si="33"/>
        <v>1478.88</v>
      </c>
      <c r="I260" s="41"/>
    </row>
    <row r="261" spans="1:9" x14ac:dyDescent="0.2">
      <c r="A261" s="96" t="s">
        <v>386</v>
      </c>
      <c r="B261" s="96" t="s">
        <v>387</v>
      </c>
      <c r="C261" s="86" t="s">
        <v>388</v>
      </c>
      <c r="D261" s="38" t="s">
        <v>91</v>
      </c>
      <c r="E261" s="39"/>
      <c r="F261" s="97"/>
      <c r="G261" s="39"/>
      <c r="H261" s="39">
        <f t="shared" si="33"/>
        <v>0</v>
      </c>
      <c r="I261" s="41">
        <v>20529.07</v>
      </c>
    </row>
    <row r="262" spans="1:9" x14ac:dyDescent="0.2">
      <c r="A262" s="96" t="s">
        <v>389</v>
      </c>
      <c r="B262" s="96" t="s">
        <v>390</v>
      </c>
      <c r="C262" s="86" t="s">
        <v>391</v>
      </c>
      <c r="D262" s="38" t="s">
        <v>91</v>
      </c>
      <c r="E262" s="39">
        <v>217813.48</v>
      </c>
      <c r="F262" s="97"/>
      <c r="G262" s="39"/>
      <c r="H262" s="39">
        <f t="shared" si="33"/>
        <v>217813.48</v>
      </c>
      <c r="I262" s="41">
        <v>84031.38</v>
      </c>
    </row>
    <row r="263" spans="1:9" x14ac:dyDescent="0.2">
      <c r="A263" s="96" t="s">
        <v>392</v>
      </c>
      <c r="B263" s="96" t="s">
        <v>393</v>
      </c>
      <c r="C263" s="86">
        <f>C262+1</f>
        <v>96</v>
      </c>
      <c r="D263" s="38" t="s">
        <v>91</v>
      </c>
      <c r="E263" s="39">
        <v>468269.73</v>
      </c>
      <c r="F263" s="97"/>
      <c r="G263" s="39"/>
      <c r="H263" s="39">
        <f t="shared" si="33"/>
        <v>468269.73</v>
      </c>
      <c r="I263" s="41">
        <v>420725.59</v>
      </c>
    </row>
    <row r="264" spans="1:9" x14ac:dyDescent="0.2">
      <c r="A264" s="96" t="s">
        <v>394</v>
      </c>
      <c r="B264" s="96" t="s">
        <v>395</v>
      </c>
      <c r="C264" s="86">
        <f t="shared" ref="C264:C287" si="34">C263+1</f>
        <v>97</v>
      </c>
      <c r="D264" s="38" t="s">
        <v>91</v>
      </c>
      <c r="E264" s="39">
        <v>41813.25</v>
      </c>
      <c r="F264" s="97"/>
      <c r="G264" s="39"/>
      <c r="H264" s="39">
        <f t="shared" si="33"/>
        <v>41813.25</v>
      </c>
      <c r="I264" s="41">
        <v>26159.17</v>
      </c>
    </row>
    <row r="265" spans="1:9" x14ac:dyDescent="0.2">
      <c r="A265" s="96" t="s">
        <v>396</v>
      </c>
      <c r="B265" s="96" t="s">
        <v>397</v>
      </c>
      <c r="C265" s="86">
        <f t="shared" si="34"/>
        <v>98</v>
      </c>
      <c r="D265" s="38" t="s">
        <v>91</v>
      </c>
      <c r="E265" s="39"/>
      <c r="F265" s="97"/>
      <c r="G265" s="39"/>
      <c r="H265" s="39">
        <f t="shared" si="33"/>
        <v>0</v>
      </c>
      <c r="I265" s="41">
        <v>12121.06</v>
      </c>
    </row>
    <row r="266" spans="1:9" x14ac:dyDescent="0.2">
      <c r="A266" s="96" t="s">
        <v>398</v>
      </c>
      <c r="B266" s="96" t="s">
        <v>399</v>
      </c>
      <c r="C266" s="86">
        <f t="shared" si="34"/>
        <v>99</v>
      </c>
      <c r="D266" s="38" t="s">
        <v>91</v>
      </c>
      <c r="E266" s="39"/>
      <c r="F266" s="97"/>
      <c r="G266" s="39"/>
      <c r="H266" s="39">
        <f t="shared" si="33"/>
        <v>0</v>
      </c>
      <c r="I266" s="41">
        <v>37903.1</v>
      </c>
    </row>
    <row r="267" spans="1:9" x14ac:dyDescent="0.2">
      <c r="A267" s="96" t="s">
        <v>400</v>
      </c>
      <c r="B267" s="96" t="s">
        <v>401</v>
      </c>
      <c r="C267" s="86"/>
      <c r="D267" s="38" t="s">
        <v>91</v>
      </c>
      <c r="E267" s="39">
        <v>504.16</v>
      </c>
      <c r="F267" s="97"/>
      <c r="G267" s="39"/>
      <c r="H267" s="39">
        <f t="shared" si="33"/>
        <v>504.16</v>
      </c>
      <c r="I267" s="41">
        <v>0</v>
      </c>
    </row>
    <row r="268" spans="1:9" x14ac:dyDescent="0.2">
      <c r="A268" s="96" t="s">
        <v>402</v>
      </c>
      <c r="B268" s="96" t="s">
        <v>403</v>
      </c>
      <c r="C268" s="86">
        <v>100</v>
      </c>
      <c r="D268" s="38" t="s">
        <v>91</v>
      </c>
      <c r="E268" s="39"/>
      <c r="F268" s="97"/>
      <c r="G268" s="39"/>
      <c r="H268" s="39">
        <f t="shared" si="33"/>
        <v>0</v>
      </c>
      <c r="I268" s="41">
        <v>154182.48000000001</v>
      </c>
    </row>
    <row r="269" spans="1:9" x14ac:dyDescent="0.2">
      <c r="A269" s="96" t="s">
        <v>404</v>
      </c>
      <c r="B269" s="96" t="s">
        <v>405</v>
      </c>
      <c r="C269" s="86"/>
      <c r="D269" s="38" t="s">
        <v>91</v>
      </c>
      <c r="E269" s="39"/>
      <c r="F269" s="97"/>
      <c r="G269" s="39"/>
      <c r="H269" s="39">
        <f t="shared" si="33"/>
        <v>0</v>
      </c>
      <c r="I269" s="41">
        <v>0</v>
      </c>
    </row>
    <row r="270" spans="1:9" x14ac:dyDescent="0.2">
      <c r="A270" s="96" t="s">
        <v>406</v>
      </c>
      <c r="B270" s="96" t="s">
        <v>407</v>
      </c>
      <c r="C270" s="86">
        <v>101</v>
      </c>
      <c r="D270" s="38" t="s">
        <v>91</v>
      </c>
      <c r="E270" s="39">
        <v>63218.97</v>
      </c>
      <c r="F270" s="97"/>
      <c r="G270" s="39"/>
      <c r="H270" s="39">
        <f t="shared" si="33"/>
        <v>63218.97</v>
      </c>
      <c r="I270" s="41">
        <v>131696.38</v>
      </c>
    </row>
    <row r="271" spans="1:9" x14ac:dyDescent="0.2">
      <c r="A271" s="96" t="s">
        <v>408</v>
      </c>
      <c r="B271" s="96" t="s">
        <v>409</v>
      </c>
      <c r="C271" s="86"/>
      <c r="D271" s="38" t="s">
        <v>91</v>
      </c>
      <c r="E271" s="39"/>
      <c r="F271" s="97"/>
      <c r="G271" s="39"/>
      <c r="H271" s="39">
        <f t="shared" si="33"/>
        <v>0</v>
      </c>
      <c r="I271" s="41">
        <v>0</v>
      </c>
    </row>
    <row r="272" spans="1:9" x14ac:dyDescent="0.2">
      <c r="A272" s="96" t="s">
        <v>410</v>
      </c>
      <c r="B272" s="96" t="s">
        <v>411</v>
      </c>
      <c r="C272" s="86"/>
      <c r="D272" s="38" t="s">
        <v>91</v>
      </c>
      <c r="E272" s="39"/>
      <c r="F272" s="97"/>
      <c r="G272" s="39"/>
      <c r="H272" s="39">
        <f t="shared" si="33"/>
        <v>0</v>
      </c>
      <c r="I272" s="41">
        <v>0</v>
      </c>
    </row>
    <row r="273" spans="1:9" x14ac:dyDescent="0.2">
      <c r="A273" s="96" t="s">
        <v>412</v>
      </c>
      <c r="B273" s="96" t="s">
        <v>413</v>
      </c>
      <c r="C273" s="86"/>
      <c r="D273" s="38" t="s">
        <v>91</v>
      </c>
      <c r="E273" s="39"/>
      <c r="F273" s="97"/>
      <c r="G273" s="39"/>
      <c r="H273" s="39">
        <f t="shared" si="33"/>
        <v>0</v>
      </c>
      <c r="I273" s="41">
        <v>0</v>
      </c>
    </row>
    <row r="274" spans="1:9" x14ac:dyDescent="0.2">
      <c r="A274" s="96" t="s">
        <v>414</v>
      </c>
      <c r="B274" s="96" t="s">
        <v>415</v>
      </c>
      <c r="C274" s="86">
        <v>102</v>
      </c>
      <c r="D274" s="38" t="s">
        <v>91</v>
      </c>
      <c r="E274" s="39"/>
      <c r="F274" s="97"/>
      <c r="G274" s="39"/>
      <c r="H274" s="39">
        <f t="shared" si="33"/>
        <v>0</v>
      </c>
      <c r="I274" s="41">
        <v>878.68</v>
      </c>
    </row>
    <row r="275" spans="1:9" x14ac:dyDescent="0.2">
      <c r="A275" s="96" t="s">
        <v>416</v>
      </c>
      <c r="B275" s="96" t="s">
        <v>417</v>
      </c>
      <c r="C275" s="86"/>
      <c r="D275" s="38" t="s">
        <v>91</v>
      </c>
      <c r="E275" s="39"/>
      <c r="F275" s="97"/>
      <c r="G275" s="39"/>
      <c r="H275" s="39">
        <f t="shared" si="33"/>
        <v>0</v>
      </c>
      <c r="I275" s="41">
        <v>0</v>
      </c>
    </row>
    <row r="276" spans="1:9" x14ac:dyDescent="0.2">
      <c r="A276" s="96" t="s">
        <v>418</v>
      </c>
      <c r="B276" s="96" t="s">
        <v>419</v>
      </c>
      <c r="C276" s="86"/>
      <c r="D276" s="38" t="s">
        <v>91</v>
      </c>
      <c r="E276" s="39"/>
      <c r="F276" s="97"/>
      <c r="G276" s="39"/>
      <c r="H276" s="39">
        <f t="shared" si="33"/>
        <v>0</v>
      </c>
      <c r="I276" s="41">
        <v>0</v>
      </c>
    </row>
    <row r="277" spans="1:9" x14ac:dyDescent="0.2">
      <c r="A277" s="96" t="s">
        <v>420</v>
      </c>
      <c r="B277" s="96" t="s">
        <v>421</v>
      </c>
      <c r="C277" s="86">
        <v>103</v>
      </c>
      <c r="D277" s="38" t="s">
        <v>91</v>
      </c>
      <c r="E277" s="39"/>
      <c r="F277" s="97"/>
      <c r="G277" s="39"/>
      <c r="H277" s="39">
        <f t="shared" si="33"/>
        <v>0</v>
      </c>
      <c r="I277" s="41">
        <v>4358.68</v>
      </c>
    </row>
    <row r="278" spans="1:9" x14ac:dyDescent="0.2">
      <c r="A278" s="96" t="s">
        <v>422</v>
      </c>
      <c r="B278" s="96" t="s">
        <v>423</v>
      </c>
      <c r="C278" s="86">
        <f t="shared" si="34"/>
        <v>104</v>
      </c>
      <c r="D278" s="38" t="s">
        <v>91</v>
      </c>
      <c r="E278" s="39">
        <v>305186.21999999997</v>
      </c>
      <c r="F278" s="97"/>
      <c r="G278" s="39"/>
      <c r="H278" s="39">
        <f t="shared" si="33"/>
        <v>305186.21999999997</v>
      </c>
      <c r="I278" s="41">
        <v>93552</v>
      </c>
    </row>
    <row r="279" spans="1:9" x14ac:dyDescent="0.2">
      <c r="A279" s="96" t="s">
        <v>424</v>
      </c>
      <c r="B279" s="96" t="s">
        <v>425</v>
      </c>
      <c r="C279" s="86">
        <f t="shared" si="34"/>
        <v>105</v>
      </c>
      <c r="D279" s="38" t="s">
        <v>91</v>
      </c>
      <c r="E279" s="39"/>
      <c r="F279" s="97"/>
      <c r="G279" s="39"/>
      <c r="H279" s="39">
        <f t="shared" si="33"/>
        <v>0</v>
      </c>
      <c r="I279" s="41">
        <v>15848.7</v>
      </c>
    </row>
    <row r="280" spans="1:9" x14ac:dyDescent="0.2">
      <c r="A280" s="96" t="s">
        <v>426</v>
      </c>
      <c r="B280" s="96" t="s">
        <v>427</v>
      </c>
      <c r="C280" s="86">
        <f t="shared" si="34"/>
        <v>106</v>
      </c>
      <c r="D280" s="38" t="s">
        <v>91</v>
      </c>
      <c r="E280" s="39"/>
      <c r="F280" s="97"/>
      <c r="G280" s="39"/>
      <c r="H280" s="39">
        <f t="shared" si="33"/>
        <v>0</v>
      </c>
      <c r="I280" s="41">
        <v>516.16</v>
      </c>
    </row>
    <row r="281" spans="1:9" x14ac:dyDescent="0.2">
      <c r="A281" s="96" t="s">
        <v>428</v>
      </c>
      <c r="B281" s="96" t="s">
        <v>429</v>
      </c>
      <c r="C281" s="86">
        <f t="shared" si="34"/>
        <v>107</v>
      </c>
      <c r="D281" s="38" t="s">
        <v>91</v>
      </c>
      <c r="E281" s="39"/>
      <c r="F281" s="97"/>
      <c r="G281" s="39"/>
      <c r="H281" s="39">
        <f t="shared" si="33"/>
        <v>0</v>
      </c>
      <c r="I281" s="41">
        <v>85029.57</v>
      </c>
    </row>
    <row r="282" spans="1:9" x14ac:dyDescent="0.2">
      <c r="A282" s="96" t="s">
        <v>430</v>
      </c>
      <c r="B282" s="96" t="s">
        <v>431</v>
      </c>
      <c r="C282" s="86">
        <f t="shared" si="34"/>
        <v>108</v>
      </c>
      <c r="D282" s="38" t="s">
        <v>91</v>
      </c>
      <c r="E282" s="39"/>
      <c r="F282" s="97"/>
      <c r="G282" s="39"/>
      <c r="H282" s="39">
        <f t="shared" si="33"/>
        <v>0</v>
      </c>
      <c r="I282" s="41">
        <v>213251.12</v>
      </c>
    </row>
    <row r="283" spans="1:9" x14ac:dyDescent="0.2">
      <c r="A283" s="96" t="s">
        <v>432</v>
      </c>
      <c r="B283" s="96" t="s">
        <v>433</v>
      </c>
      <c r="C283" s="86">
        <f t="shared" si="34"/>
        <v>109</v>
      </c>
      <c r="D283" s="38" t="s">
        <v>91</v>
      </c>
      <c r="E283" s="39"/>
      <c r="F283" s="97"/>
      <c r="G283" s="39"/>
      <c r="H283" s="39">
        <f t="shared" si="33"/>
        <v>0</v>
      </c>
      <c r="I283" s="41">
        <v>101106.22</v>
      </c>
    </row>
    <row r="284" spans="1:9" x14ac:dyDescent="0.2">
      <c r="A284" s="96" t="s">
        <v>434</v>
      </c>
      <c r="B284" s="96" t="s">
        <v>435</v>
      </c>
      <c r="C284" s="86">
        <f t="shared" si="34"/>
        <v>110</v>
      </c>
      <c r="D284" s="38" t="s">
        <v>91</v>
      </c>
      <c r="E284" s="39"/>
      <c r="F284" s="97"/>
      <c r="G284" s="39"/>
      <c r="H284" s="39">
        <f t="shared" si="33"/>
        <v>0</v>
      </c>
      <c r="I284" s="41">
        <v>91802.67</v>
      </c>
    </row>
    <row r="285" spans="1:9" x14ac:dyDescent="0.2">
      <c r="A285" s="96" t="s">
        <v>436</v>
      </c>
      <c r="B285" s="96" t="s">
        <v>437</v>
      </c>
      <c r="C285" s="86">
        <f t="shared" si="34"/>
        <v>111</v>
      </c>
      <c r="D285" s="38" t="s">
        <v>91</v>
      </c>
      <c r="E285" s="39"/>
      <c r="F285" s="97"/>
      <c r="G285" s="39"/>
      <c r="H285" s="39">
        <f t="shared" si="33"/>
        <v>0</v>
      </c>
      <c r="I285" s="41">
        <v>3483.91</v>
      </c>
    </row>
    <row r="286" spans="1:9" x14ac:dyDescent="0.2">
      <c r="A286" s="96" t="s">
        <v>438</v>
      </c>
      <c r="B286" s="96" t="s">
        <v>439</v>
      </c>
      <c r="C286" s="86">
        <f t="shared" si="34"/>
        <v>112</v>
      </c>
      <c r="D286" s="38" t="s">
        <v>91</v>
      </c>
      <c r="E286" s="39"/>
      <c r="F286" s="97"/>
      <c r="G286" s="39"/>
      <c r="H286" s="39">
        <f t="shared" si="33"/>
        <v>0</v>
      </c>
      <c r="I286" s="41">
        <v>106121.2</v>
      </c>
    </row>
    <row r="287" spans="1:9" x14ac:dyDescent="0.2">
      <c r="A287" s="96" t="s">
        <v>440</v>
      </c>
      <c r="B287" s="96" t="s">
        <v>441</v>
      </c>
      <c r="C287" s="86">
        <f t="shared" si="34"/>
        <v>113</v>
      </c>
      <c r="D287" s="38" t="s">
        <v>91</v>
      </c>
      <c r="E287" s="39"/>
      <c r="F287" s="97"/>
      <c r="G287" s="39"/>
      <c r="H287" s="39">
        <f t="shared" si="33"/>
        <v>0</v>
      </c>
      <c r="I287" s="41">
        <v>19387.41</v>
      </c>
    </row>
    <row r="288" spans="1:9" x14ac:dyDescent="0.2">
      <c r="A288" s="96" t="s">
        <v>442</v>
      </c>
      <c r="B288" s="96" t="s">
        <v>443</v>
      </c>
      <c r="C288" s="86"/>
      <c r="D288" s="38" t="s">
        <v>91</v>
      </c>
      <c r="E288" s="39">
        <v>714958.28</v>
      </c>
      <c r="F288" s="97"/>
      <c r="G288" s="39"/>
      <c r="H288" s="39">
        <f t="shared" si="33"/>
        <v>714958.28</v>
      </c>
      <c r="I288" s="41"/>
    </row>
    <row r="289" spans="1:9" x14ac:dyDescent="0.2">
      <c r="A289" s="96" t="s">
        <v>444</v>
      </c>
      <c r="B289" s="96" t="s">
        <v>445</v>
      </c>
      <c r="C289" s="86"/>
      <c r="D289" s="38" t="s">
        <v>91</v>
      </c>
      <c r="E289" s="39">
        <v>39914.44</v>
      </c>
      <c r="F289" s="97"/>
      <c r="G289" s="39"/>
      <c r="H289" s="39">
        <f t="shared" si="33"/>
        <v>39914.44</v>
      </c>
      <c r="I289" s="41"/>
    </row>
    <row r="290" spans="1:9" x14ac:dyDescent="0.2">
      <c r="A290" s="96" t="s">
        <v>446</v>
      </c>
      <c r="B290" s="96" t="s">
        <v>447</v>
      </c>
      <c r="C290" s="86"/>
      <c r="D290" s="38" t="s">
        <v>91</v>
      </c>
      <c r="E290" s="39">
        <v>79330.429999999993</v>
      </c>
      <c r="F290" s="97"/>
      <c r="G290" s="39"/>
      <c r="H290" s="39">
        <f t="shared" si="33"/>
        <v>79330.429999999993</v>
      </c>
      <c r="I290" s="41"/>
    </row>
    <row r="291" spans="1:9" x14ac:dyDescent="0.2">
      <c r="A291" s="96" t="s">
        <v>448</v>
      </c>
      <c r="B291" s="96" t="s">
        <v>449</v>
      </c>
      <c r="C291" s="86"/>
      <c r="D291" s="38" t="s">
        <v>91</v>
      </c>
      <c r="E291" s="39">
        <v>90115.89</v>
      </c>
      <c r="F291" s="97"/>
      <c r="G291" s="39"/>
      <c r="H291" s="39">
        <f t="shared" si="33"/>
        <v>90115.89</v>
      </c>
      <c r="I291" s="41"/>
    </row>
    <row r="292" spans="1:9" x14ac:dyDescent="0.2">
      <c r="A292" s="96" t="s">
        <v>450</v>
      </c>
      <c r="B292" s="96" t="s">
        <v>451</v>
      </c>
      <c r="C292" s="86"/>
      <c r="D292" s="38" t="s">
        <v>91</v>
      </c>
      <c r="E292" s="39">
        <v>35376.99</v>
      </c>
      <c r="F292" s="97"/>
      <c r="G292" s="39"/>
      <c r="H292" s="39">
        <f t="shared" si="33"/>
        <v>35376.99</v>
      </c>
      <c r="I292" s="41"/>
    </row>
    <row r="293" spans="1:9" x14ac:dyDescent="0.2">
      <c r="A293" s="96" t="s">
        <v>452</v>
      </c>
      <c r="B293" s="96" t="s">
        <v>453</v>
      </c>
      <c r="C293" s="86"/>
      <c r="D293" s="38" t="s">
        <v>91</v>
      </c>
      <c r="E293" s="39">
        <v>10862.06</v>
      </c>
      <c r="F293" s="97"/>
      <c r="G293" s="39"/>
      <c r="H293" s="39">
        <f t="shared" si="33"/>
        <v>10862.06</v>
      </c>
      <c r="I293" s="41"/>
    </row>
    <row r="294" spans="1:9" x14ac:dyDescent="0.2">
      <c r="A294" s="96" t="s">
        <v>454</v>
      </c>
      <c r="B294" s="96" t="s">
        <v>455</v>
      </c>
      <c r="C294" s="86"/>
      <c r="D294" s="38" t="s">
        <v>91</v>
      </c>
      <c r="E294" s="39">
        <v>53862.97</v>
      </c>
      <c r="F294" s="97"/>
      <c r="G294" s="39"/>
      <c r="H294" s="39">
        <f t="shared" si="33"/>
        <v>53862.97</v>
      </c>
      <c r="I294" s="41"/>
    </row>
    <row r="295" spans="1:9" x14ac:dyDescent="0.2">
      <c r="A295" s="96" t="s">
        <v>456</v>
      </c>
      <c r="B295" s="96" t="s">
        <v>457</v>
      </c>
      <c r="C295" s="86"/>
      <c r="D295" s="38" t="s">
        <v>91</v>
      </c>
      <c r="E295" s="39">
        <v>1233.0999999999999</v>
      </c>
      <c r="F295" s="97"/>
      <c r="G295" s="39"/>
      <c r="H295" s="39">
        <f t="shared" si="33"/>
        <v>1233.0999999999999</v>
      </c>
      <c r="I295" s="41"/>
    </row>
    <row r="296" spans="1:9" x14ac:dyDescent="0.2">
      <c r="A296" s="96" t="s">
        <v>458</v>
      </c>
      <c r="B296" s="96" t="s">
        <v>459</v>
      </c>
      <c r="C296" s="86"/>
      <c r="D296" s="38" t="s">
        <v>91</v>
      </c>
      <c r="E296" s="39">
        <v>97273.07</v>
      </c>
      <c r="F296" s="97"/>
      <c r="G296" s="39"/>
      <c r="H296" s="39">
        <f t="shared" si="33"/>
        <v>97273.07</v>
      </c>
      <c r="I296" s="41"/>
    </row>
    <row r="297" spans="1:9" x14ac:dyDescent="0.2">
      <c r="A297" s="96" t="s">
        <v>460</v>
      </c>
      <c r="B297" s="96" t="s">
        <v>461</v>
      </c>
      <c r="C297" s="86"/>
      <c r="D297" s="38" t="s">
        <v>91</v>
      </c>
      <c r="E297" s="39">
        <v>81038.09</v>
      </c>
      <c r="F297" s="97"/>
      <c r="G297" s="39"/>
      <c r="H297" s="39">
        <f t="shared" si="33"/>
        <v>81038.09</v>
      </c>
      <c r="I297" s="41"/>
    </row>
    <row r="298" spans="1:9" x14ac:dyDescent="0.2">
      <c r="A298" s="96" t="s">
        <v>462</v>
      </c>
      <c r="B298" s="96" t="s">
        <v>463</v>
      </c>
      <c r="C298" s="86"/>
      <c r="D298" s="38" t="s">
        <v>91</v>
      </c>
      <c r="E298" s="39">
        <v>9864.9599999999991</v>
      </c>
      <c r="F298" s="97"/>
      <c r="G298" s="39"/>
      <c r="H298" s="39">
        <f t="shared" si="33"/>
        <v>9864.9599999999991</v>
      </c>
      <c r="I298" s="41"/>
    </row>
    <row r="299" spans="1:9" x14ac:dyDescent="0.2">
      <c r="B299" s="115"/>
      <c r="C299" s="116"/>
      <c r="D299" s="116"/>
      <c r="E299" s="50">
        <f>SUM(E256:E298)</f>
        <v>2519005.7100000004</v>
      </c>
      <c r="F299" s="50"/>
      <c r="G299" s="50">
        <f t="shared" ref="G299:I299" si="35">SUM(G256:G298)</f>
        <v>0</v>
      </c>
      <c r="H299" s="50">
        <f t="shared" si="35"/>
        <v>2519005.7100000004</v>
      </c>
      <c r="I299" s="99">
        <f t="shared" si="35"/>
        <v>1843139.9899999993</v>
      </c>
    </row>
    <row r="300" spans="1:9" x14ac:dyDescent="0.2">
      <c r="E300" s="58"/>
    </row>
    <row r="301" spans="1:9" x14ac:dyDescent="0.2">
      <c r="A301" s="118" t="s">
        <v>464</v>
      </c>
      <c r="E301" s="58"/>
    </row>
    <row r="302" spans="1:9" x14ac:dyDescent="0.2">
      <c r="A302" s="7" t="s">
        <v>465</v>
      </c>
      <c r="B302" s="117" t="s">
        <v>466</v>
      </c>
      <c r="D302" s="38" t="s">
        <v>91</v>
      </c>
      <c r="E302" s="58">
        <v>196807.05</v>
      </c>
      <c r="H302" s="39">
        <f t="shared" ref="H302:H307" si="36">E302+G302</f>
        <v>196807.05</v>
      </c>
    </row>
    <row r="303" spans="1:9" x14ac:dyDescent="0.2">
      <c r="A303" s="7" t="s">
        <v>467</v>
      </c>
      <c r="B303" s="117" t="s">
        <v>468</v>
      </c>
      <c r="D303" s="38" t="s">
        <v>91</v>
      </c>
      <c r="E303" s="58">
        <v>214250.91</v>
      </c>
      <c r="H303" s="39">
        <f t="shared" si="36"/>
        <v>214250.91</v>
      </c>
    </row>
    <row r="304" spans="1:9" x14ac:dyDescent="0.2">
      <c r="A304" s="7" t="s">
        <v>469</v>
      </c>
      <c r="B304" s="117" t="s">
        <v>470</v>
      </c>
      <c r="D304" s="38" t="s">
        <v>91</v>
      </c>
      <c r="E304" s="58">
        <v>174781.05</v>
      </c>
      <c r="H304" s="39">
        <f t="shared" si="36"/>
        <v>174781.05</v>
      </c>
    </row>
    <row r="305" spans="1:9" x14ac:dyDescent="0.2">
      <c r="A305" s="7" t="s">
        <v>471</v>
      </c>
      <c r="B305" s="117" t="s">
        <v>472</v>
      </c>
      <c r="D305" s="38" t="s">
        <v>91</v>
      </c>
      <c r="E305" s="58">
        <v>15647.5</v>
      </c>
      <c r="H305" s="39">
        <f t="shared" si="36"/>
        <v>15647.5</v>
      </c>
    </row>
    <row r="306" spans="1:9" x14ac:dyDescent="0.2">
      <c r="A306" s="7" t="s">
        <v>473</v>
      </c>
      <c r="B306" s="117" t="s">
        <v>474</v>
      </c>
      <c r="D306" s="38" t="s">
        <v>91</v>
      </c>
      <c r="E306" s="58">
        <v>154530.60999999999</v>
      </c>
      <c r="H306" s="39">
        <f t="shared" si="36"/>
        <v>154530.60999999999</v>
      </c>
    </row>
    <row r="307" spans="1:9" x14ac:dyDescent="0.2">
      <c r="A307" s="7" t="s">
        <v>475</v>
      </c>
      <c r="B307" s="117" t="s">
        <v>476</v>
      </c>
      <c r="D307" s="38" t="s">
        <v>91</v>
      </c>
      <c r="E307" s="58">
        <v>259221.96</v>
      </c>
      <c r="H307" s="39">
        <f t="shared" si="36"/>
        <v>259221.96</v>
      </c>
    </row>
    <row r="308" spans="1:9" x14ac:dyDescent="0.2">
      <c r="E308" s="50">
        <f>SUM(E302:E307)</f>
        <v>1015239.08</v>
      </c>
      <c r="F308" s="119"/>
      <c r="G308" s="113">
        <f t="shared" ref="G308:I308" si="37">SUM(G302:G307)</f>
        <v>0</v>
      </c>
      <c r="H308" s="113">
        <f t="shared" si="37"/>
        <v>1015239.08</v>
      </c>
      <c r="I308" s="114">
        <f t="shared" si="37"/>
        <v>0</v>
      </c>
    </row>
    <row r="309" spans="1:9" x14ac:dyDescent="0.2">
      <c r="E309" s="58"/>
    </row>
    <row r="310" spans="1:9" x14ac:dyDescent="0.2">
      <c r="E310" s="58"/>
    </row>
    <row r="311" spans="1:9" x14ac:dyDescent="0.2">
      <c r="E311" s="58"/>
    </row>
    <row r="312" spans="1:9" x14ac:dyDescent="0.2">
      <c r="E312" s="58"/>
    </row>
    <row r="313" spans="1:9" x14ac:dyDescent="0.2">
      <c r="A313" s="46" t="s">
        <v>477</v>
      </c>
      <c r="B313" s="36" t="s">
        <v>478</v>
      </c>
      <c r="C313" s="37" t="s">
        <v>479</v>
      </c>
      <c r="D313" s="38" t="s">
        <v>11</v>
      </c>
      <c r="E313" s="39">
        <v>5000</v>
      </c>
      <c r="F313" s="47"/>
      <c r="G313" s="57"/>
      <c r="H313" s="39">
        <f t="shared" ref="H313:H322" si="38">E313+G313</f>
        <v>5000</v>
      </c>
      <c r="I313" s="41">
        <v>5000</v>
      </c>
    </row>
    <row r="314" spans="1:9" x14ac:dyDescent="0.2">
      <c r="A314" s="46" t="s">
        <v>480</v>
      </c>
      <c r="B314" s="36" t="s">
        <v>481</v>
      </c>
      <c r="C314" s="120">
        <f>C313+1</f>
        <v>115</v>
      </c>
      <c r="D314" s="38" t="s">
        <v>11</v>
      </c>
      <c r="E314" s="39">
        <v>12116.8</v>
      </c>
      <c r="F314" s="47"/>
      <c r="G314" s="57"/>
      <c r="H314" s="39">
        <f t="shared" si="38"/>
        <v>12116.8</v>
      </c>
      <c r="I314" s="41">
        <v>9743.2000000000007</v>
      </c>
    </row>
    <row r="315" spans="1:9" x14ac:dyDescent="0.2">
      <c r="A315" s="46" t="s">
        <v>482</v>
      </c>
      <c r="B315" s="36" t="s">
        <v>483</v>
      </c>
      <c r="C315" s="120">
        <f>C314+1</f>
        <v>116</v>
      </c>
      <c r="D315" s="38" t="s">
        <v>11</v>
      </c>
      <c r="E315" s="39">
        <v>2545.54</v>
      </c>
      <c r="F315" s="47"/>
      <c r="G315" s="57"/>
      <c r="H315" s="39">
        <f t="shared" si="38"/>
        <v>2545.54</v>
      </c>
      <c r="I315" s="41">
        <v>2212.08</v>
      </c>
    </row>
    <row r="316" spans="1:9" x14ac:dyDescent="0.2">
      <c r="A316" s="46" t="s">
        <v>484</v>
      </c>
      <c r="B316" s="36" t="s">
        <v>485</v>
      </c>
      <c r="C316" s="120">
        <f>C315+1</f>
        <v>117</v>
      </c>
      <c r="D316" s="38" t="s">
        <v>11</v>
      </c>
      <c r="E316" s="39">
        <v>1334.86</v>
      </c>
      <c r="F316" s="47"/>
      <c r="G316" s="57"/>
      <c r="H316" s="39">
        <f t="shared" si="38"/>
        <v>1334.86</v>
      </c>
      <c r="I316" s="41">
        <v>1210.54</v>
      </c>
    </row>
    <row r="317" spans="1:9" x14ac:dyDescent="0.2">
      <c r="A317" s="46" t="s">
        <v>486</v>
      </c>
      <c r="B317" s="36" t="s">
        <v>487</v>
      </c>
      <c r="C317" s="120">
        <f>C316+1</f>
        <v>118</v>
      </c>
      <c r="D317" s="38" t="s">
        <v>11</v>
      </c>
      <c r="E317" s="39">
        <v>200</v>
      </c>
      <c r="F317" s="47"/>
      <c r="G317" s="57"/>
      <c r="H317" s="39">
        <f t="shared" si="38"/>
        <v>200</v>
      </c>
      <c r="I317" s="41">
        <v>200</v>
      </c>
    </row>
    <row r="318" spans="1:9" x14ac:dyDescent="0.2">
      <c r="A318" s="46" t="s">
        <v>488</v>
      </c>
      <c r="B318" s="36" t="s">
        <v>489</v>
      </c>
      <c r="C318" s="120"/>
      <c r="D318" s="38" t="s">
        <v>91</v>
      </c>
      <c r="E318" s="39">
        <v>1167.49</v>
      </c>
      <c r="F318" s="47"/>
      <c r="G318" s="57"/>
      <c r="H318" s="39">
        <f t="shared" si="38"/>
        <v>1167.49</v>
      </c>
      <c r="I318" s="41">
        <v>0</v>
      </c>
    </row>
    <row r="319" spans="1:9" x14ac:dyDescent="0.2">
      <c r="A319" s="46" t="s">
        <v>490</v>
      </c>
      <c r="B319" s="36" t="s">
        <v>491</v>
      </c>
      <c r="C319" s="120">
        <f>C317+1</f>
        <v>119</v>
      </c>
      <c r="D319" s="38" t="s">
        <v>11</v>
      </c>
      <c r="E319" s="39">
        <v>330</v>
      </c>
      <c r="F319" s="47"/>
      <c r="G319" s="57"/>
      <c r="H319" s="39">
        <f t="shared" si="38"/>
        <v>330</v>
      </c>
      <c r="I319" s="41">
        <v>330</v>
      </c>
    </row>
    <row r="320" spans="1:9" x14ac:dyDescent="0.2">
      <c r="A320" s="46" t="s">
        <v>492</v>
      </c>
      <c r="B320" s="36" t="s">
        <v>493</v>
      </c>
      <c r="C320" s="120"/>
      <c r="D320" s="38" t="s">
        <v>11</v>
      </c>
      <c r="E320" s="39">
        <v>2606.8000000000002</v>
      </c>
      <c r="F320" s="47"/>
      <c r="G320" s="57"/>
      <c r="H320" s="39">
        <f t="shared" si="38"/>
        <v>2606.8000000000002</v>
      </c>
      <c r="I320" s="41">
        <v>0</v>
      </c>
    </row>
    <row r="321" spans="1:10" x14ac:dyDescent="0.2">
      <c r="A321" s="46" t="s">
        <v>494</v>
      </c>
      <c r="B321" s="36" t="s">
        <v>495</v>
      </c>
      <c r="C321" s="120"/>
      <c r="D321" s="38" t="s">
        <v>11</v>
      </c>
      <c r="E321" s="39">
        <v>0.72</v>
      </c>
      <c r="F321" s="47"/>
      <c r="G321" s="57"/>
      <c r="H321" s="39">
        <f t="shared" si="38"/>
        <v>0.72</v>
      </c>
      <c r="I321" s="41">
        <v>0</v>
      </c>
    </row>
    <row r="322" spans="1:10" x14ac:dyDescent="0.2">
      <c r="A322" s="46" t="s">
        <v>496</v>
      </c>
      <c r="B322" s="36" t="s">
        <v>497</v>
      </c>
      <c r="C322" s="120">
        <f>C319+1</f>
        <v>120</v>
      </c>
      <c r="D322" s="38" t="s">
        <v>11</v>
      </c>
      <c r="E322" s="39">
        <v>6310.2</v>
      </c>
      <c r="F322" s="47"/>
      <c r="G322" s="57"/>
      <c r="H322" s="39">
        <f t="shared" si="38"/>
        <v>6310.2</v>
      </c>
      <c r="I322" s="41">
        <v>2043.4</v>
      </c>
    </row>
    <row r="323" spans="1:10" x14ac:dyDescent="0.2">
      <c r="A323" s="35"/>
      <c r="B323" s="36"/>
      <c r="C323" s="37"/>
      <c r="D323" s="38"/>
      <c r="E323" s="48">
        <f>SUM(E313:E322)</f>
        <v>31612.410000000003</v>
      </c>
      <c r="F323" s="49"/>
      <c r="G323" s="48">
        <f t="shared" ref="G323:I323" si="39">SUM(G313:G322)</f>
        <v>0</v>
      </c>
      <c r="H323" s="50">
        <f t="shared" si="39"/>
        <v>31612.410000000003</v>
      </c>
      <c r="I323" s="51">
        <f t="shared" si="39"/>
        <v>20739.22</v>
      </c>
    </row>
    <row r="324" spans="1:10" x14ac:dyDescent="0.2">
      <c r="A324" s="35"/>
      <c r="B324" s="36"/>
      <c r="C324" s="37"/>
      <c r="D324" s="38"/>
      <c r="E324" s="57"/>
      <c r="F324" s="47"/>
      <c r="G324" s="57"/>
      <c r="H324" s="39"/>
      <c r="I324" s="41"/>
    </row>
    <row r="325" spans="1:10" x14ac:dyDescent="0.2">
      <c r="A325" s="35" t="s">
        <v>498</v>
      </c>
      <c r="B325" s="36"/>
      <c r="C325" s="37"/>
      <c r="D325" s="38"/>
      <c r="E325" s="57"/>
      <c r="F325" s="47"/>
      <c r="G325" s="57"/>
      <c r="H325" s="39"/>
      <c r="I325" s="41"/>
    </row>
    <row r="326" spans="1:10" x14ac:dyDescent="0.2">
      <c r="A326" s="46" t="s">
        <v>499</v>
      </c>
      <c r="B326" s="36" t="s">
        <v>500</v>
      </c>
      <c r="C326" s="37"/>
      <c r="D326" s="38" t="s">
        <v>91</v>
      </c>
      <c r="E326" s="39">
        <v>3824.15</v>
      </c>
      <c r="F326" s="47"/>
      <c r="G326" s="57"/>
      <c r="H326" s="39">
        <f>E326+G326</f>
        <v>3824.15</v>
      </c>
      <c r="I326" s="41">
        <v>0</v>
      </c>
    </row>
    <row r="327" spans="1:10" x14ac:dyDescent="0.2">
      <c r="A327" s="98" t="s">
        <v>501</v>
      </c>
      <c r="B327" s="98" t="s">
        <v>502</v>
      </c>
      <c r="C327" s="121" t="s">
        <v>503</v>
      </c>
      <c r="D327" s="38" t="s">
        <v>91</v>
      </c>
      <c r="E327" s="58"/>
      <c r="F327" s="97"/>
      <c r="G327" s="58"/>
      <c r="H327" s="39">
        <f>E327+G327</f>
        <v>0</v>
      </c>
      <c r="I327" s="6">
        <v>302.10000000000002</v>
      </c>
    </row>
    <row r="328" spans="1:10" x14ac:dyDescent="0.2">
      <c r="B328" s="115"/>
      <c r="C328" s="116"/>
      <c r="D328" s="116"/>
      <c r="E328" s="50">
        <f>SUM(E326:E327)</f>
        <v>3824.15</v>
      </c>
      <c r="F328" s="50"/>
      <c r="G328" s="50">
        <f t="shared" ref="G328:I328" si="40">SUM(G326:G327)</f>
        <v>0</v>
      </c>
      <c r="H328" s="50">
        <f t="shared" si="40"/>
        <v>3824.15</v>
      </c>
      <c r="I328" s="51">
        <f t="shared" si="40"/>
        <v>302.10000000000002</v>
      </c>
    </row>
    <row r="329" spans="1:10" x14ac:dyDescent="0.2">
      <c r="B329" s="115"/>
      <c r="C329" s="116"/>
      <c r="D329" s="116"/>
      <c r="E329" s="39"/>
      <c r="F329" s="54"/>
      <c r="G329" s="54"/>
      <c r="H329" s="39"/>
      <c r="I329" s="55"/>
    </row>
    <row r="330" spans="1:10" x14ac:dyDescent="0.2">
      <c r="B330" s="115" t="s">
        <v>504</v>
      </c>
      <c r="C330" s="116"/>
      <c r="D330" s="38" t="s">
        <v>91</v>
      </c>
      <c r="E330" s="40">
        <f>SUMIF($D$11:$D$327,$D$330,$E$11:$E$327)</f>
        <v>15260075.530000007</v>
      </c>
      <c r="F330" s="40"/>
      <c r="G330" s="40">
        <f>SUMIF($D$11:$D$327,$D$330,$G$11:$G$327)</f>
        <v>0</v>
      </c>
      <c r="H330" s="40">
        <f>SUMIF($D$11:$D$327,$D$330,$H$11:$H$327)</f>
        <v>15260075.530000007</v>
      </c>
      <c r="I330" s="87">
        <f>SUMIF($D$11:$D$328,$D$330,$I$11:$I$328)</f>
        <v>12139762.069999997</v>
      </c>
      <c r="J330" s="84">
        <f>+E328+E323</f>
        <v>35436.560000000005</v>
      </c>
    </row>
    <row r="331" spans="1:10" x14ac:dyDescent="0.2">
      <c r="B331" s="115" t="s">
        <v>505</v>
      </c>
      <c r="C331" s="116"/>
      <c r="D331" s="38" t="s">
        <v>11</v>
      </c>
      <c r="E331" s="40">
        <f>SUMIF($D$11:$D$327,$D$331,$E$11:$E$327)</f>
        <v>1791908.7500000009</v>
      </c>
      <c r="F331" s="40"/>
      <c r="G331" s="40">
        <f>SUMIF($D$11:$D$327,$D$331,$G$11:$G$327)</f>
        <v>0</v>
      </c>
      <c r="H331" s="40">
        <f>SUMIF($D$11:$D$327,$D$331,$H$11:$H$327)</f>
        <v>1791908.7500000009</v>
      </c>
      <c r="I331" s="91">
        <f>SUMIF($D$11:$D$327,$D$331,$I$11:$I$327)</f>
        <v>1742297.2800000003</v>
      </c>
    </row>
    <row r="332" spans="1:10" ht="13.5" thickBot="1" x14ac:dyDescent="0.25">
      <c r="B332" s="115"/>
      <c r="C332" s="116"/>
      <c r="D332" s="116"/>
      <c r="E332" s="122">
        <f>E14+E20+E25+E30+E35+E40+E45+E51+E67+E56+E73+E76+E81+E88+E93+E98+E103+E108+E116+E135+E145+E147+E157+E161+E183+E185+E205+E210+E215+E249+E299+E323+E328+E308</f>
        <v>17051984.280000001</v>
      </c>
      <c r="F332" s="123"/>
      <c r="G332" s="123">
        <f t="shared" ref="G332:I332" si="41">G14+G20+G25+G30+G35+G40+G45+G51+G67+G56+G73+G76+G81+G88+G93+G98+G103+G108+G116+G135+G145+G147+G157+G161+G183+G185+G205+G210+G215+G249+G299+G323+G328+G308</f>
        <v>0</v>
      </c>
      <c r="H332" s="123">
        <f t="shared" si="41"/>
        <v>17051984.280000001</v>
      </c>
      <c r="I332" s="124">
        <f t="shared" si="41"/>
        <v>13882059.349999998</v>
      </c>
    </row>
    <row r="333" spans="1:10" ht="13.5" thickTop="1" x14ac:dyDescent="0.2">
      <c r="B333" s="115"/>
      <c r="C333" s="116"/>
      <c r="D333" s="116"/>
      <c r="E333" s="39">
        <f>E331+E330-E332</f>
        <v>0</v>
      </c>
      <c r="F333" s="39"/>
      <c r="G333" s="39">
        <f t="shared" ref="G333:I333" si="42">G331+G330-G332</f>
        <v>0</v>
      </c>
      <c r="H333" s="39">
        <f t="shared" si="42"/>
        <v>0</v>
      </c>
      <c r="I333" s="39">
        <f t="shared" si="42"/>
        <v>0</v>
      </c>
    </row>
  </sheetData>
  <mergeCells count="2">
    <mergeCell ref="F7:G7"/>
    <mergeCell ref="F8:G8"/>
  </mergeCells>
  <pageMargins left="0.7" right="0.2" top="0.5" bottom="0.5" header="0.5" footer="0.5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50</vt:lpstr>
      <vt:lpstr>'50'!Print_Area</vt:lpstr>
      <vt:lpstr>'50'!Print_Titles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Pre-installed User</dc:creator>
  <cp:lastModifiedBy>MICHELLE</cp:lastModifiedBy>
  <dcterms:created xsi:type="dcterms:W3CDTF">2020-06-15T06:44:53Z</dcterms:created>
  <dcterms:modified xsi:type="dcterms:W3CDTF">2020-06-15T10:04:22Z</dcterms:modified>
</cp:coreProperties>
</file>