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E346" i="1"/>
  <c r="F346"/>
  <c r="G346"/>
  <c r="E347"/>
  <c r="F347"/>
  <c r="G347"/>
  <c r="E348"/>
  <c r="F348"/>
  <c r="G348"/>
  <c r="D347"/>
  <c r="D348"/>
  <c r="D346"/>
  <c r="G338"/>
  <c r="D338"/>
  <c r="G337"/>
  <c r="D337"/>
  <c r="G335"/>
  <c r="E335"/>
  <c r="D335"/>
  <c r="F333"/>
  <c r="F332"/>
  <c r="F331"/>
  <c r="F330"/>
  <c r="F329"/>
  <c r="G326"/>
  <c r="D326"/>
  <c r="F324"/>
  <c r="F323"/>
  <c r="F322"/>
  <c r="F321"/>
  <c r="E320"/>
  <c r="F320" s="1"/>
  <c r="F319"/>
  <c r="E318"/>
  <c r="F317"/>
  <c r="F316"/>
  <c r="F315"/>
  <c r="F313"/>
  <c r="G311"/>
  <c r="E311"/>
  <c r="D311"/>
  <c r="F309"/>
  <c r="F308"/>
  <c r="F307"/>
  <c r="F306"/>
  <c r="F305"/>
  <c r="F304"/>
  <c r="F303"/>
  <c r="F302"/>
  <c r="F301"/>
  <c r="F300"/>
  <c r="F299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281"/>
  <c r="F280"/>
  <c r="F279"/>
  <c r="F278"/>
  <c r="F277"/>
  <c r="F276"/>
  <c r="F275"/>
  <c r="F274"/>
  <c r="F273"/>
  <c r="F272"/>
  <c r="F271"/>
  <c r="F270"/>
  <c r="F269"/>
  <c r="F268"/>
  <c r="F267"/>
  <c r="G264"/>
  <c r="D264"/>
  <c r="F262"/>
  <c r="F261"/>
  <c r="F260"/>
  <c r="F259"/>
  <c r="E258"/>
  <c r="F258" s="1"/>
  <c r="F257"/>
  <c r="F256"/>
  <c r="F255"/>
  <c r="F254"/>
  <c r="F253"/>
  <c r="F252"/>
  <c r="F251"/>
  <c r="F250"/>
  <c r="F249"/>
  <c r="F248"/>
  <c r="F247"/>
  <c r="F246"/>
  <c r="F245"/>
  <c r="F244"/>
  <c r="F243"/>
  <c r="F242"/>
  <c r="F241"/>
  <c r="F240"/>
  <c r="F239"/>
  <c r="F238"/>
  <c r="F237"/>
  <c r="F236"/>
  <c r="F235"/>
  <c r="F234"/>
  <c r="F233"/>
  <c r="F232"/>
  <c r="F231"/>
  <c r="F230"/>
  <c r="E229"/>
  <c r="E264" s="1"/>
  <c r="F228"/>
  <c r="F227"/>
  <c r="F226"/>
  <c r="F225"/>
  <c r="F224"/>
  <c r="G221"/>
  <c r="E221"/>
  <c r="D221"/>
  <c r="F219"/>
  <c r="F218"/>
  <c r="G215"/>
  <c r="D215"/>
  <c r="F213"/>
  <c r="F212"/>
  <c r="F211"/>
  <c r="E210"/>
  <c r="F210" s="1"/>
  <c r="F209"/>
  <c r="F208"/>
  <c r="F207"/>
  <c r="F206"/>
  <c r="F205"/>
  <c r="F204"/>
  <c r="F203"/>
  <c r="F202"/>
  <c r="F201"/>
  <c r="E200"/>
  <c r="F199"/>
  <c r="F198"/>
  <c r="F194"/>
  <c r="G192"/>
  <c r="E192"/>
  <c r="D192"/>
  <c r="F190"/>
  <c r="F189"/>
  <c r="F188"/>
  <c r="F187"/>
  <c r="F186"/>
  <c r="F185"/>
  <c r="F184"/>
  <c r="F183"/>
  <c r="F182"/>
  <c r="G179"/>
  <c r="E179"/>
  <c r="D179"/>
  <c r="F177"/>
  <c r="F176"/>
  <c r="G174"/>
  <c r="E174"/>
  <c r="D174"/>
  <c r="F172"/>
  <c r="F171"/>
  <c r="F170"/>
  <c r="F169"/>
  <c r="F168"/>
  <c r="F167"/>
  <c r="F166"/>
  <c r="F163"/>
  <c r="F161"/>
  <c r="G159"/>
  <c r="D159"/>
  <c r="F157"/>
  <c r="F156"/>
  <c r="F155"/>
  <c r="F154"/>
  <c r="F153"/>
  <c r="F152"/>
  <c r="E151"/>
  <c r="F150"/>
  <c r="G147"/>
  <c r="E147"/>
  <c r="D147"/>
  <c r="F145"/>
  <c r="F144"/>
  <c r="F143"/>
  <c r="F142"/>
  <c r="F141"/>
  <c r="F140"/>
  <c r="F139"/>
  <c r="F138"/>
  <c r="F137"/>
  <c r="F136"/>
  <c r="F135"/>
  <c r="F134"/>
  <c r="F133"/>
  <c r="G130"/>
  <c r="E130"/>
  <c r="D130"/>
  <c r="F128"/>
  <c r="F127"/>
  <c r="F126"/>
  <c r="F125"/>
  <c r="F124"/>
  <c r="F123"/>
  <c r="F122"/>
  <c r="F121"/>
  <c r="G118"/>
  <c r="E118"/>
  <c r="D118"/>
  <c r="F116"/>
  <c r="F115"/>
  <c r="G113"/>
  <c r="E113"/>
  <c r="D113"/>
  <c r="F111"/>
  <c r="F110"/>
  <c r="F109"/>
  <c r="G106"/>
  <c r="D106"/>
  <c r="F104"/>
  <c r="E103"/>
  <c r="E338" s="1"/>
  <c r="G100"/>
  <c r="E100"/>
  <c r="D100"/>
  <c r="F98"/>
  <c r="F97"/>
  <c r="G94"/>
  <c r="E94"/>
  <c r="D94"/>
  <c r="F92"/>
  <c r="F91"/>
  <c r="G88"/>
  <c r="E88"/>
  <c r="D88"/>
  <c r="F86"/>
  <c r="F85"/>
  <c r="F82"/>
  <c r="G80"/>
  <c r="E80"/>
  <c r="D80"/>
  <c r="F78"/>
  <c r="F77"/>
  <c r="F76"/>
  <c r="G68"/>
  <c r="E68"/>
  <c r="D68"/>
  <c r="F66"/>
  <c r="F65"/>
  <c r="G62"/>
  <c r="E62"/>
  <c r="D62"/>
  <c r="F60"/>
  <c r="F59"/>
  <c r="F58"/>
  <c r="G55"/>
  <c r="E55"/>
  <c r="D55"/>
  <c r="F53"/>
  <c r="F52"/>
  <c r="F51"/>
  <c r="F50"/>
  <c r="G47"/>
  <c r="E47"/>
  <c r="D47"/>
  <c r="F45"/>
  <c r="F44"/>
  <c r="G41"/>
  <c r="E41"/>
  <c r="D41"/>
  <c r="F39"/>
  <c r="F38"/>
  <c r="G35"/>
  <c r="G71" s="1"/>
  <c r="E35"/>
  <c r="D35"/>
  <c r="D71" s="1"/>
  <c r="F33"/>
  <c r="F32"/>
  <c r="G29"/>
  <c r="E29"/>
  <c r="D29"/>
  <c r="F27"/>
  <c r="F26"/>
  <c r="G24"/>
  <c r="E24"/>
  <c r="D24"/>
  <c r="F22"/>
  <c r="F21"/>
  <c r="F20"/>
  <c r="G18"/>
  <c r="E18"/>
  <c r="D18"/>
  <c r="F15"/>
  <c r="F14"/>
  <c r="F13"/>
  <c r="B3"/>
  <c r="B2"/>
  <c r="F94" l="1"/>
  <c r="E337"/>
  <c r="F88"/>
  <c r="F100"/>
  <c r="F103"/>
  <c r="F106" s="1"/>
  <c r="F151"/>
  <c r="F159" s="1"/>
  <c r="F29"/>
  <c r="F35"/>
  <c r="F41"/>
  <c r="F47"/>
  <c r="F55"/>
  <c r="F179"/>
  <c r="F192"/>
  <c r="E215"/>
  <c r="E326"/>
  <c r="F24"/>
  <c r="D70"/>
  <c r="D73" s="1"/>
  <c r="G70"/>
  <c r="F68"/>
  <c r="D72"/>
  <c r="G72"/>
  <c r="F80"/>
  <c r="F174"/>
  <c r="F221"/>
  <c r="F311"/>
  <c r="F318"/>
  <c r="F335"/>
  <c r="F71"/>
  <c r="F62"/>
  <c r="F113"/>
  <c r="F118"/>
  <c r="F130"/>
  <c r="F147"/>
  <c r="F18"/>
  <c r="E106"/>
  <c r="E159"/>
  <c r="F200"/>
  <c r="F229"/>
  <c r="F264" s="1"/>
  <c r="D339"/>
  <c r="D340" s="1"/>
  <c r="G339"/>
  <c r="G340" s="1"/>
  <c r="E339" l="1"/>
  <c r="E340" s="1"/>
  <c r="F326"/>
  <c r="F338"/>
  <c r="F70"/>
  <c r="F337"/>
  <c r="F215"/>
  <c r="F72"/>
  <c r="F339" l="1"/>
  <c r="F73"/>
  <c r="F340" l="1"/>
</calcChain>
</file>

<file path=xl/sharedStrings.xml><?xml version="1.0" encoding="utf-8"?>
<sst xmlns="http://schemas.openxmlformats.org/spreadsheetml/2006/main" count="668" uniqueCount="450">
  <si>
    <t>ADMINISTRATIVE EXPENSES</t>
  </si>
  <si>
    <t>Management Account</t>
  </si>
  <si>
    <t>Audit Adj</t>
  </si>
  <si>
    <t>Final</t>
  </si>
  <si>
    <t>Audited</t>
  </si>
  <si>
    <t>2017</t>
  </si>
  <si>
    <t>RM</t>
  </si>
  <si>
    <t>2016</t>
  </si>
  <si>
    <t>Description</t>
  </si>
  <si>
    <t>DEC</t>
  </si>
  <si>
    <t>Salary</t>
  </si>
  <si>
    <t>9001/000</t>
  </si>
  <si>
    <t>SALARY</t>
  </si>
  <si>
    <t>@</t>
  </si>
  <si>
    <t>9001/001</t>
  </si>
  <si>
    <t>TIC-SALARY</t>
  </si>
  <si>
    <t>9007/000</t>
  </si>
  <si>
    <t>OVERTIME</t>
  </si>
  <si>
    <t>Allowance</t>
  </si>
  <si>
    <t>9002/000</t>
  </si>
  <si>
    <t>ALLOWANCE</t>
  </si>
  <si>
    <t>9013/001</t>
  </si>
  <si>
    <t>TIC-TRAINEE ALLOWANCE</t>
  </si>
  <si>
    <t>9013/000</t>
  </si>
  <si>
    <t>TRAINEE &amp; TRAINER ALLOWANCE</t>
  </si>
  <si>
    <t>Bonus and incentive</t>
  </si>
  <si>
    <t>9003/000</t>
  </si>
  <si>
    <t>BONUS/INCENTIVE</t>
  </si>
  <si>
    <t>9003/001</t>
  </si>
  <si>
    <t>TIC-BONUS/INCENTIVE</t>
  </si>
  <si>
    <t>EPF</t>
  </si>
  <si>
    <t>9004/000</t>
  </si>
  <si>
    <t>9004/001</t>
  </si>
  <si>
    <t>TIC-EPF</t>
  </si>
  <si>
    <t>Socso</t>
  </si>
  <si>
    <t>9005/000</t>
  </si>
  <si>
    <t>SOCSO</t>
  </si>
  <si>
    <t>9005/001</t>
  </si>
  <si>
    <t>TIC-SOCSO</t>
  </si>
  <si>
    <t>Medical fee</t>
  </si>
  <si>
    <t>9006/000</t>
  </si>
  <si>
    <t>MEDICAL FEE</t>
  </si>
  <si>
    <t>9006/001</t>
  </si>
  <si>
    <t>TIC - MEDICAL FEE</t>
  </si>
  <si>
    <t>9008/000</t>
  </si>
  <si>
    <t>INSURANCE</t>
  </si>
  <si>
    <t>9010/000</t>
  </si>
  <si>
    <t>GRATUITY</t>
  </si>
  <si>
    <t>9109/000</t>
  </si>
  <si>
    <t>REFRESHMENT / FOOD</t>
  </si>
  <si>
    <t>9017/000</t>
  </si>
  <si>
    <t>STAFF UNIFORM</t>
  </si>
  <si>
    <t>Travelling cost</t>
  </si>
  <si>
    <t>9014/000</t>
  </si>
  <si>
    <t>MILEAGE/TOLL CLAIMS/PETROL</t>
  </si>
  <si>
    <t>9014/001</t>
  </si>
  <si>
    <t>TIC-MILEAGE/TOLL CLAIMS/PETROL</t>
  </si>
  <si>
    <t>9015/000</t>
  </si>
  <si>
    <t>LOCAL TRAVEL</t>
  </si>
  <si>
    <t>#</t>
  </si>
  <si>
    <t>Training and development</t>
  </si>
  <si>
    <t>9016/000</t>
  </si>
  <si>
    <t>TRAINING &amp; DEVELOPMENT</t>
  </si>
  <si>
    <t>9018/000</t>
  </si>
  <si>
    <t>TEAM BUILDING &amp; OTHERS</t>
  </si>
  <si>
    <t>Wages and salary</t>
  </si>
  <si>
    <t>EPF Congtribution</t>
  </si>
  <si>
    <t>Other staff related expenses</t>
  </si>
  <si>
    <t>% of EPF</t>
  </si>
  <si>
    <t>Telephone and internet</t>
  </si>
  <si>
    <t>9101/000</t>
  </si>
  <si>
    <t>TELEPHONE/EMAILS/FAX</t>
  </si>
  <si>
    <t>9101/001</t>
  </si>
  <si>
    <t>TIC-TELEPHONE/EMAILS/FAX</t>
  </si>
  <si>
    <t>9101/002</t>
  </si>
  <si>
    <t>EBUZZ E-MARKETING SUBCRIPTION</t>
  </si>
  <si>
    <t>Stamps and postage</t>
  </si>
  <si>
    <t>9102/000</t>
  </si>
  <si>
    <t>POSTAGE &amp; COURIER</t>
  </si>
  <si>
    <t>Office rental</t>
  </si>
  <si>
    <t>9103/000</t>
  </si>
  <si>
    <t>OFFICE RENTAL</t>
  </si>
  <si>
    <t>9103/001</t>
  </si>
  <si>
    <t>TIC-OFFICE RENTAL</t>
  </si>
  <si>
    <t>Printing and stationery</t>
  </si>
  <si>
    <t>9105/000</t>
  </si>
  <si>
    <t>STATIONERY &amp; SUPPLIES</t>
  </si>
  <si>
    <t>9105/001</t>
  </si>
  <si>
    <t>TIC-STATIONERY &amp; SUPPLIES</t>
  </si>
  <si>
    <t>Newspaper and periodicals</t>
  </si>
  <si>
    <t>9106/000</t>
  </si>
  <si>
    <t>PHOTOSTATING &amp; OTHERS/PHOTOGRAPHY</t>
  </si>
  <si>
    <t>9107/000</t>
  </si>
  <si>
    <t>NEWSPAPER /BOOKS</t>
  </si>
  <si>
    <t>Office upkeep and expenses</t>
  </si>
  <si>
    <t>9108/000</t>
  </si>
  <si>
    <t>OFFICE UPKEEP &amp; EXPENSES</t>
  </si>
  <si>
    <t>9108/001</t>
  </si>
  <si>
    <t>TIC-OFFICE UPKEEP &amp; EXPENSES</t>
  </si>
  <si>
    <t>9110/000</t>
  </si>
  <si>
    <t>MEETING EXPENSES</t>
  </si>
  <si>
    <t>9111/000</t>
  </si>
  <si>
    <t>UPKEEP OF M/VEHICLE</t>
  </si>
  <si>
    <t>9118/000</t>
  </si>
  <si>
    <t>DIRECTORS MEETING ALLOWANCE</t>
  </si>
  <si>
    <t>Electrictiy and water</t>
  </si>
  <si>
    <t>9113/000</t>
  </si>
  <si>
    <t>ELECTRICITY &amp; WATER</t>
  </si>
  <si>
    <t>9113/001</t>
  </si>
  <si>
    <t>TIC-ELECTRICITY &amp; WATER</t>
  </si>
  <si>
    <t>Advertisement</t>
  </si>
  <si>
    <t>9115/000</t>
  </si>
  <si>
    <t>ADVERTISEMENT - VACANCY</t>
  </si>
  <si>
    <t>9201/001</t>
  </si>
  <si>
    <t>ADVERTISEMENT - MAGAZINES</t>
  </si>
  <si>
    <t>9201/002</t>
  </si>
  <si>
    <t>ADVERTISEMENT - THE EXPAT GROUP</t>
  </si>
  <si>
    <t>9201/003</t>
  </si>
  <si>
    <t>ADVERTISEMENT - BILLBOARDS/BUS WRAP/CUBE</t>
  </si>
  <si>
    <t>9201/004</t>
  </si>
  <si>
    <t>ADVERTISEMENT - TVC</t>
  </si>
  <si>
    <t>9201/005</t>
  </si>
  <si>
    <t>ADVERTISEMENT - OUTDOOR</t>
  </si>
  <si>
    <t>9201/006</t>
  </si>
  <si>
    <t>ADVERTISEMENT - RADIO</t>
  </si>
  <si>
    <t>9201/007</t>
  </si>
  <si>
    <t>ADVERTISEMENT - SOCIAL MEDIA</t>
  </si>
  <si>
    <t>Printing of publication and brochures</t>
  </si>
  <si>
    <t>9202/000</t>
  </si>
  <si>
    <t>PRINTING OF PUBLICATION/BROCHURES</t>
  </si>
  <si>
    <t>9202/003</t>
  </si>
  <si>
    <t>MY PENANG, MY PERANAKAN BROCHURE</t>
  </si>
  <si>
    <t>9202/004</t>
  </si>
  <si>
    <t>HERITAGE WALKABOUT MAP</t>
  </si>
  <si>
    <t>9202/005</t>
  </si>
  <si>
    <t>TRADE SHOW BROCHURE</t>
  </si>
  <si>
    <t>9202/006</t>
  </si>
  <si>
    <t>STREET ART MAP</t>
  </si>
  <si>
    <t>9202/008</t>
  </si>
  <si>
    <t>GTWHI HERITAGE MAP</t>
  </si>
  <si>
    <t>9202/009</t>
  </si>
  <si>
    <t>MUSLIM TRAVEL GUIDE</t>
  </si>
  <si>
    <t>9202/010</t>
  </si>
  <si>
    <t>DISCOVERY BALIK PULAU MAP</t>
  </si>
  <si>
    <t>9202/011</t>
  </si>
  <si>
    <t>KOREAN BROCHURE</t>
  </si>
  <si>
    <t>9202/012</t>
  </si>
  <si>
    <t>CRUISES BROCHURE</t>
  </si>
  <si>
    <t>9202/013</t>
  </si>
  <si>
    <t>EURASIAN FLYERS</t>
  </si>
  <si>
    <t>9202/014</t>
  </si>
  <si>
    <t>BABA NYONYA BROCHURE</t>
  </si>
  <si>
    <t>9202/015</t>
  </si>
  <si>
    <t>FREE SHEET BROCHURE</t>
  </si>
  <si>
    <t>Souvenirs, gift and publication material</t>
  </si>
  <si>
    <t>9203/000</t>
  </si>
  <si>
    <t>DVD DUPLICATION</t>
  </si>
  <si>
    <t>9204/000</t>
  </si>
  <si>
    <t>SOUVENIRS/GIFTS</t>
  </si>
  <si>
    <t>9205/000</t>
  </si>
  <si>
    <t>BROCHUER SHOWCASE RACK</t>
  </si>
  <si>
    <t>9206/000</t>
  </si>
  <si>
    <t>BANNER/STREAMERS &amp; ARTWORK</t>
  </si>
  <si>
    <t>9209/000</t>
  </si>
  <si>
    <t>DEV.OFPG MOBILE APPLICATION</t>
  </si>
  <si>
    <t>9213/000</t>
  </si>
  <si>
    <t>PHOTO/VIDEO ARCHIVING</t>
  </si>
  <si>
    <t>9215/000</t>
  </si>
  <si>
    <t>DEV OF PGT WEBSITE</t>
  </si>
  <si>
    <t>9216/000</t>
  </si>
  <si>
    <t>VIDEO PRODUCTION</t>
  </si>
  <si>
    <t>9208/000</t>
  </si>
  <si>
    <t>DEPRECIATION OF FIXED ASSETS</t>
  </si>
  <si>
    <t>9210/000</t>
  </si>
  <si>
    <t>MEMBERSHIP FEE PAID</t>
  </si>
  <si>
    <t>Tourism Media Campaign</t>
  </si>
  <si>
    <t>9212/001</t>
  </si>
  <si>
    <t>SINGAPORE MEDIA CAMPAIGN</t>
  </si>
  <si>
    <t>9212/002</t>
  </si>
  <si>
    <t>INDONESIA MEDIA CAMPAIGN</t>
  </si>
  <si>
    <t>9212/007</t>
  </si>
  <si>
    <t>HK MEDIA CAMPAIGN</t>
  </si>
  <si>
    <t>9212/008</t>
  </si>
  <si>
    <t>THAILAND MEDIA CAMPAIGN</t>
  </si>
  <si>
    <t>9212/009</t>
  </si>
  <si>
    <t>UK MEDIA CAMPAIGN</t>
  </si>
  <si>
    <t>9212/010</t>
  </si>
  <si>
    <t>AUSTRALIA MEDIA CAMPAIGN</t>
  </si>
  <si>
    <t>9212/011</t>
  </si>
  <si>
    <t>US MEDIA CAMPAIGN</t>
  </si>
  <si>
    <t>Professional fee</t>
  </si>
  <si>
    <t>9207/000</t>
  </si>
  <si>
    <t>PROFESSIONAL FEE</t>
  </si>
  <si>
    <t>9504/000</t>
  </si>
  <si>
    <t>I/TAX CONSULTANCY FEE</t>
  </si>
  <si>
    <t>Publicity for events</t>
  </si>
  <si>
    <t>9218/001</t>
  </si>
  <si>
    <t>PUBLICITY - G'TOWN FESTIVAL</t>
  </si>
  <si>
    <t>9218/002</t>
  </si>
  <si>
    <t>PUBLICITY - 10 DAYS 3 FESTIVAL</t>
  </si>
  <si>
    <t>9218/007</t>
  </si>
  <si>
    <t>PUBLICITY - PG YOSAKOI PARADE</t>
  </si>
  <si>
    <t>9218/009</t>
  </si>
  <si>
    <t>PUBLICIY - OTHER EVENTS</t>
  </si>
  <si>
    <t>9218/010</t>
  </si>
  <si>
    <t>PUBLICITY - TRISHAW ENTOURAGE</t>
  </si>
  <si>
    <t>9218/011</t>
  </si>
  <si>
    <t>PUBLICITY - PENANG ANIME MATSURI</t>
  </si>
  <si>
    <t>9218/012</t>
  </si>
  <si>
    <t>PUBLICITY - G'TOWN HERITAGE CELEBRATION</t>
  </si>
  <si>
    <t>9218/013</t>
  </si>
  <si>
    <t>PUBLICITY - PG FUN EXPERIENCES WITH DM3</t>
  </si>
  <si>
    <t>9218/014</t>
  </si>
  <si>
    <t>PUBLICITY - COMIC FIESTA MINI</t>
  </si>
  <si>
    <t>9211/000</t>
  </si>
  <si>
    <t>FLIGHT INCENTIVE</t>
  </si>
  <si>
    <t>Tactical Campaign</t>
  </si>
  <si>
    <t>9221/001</t>
  </si>
  <si>
    <t>TACTICAL CAMPAIGN - TAIWAN</t>
  </si>
  <si>
    <t>9221/002</t>
  </si>
  <si>
    <t>TACTICAL CAMPAIGN - HONG KONG</t>
  </si>
  <si>
    <t>9221/003</t>
  </si>
  <si>
    <t>TACTICAL CAMPAIGN - AUSTRALIA</t>
  </si>
  <si>
    <t>9221/004</t>
  </si>
  <si>
    <t>TACTICAL CAMPAIGN - CHINA</t>
  </si>
  <si>
    <t>9221/005</t>
  </si>
  <si>
    <t>TACTICAL CAMPAIGN - SINGAPORE</t>
  </si>
  <si>
    <t>9221/006</t>
  </si>
  <si>
    <t>TACTICAL CAMPAIGN - THAILAND</t>
  </si>
  <si>
    <t>9221/007</t>
  </si>
  <si>
    <t>TACTICAL CAMPAIGN - INDONESIA</t>
  </si>
  <si>
    <t>9221/008</t>
  </si>
  <si>
    <t>TACTICAL CAMPAIGN - KOREA</t>
  </si>
  <si>
    <t>9221/009</t>
  </si>
  <si>
    <t>TACTICAL CAMPAIGN - UK</t>
  </si>
  <si>
    <t>9221/010</t>
  </si>
  <si>
    <t>TACTICAL CAMPAIGN - JAPAN</t>
  </si>
  <si>
    <t>9221/011</t>
  </si>
  <si>
    <t>TACTICAL CAMPAIGN - VIETNAM</t>
  </si>
  <si>
    <t>9221/012</t>
  </si>
  <si>
    <t>TACTICAL CAMPAIGN - MYANMAR</t>
  </si>
  <si>
    <t>9221/013</t>
  </si>
  <si>
    <t>TACTICAL CAMPAIGN - PHILIPPINES</t>
  </si>
  <si>
    <t>9221/014</t>
  </si>
  <si>
    <t>TACTICAL CAMPAIGN - INDIA</t>
  </si>
  <si>
    <t>9221/015</t>
  </si>
  <si>
    <t>TACTICAL CAMPAIGN - GERMANY</t>
  </si>
  <si>
    <t>9221/016</t>
  </si>
  <si>
    <t>TACTICAL CAMPAIGN - EUROPE</t>
  </si>
  <si>
    <t>9222/000</t>
  </si>
  <si>
    <t>TOURISM SURVEY</t>
  </si>
  <si>
    <t>9224/000</t>
  </si>
  <si>
    <t>COPYWRITTING/TRANSLATION</t>
  </si>
  <si>
    <t>Hosting of events</t>
  </si>
  <si>
    <t>9300/002</t>
  </si>
  <si>
    <t>HERITAGE WALK &amp; TOUR/SUNDAY EVENT</t>
  </si>
  <si>
    <t>9300/004</t>
  </si>
  <si>
    <t>FAM TRIP</t>
  </si>
  <si>
    <t>9300/005</t>
  </si>
  <si>
    <t>WELCOMING RECEPTION</t>
  </si>
  <si>
    <t>9300/006</t>
  </si>
  <si>
    <t>LUNCH/DINNER HOSTING</t>
  </si>
  <si>
    <t>9300/009</t>
  </si>
  <si>
    <t>CONTRIBUTION/SPONSOR</t>
  </si>
  <si>
    <t>9300/019</t>
  </si>
  <si>
    <t>PENANG CENTRE OF EDUCATION TOURISM</t>
  </si>
  <si>
    <t>9300/024</t>
  </si>
  <si>
    <t>LAST FRI SAT SUN FOR THE MONTH</t>
  </si>
  <si>
    <t>9300/031</t>
  </si>
  <si>
    <t>PGT NETWORKING WITH TOURISM PLAYER</t>
  </si>
  <si>
    <t>9300/032</t>
  </si>
  <si>
    <t>INCENTIVE FOR MICE GROUP</t>
  </si>
  <si>
    <t>9300/033</t>
  </si>
  <si>
    <t>CULTURE JAPAN NIGHT PENANG</t>
  </si>
  <si>
    <t>9300/040</t>
  </si>
  <si>
    <t>GEORGETOWN LITERARY FESTIVAL</t>
  </si>
  <si>
    <t>9300/044</t>
  </si>
  <si>
    <t>RAJA MUDA SELANGOR INT REGATTA</t>
  </si>
  <si>
    <t>9300/046</t>
  </si>
  <si>
    <t>THE SPRING FESTORAMA 2014</t>
  </si>
  <si>
    <t>9300/047</t>
  </si>
  <si>
    <t>DR WU LIEN TEH COMMEMORATIVE SYMPOSIUM</t>
  </si>
  <si>
    <t>9300/048</t>
  </si>
  <si>
    <t>WEB IN TRAVEL WORKSHOP</t>
  </si>
  <si>
    <t>9300/049</t>
  </si>
  <si>
    <t>LAUNCHING OF MYPENANG WEBSITE</t>
  </si>
  <si>
    <t>9300/050</t>
  </si>
  <si>
    <t>MID AUTUMN FESTORAMA</t>
  </si>
  <si>
    <t>9300/051</t>
  </si>
  <si>
    <t>COMIC FIESTA MINI</t>
  </si>
  <si>
    <t>9300/052</t>
  </si>
  <si>
    <t>COLLECTOR ORIENTED SOCIAL PARTY(COSPAR)</t>
  </si>
  <si>
    <t>9300/053</t>
  </si>
  <si>
    <t>HOT AIR BALLOON FIESTA</t>
  </si>
  <si>
    <t>9300/054</t>
  </si>
  <si>
    <t>PENANG ANIME MATSURI - SUMMER PARTY</t>
  </si>
  <si>
    <t>9300/055</t>
  </si>
  <si>
    <t>TRISHAW ENTOURAGE</t>
  </si>
  <si>
    <t>9300/056</t>
  </si>
  <si>
    <t>SHANGHAI YUE OPERA</t>
  </si>
  <si>
    <t>9300/057</t>
  </si>
  <si>
    <t>DC JUSTICE LEAGUE RUN</t>
  </si>
  <si>
    <t>9300/058</t>
  </si>
  <si>
    <t>MINI HOT AIR BALLOON</t>
  </si>
  <si>
    <t>9300/059</t>
  </si>
  <si>
    <t>PENANG CENTRE OF MEDICAL TOURISM</t>
  </si>
  <si>
    <t>9300/060</t>
  </si>
  <si>
    <t>WORLD TRAVEL MART CONNECT ASIA</t>
  </si>
  <si>
    <t>9300/061</t>
  </si>
  <si>
    <t>PENANG WEDDING TOURISM</t>
  </si>
  <si>
    <t>9300/062</t>
  </si>
  <si>
    <t>UNITED PENANG BEARS PENANG</t>
  </si>
  <si>
    <t>9300/063</t>
  </si>
  <si>
    <t>WORLD TOURISM CONFERENCE</t>
  </si>
  <si>
    <t>9300/064</t>
  </si>
  <si>
    <t>PENANG INTERNATIONAL FOOD FESTIVAL</t>
  </si>
  <si>
    <t>9300/065</t>
  </si>
  <si>
    <t>PG TRAM LAUNCHING IN HK</t>
  </si>
  <si>
    <t>9300/066</t>
  </si>
  <si>
    <t>PG FUN EXPERIENCES WITH DM3</t>
  </si>
  <si>
    <t>9300/067</t>
  </si>
  <si>
    <t>PENANG STREET FOOD FESTIVAL</t>
  </si>
  <si>
    <t>9300/068</t>
  </si>
  <si>
    <t>ASIA PACIFIC ECONOMIC CONFERENCE</t>
  </si>
  <si>
    <t>9300/069</t>
  </si>
  <si>
    <t>IN BETWEEN ART FESTIVAL</t>
  </si>
  <si>
    <t>9400/072</t>
  </si>
  <si>
    <t>ARABIAN TRAVEL MART, DUBAI</t>
  </si>
  <si>
    <t>9400/074</t>
  </si>
  <si>
    <t>ITE HONG KONG</t>
  </si>
  <si>
    <t>9400/089</t>
  </si>
  <si>
    <t>SATTE NEW DELHI</t>
  </si>
  <si>
    <t>Tourism promotion(Trade show)</t>
  </si>
  <si>
    <t>9400/053</t>
  </si>
  <si>
    <t>INVEST &amp; PROMOTION MISSION TO ACEH</t>
  </si>
  <si>
    <t>9400/081</t>
  </si>
  <si>
    <t>SALES MISSION TAIWAN</t>
  </si>
  <si>
    <t>9400/094</t>
  </si>
  <si>
    <t>MEDAN FAIR</t>
  </si>
  <si>
    <t>9400/101</t>
  </si>
  <si>
    <t>INT TRAVEL FAIR, TAIPEI</t>
  </si>
  <si>
    <t>9400/104</t>
  </si>
  <si>
    <t>SG TRAVEL AGENT NETWORKING SESSION</t>
  </si>
  <si>
    <t>9400/108</t>
  </si>
  <si>
    <t>AIME MELBOURNE</t>
  </si>
  <si>
    <t>9400/109</t>
  </si>
  <si>
    <t>MYCEB KOREA ROADSHOW APR 22 - 25, 2014</t>
  </si>
  <si>
    <t>9400/110</t>
  </si>
  <si>
    <t>NATAS SINGAPORE 28 FEB - 2 MAR,2014</t>
  </si>
  <si>
    <t>9400/111</t>
  </si>
  <si>
    <t>ITB BERLIN TRADE SHOW</t>
  </si>
  <si>
    <t>9400/112</t>
  </si>
  <si>
    <t>SALES MISSION INDIA MAR 17 - 21, 2014</t>
  </si>
  <si>
    <t>9400/113</t>
  </si>
  <si>
    <t>ITB ASIA TRADESHOW</t>
  </si>
  <si>
    <t>9400/114</t>
  </si>
  <si>
    <t>TRAVEL M'SIA 2014,S'PORE APR 25-27,2014</t>
  </si>
  <si>
    <t>9400/115</t>
  </si>
  <si>
    <t>SALES MISSION GZ,SHENZHEN</t>
  </si>
  <si>
    <t>9400/116</t>
  </si>
  <si>
    <t>TM AUSTRALIA ROADSHOW</t>
  </si>
  <si>
    <t>9400/117</t>
  </si>
  <si>
    <t>IT &amp; CMA IN BANGKOK</t>
  </si>
  <si>
    <t>9400/118</t>
  </si>
  <si>
    <t>HK MEDIA CAMPAIGN LAUNCH &amp; SALES MISSION</t>
  </si>
  <si>
    <t>9400/119</t>
  </si>
  <si>
    <t>MANILA TRAVEL AGENTS NETWORKING SESSION</t>
  </si>
  <si>
    <t>9400/120</t>
  </si>
  <si>
    <t>SIGNING OF MOU - FRIENDSHIP CITY BTW</t>
  </si>
  <si>
    <t>9400/121</t>
  </si>
  <si>
    <t>WORLD TRAVEL MARKET</t>
  </si>
  <si>
    <t>9400/122</t>
  </si>
  <si>
    <t>WORLD MUSIC EXPO</t>
  </si>
  <si>
    <t>9400/123</t>
  </si>
  <si>
    <t>CHIANG MAI HOT AIR BALLOON FAM TRIP</t>
  </si>
  <si>
    <t>9400/124</t>
  </si>
  <si>
    <t>SALES MISSION TO KOREA</t>
  </si>
  <si>
    <t>9400/125</t>
  </si>
  <si>
    <t>AUSTRALIA ROADSHOW</t>
  </si>
  <si>
    <t>9400/126</t>
  </si>
  <si>
    <t>HANA TOUR FAIR KOREA</t>
  </si>
  <si>
    <t>9400/127</t>
  </si>
  <si>
    <t>HOT AIR BALLOON REECCE</t>
  </si>
  <si>
    <t>9400/128</t>
  </si>
  <si>
    <t>ANTIME JAPAN RECCE</t>
  </si>
  <si>
    <t>9400/129</t>
  </si>
  <si>
    <t>SEATRADE CRUISE GLOBAL</t>
  </si>
  <si>
    <t>9400/130</t>
  </si>
  <si>
    <t>OFFICIAL VISIT TO SOUTH AUSTRALIA</t>
  </si>
  <si>
    <t>9400/131</t>
  </si>
  <si>
    <t>ITE HO CHI MINH</t>
  </si>
  <si>
    <t>9400/132</t>
  </si>
  <si>
    <t>MHTC SALES MISSION</t>
  </si>
  <si>
    <t>9400/133</t>
  </si>
  <si>
    <t>JATA TOURISM EXPO JAPAN</t>
  </si>
  <si>
    <t>9400/134</t>
  </si>
  <si>
    <t>TM PRODUCT UPDATES IN MANILA</t>
  </si>
  <si>
    <t>9400/135</t>
  </si>
  <si>
    <t>MYANMAR INT TRAVEL MART</t>
  </si>
  <si>
    <t>9400/136</t>
  </si>
  <si>
    <t>THAI INTERNATIONAL TRAVEL FAIR</t>
  </si>
  <si>
    <t>9400/137</t>
  </si>
  <si>
    <t>KAOHSIUNG LANTERN FESTIVAL</t>
  </si>
  <si>
    <t>9400/138</t>
  </si>
  <si>
    <t>SHANGHAI WORLD TRAVEL FAIR</t>
  </si>
  <si>
    <t>9400/139</t>
  </si>
  <si>
    <t>APMG AUCKLAND NEW ZEALAND</t>
  </si>
  <si>
    <t>9400/140</t>
  </si>
  <si>
    <t>MEDAN BUSINESS DIALOGUE</t>
  </si>
  <si>
    <t>9400/141</t>
  </si>
  <si>
    <t>TAIWAN SALES MISSION</t>
  </si>
  <si>
    <t>9400/142</t>
  </si>
  <si>
    <t>SATUN TM SEMINAR</t>
  </si>
  <si>
    <t>Tourism travelogue</t>
  </si>
  <si>
    <t>9401/001</t>
  </si>
  <si>
    <t>KOREA OBS TV PROGRAMME</t>
  </si>
  <si>
    <t>9501/000</t>
  </si>
  <si>
    <t>AUDIT FEE</t>
  </si>
  <si>
    <t>9502/000</t>
  </si>
  <si>
    <t>ACCOUNTING FEE</t>
  </si>
  <si>
    <t>9503/000</t>
  </si>
  <si>
    <t>SECRETARIAL FEE</t>
  </si>
  <si>
    <t>9601/000</t>
  </si>
  <si>
    <t>BANK CHARGES</t>
  </si>
  <si>
    <t>9602/000</t>
  </si>
  <si>
    <t>FILING FEE</t>
  </si>
  <si>
    <t>9604/000</t>
  </si>
  <si>
    <t>GAIN/LOSS OF FOREX EXCHANGE</t>
  </si>
  <si>
    <t>9606/001</t>
  </si>
  <si>
    <t>TIC-LICENSE FEE</t>
  </si>
  <si>
    <t>9019/000</t>
  </si>
  <si>
    <t>ANNUAL DINNER</t>
  </si>
  <si>
    <t>9114/000</t>
  </si>
  <si>
    <t>FIXED ASSET WRITTEN OFF</t>
  </si>
  <si>
    <t>9117/000</t>
  </si>
  <si>
    <t>TRADE MARK</t>
  </si>
  <si>
    <t>State tourism expenses</t>
  </si>
  <si>
    <t>9701/000</t>
  </si>
  <si>
    <t>STATE TOURISM - SPONSORSHIP</t>
  </si>
  <si>
    <t>9705/000</t>
  </si>
  <si>
    <t>STATE TOURISM - TOURISM PROMOTION</t>
  </si>
  <si>
    <t>9708/000</t>
  </si>
  <si>
    <t>STATE TOURISM - WELCOMING RECEPTION</t>
  </si>
  <si>
    <t>9709/000</t>
  </si>
  <si>
    <t>STATE TOURISM - FAM TRIP</t>
  </si>
  <si>
    <t>9714/000</t>
  </si>
  <si>
    <t>STATE TOURISM - ALLOWANCE</t>
  </si>
  <si>
    <t>Operating expenses</t>
  </si>
  <si>
    <t>Adminstrative expenses</t>
  </si>
  <si>
    <t>&amp;</t>
  </si>
</sst>
</file>

<file path=xl/styles.xml><?xml version="1.0" encoding="utf-8"?>
<styleSheet xmlns="http://schemas.openxmlformats.org/spreadsheetml/2006/main">
  <numFmts count="7">
    <numFmt numFmtId="41" formatCode="_(* #,##0_);_(* \(#,##0\);_(* &quot;-&quot;_);_(@_)"/>
    <numFmt numFmtId="43" formatCode="_(* #,##0.00_);_(* \(#,##0.00\);_(* &quot;-&quot;??_);_(@_)"/>
    <numFmt numFmtId="164" formatCode="#,###,###,##0.00"/>
    <numFmt numFmtId="165" formatCode="_(* #,##0.00_);_(* \(#,##0.00\);_(* \-??_);_(@_)"/>
    <numFmt numFmtId="166" formatCode="_(* #,##0_);_(* \(#,##0\);_(* \-??_);_(@_)"/>
    <numFmt numFmtId="167" formatCode="_(* #,##0.00_);_(* \(#,##0.00\);_(* &quot;-&quot;_);_(@_)"/>
    <numFmt numFmtId="168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9"/>
      <color theme="1"/>
      <name val="Verdana"/>
      <family val="2"/>
    </font>
    <font>
      <sz val="9"/>
      <color indexed="8"/>
      <name val="Times New Roman"/>
      <family val="1"/>
    </font>
    <font>
      <b/>
      <sz val="9"/>
      <name val="Times New Roman"/>
      <family val="1"/>
    </font>
    <font>
      <sz val="9"/>
      <color indexed="10"/>
      <name val="Times New Roman"/>
      <family val="1"/>
    </font>
    <font>
      <b/>
      <sz val="9"/>
      <color indexed="10"/>
      <name val="Times New Roman"/>
      <family val="1"/>
    </font>
    <font>
      <sz val="10"/>
      <name val="Helv"/>
      <family val="2"/>
    </font>
    <font>
      <sz val="9"/>
      <color indexed="8"/>
      <name val="Verdana"/>
      <family val="2"/>
    </font>
    <font>
      <i/>
      <sz val="9"/>
      <color indexed="10"/>
      <name val="Times New Roman"/>
      <family val="1"/>
    </font>
    <font>
      <sz val="9"/>
      <color rgb="FFFF0000"/>
      <name val="Times New Roman"/>
      <family val="1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12" fillId="0" borderId="0"/>
  </cellStyleXfs>
  <cellXfs count="105">
    <xf numFmtId="0" fontId="0" fillId="0" borderId="0" xfId="0"/>
    <xf numFmtId="0" fontId="2" fillId="0" borderId="0" xfId="0" applyFont="1" applyAlignment="1">
      <alignment horizontal="center"/>
    </xf>
    <xf numFmtId="49" fontId="4" fillId="0" borderId="0" xfId="4" applyNumberFormat="1" applyFont="1" applyFill="1"/>
    <xf numFmtId="0" fontId="2" fillId="0" borderId="0" xfId="0" applyFont="1"/>
    <xf numFmtId="0" fontId="2" fillId="0" borderId="0" xfId="0" applyFont="1" applyFill="1" applyAlignment="1">
      <alignment horizontal="center"/>
    </xf>
    <xf numFmtId="39" fontId="5" fillId="0" borderId="0" xfId="6" applyNumberFormat="1" applyFont="1" applyFill="1" applyAlignment="1">
      <alignment horizontal="left"/>
    </xf>
    <xf numFmtId="49" fontId="4" fillId="0" borderId="0" xfId="7" applyNumberFormat="1" applyFont="1" applyFill="1"/>
    <xf numFmtId="165" fontId="2" fillId="0" borderId="0" xfId="0" applyNumberFormat="1" applyFont="1" applyFill="1" applyAlignment="1">
      <alignment horizontal="left"/>
    </xf>
    <xf numFmtId="165" fontId="6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49" fontId="4" fillId="0" borderId="0" xfId="9" applyNumberFormat="1" applyFont="1" applyFill="1"/>
    <xf numFmtId="0" fontId="2" fillId="0" borderId="0" xfId="0" applyFont="1" applyAlignment="1">
      <alignment horizontal="left"/>
    </xf>
    <xf numFmtId="49" fontId="4" fillId="0" borderId="0" xfId="14" applyNumberFormat="1" applyFont="1" applyFill="1"/>
    <xf numFmtId="0" fontId="2" fillId="0" borderId="0" xfId="0" applyFont="1" applyFill="1"/>
    <xf numFmtId="0" fontId="2" fillId="0" borderId="0" xfId="6" applyFont="1"/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166" fontId="2" fillId="0" borderId="7" xfId="6" applyNumberFormat="1" applyFont="1" applyFill="1" applyBorder="1"/>
    <xf numFmtId="166" fontId="2" fillId="0" borderId="0" xfId="6" applyNumberFormat="1" applyFont="1" applyFill="1" applyBorder="1"/>
    <xf numFmtId="43" fontId="2" fillId="0" borderId="0" xfId="1" applyFont="1" applyFill="1" applyBorder="1"/>
    <xf numFmtId="43" fontId="5" fillId="0" borderId="0" xfId="1" applyFont="1" applyFill="1" applyBorder="1"/>
    <xf numFmtId="43" fontId="6" fillId="0" borderId="0" xfId="1" applyFont="1" applyFill="1" applyBorder="1"/>
    <xf numFmtId="49" fontId="10" fillId="0" borderId="0" xfId="17" applyNumberFormat="1" applyFont="1" applyBorder="1"/>
    <xf numFmtId="49" fontId="4" fillId="0" borderId="0" xfId="17" applyNumberFormat="1" applyFont="1" applyBorder="1"/>
    <xf numFmtId="167" fontId="2" fillId="0" borderId="0" xfId="2" applyNumberFormat="1" applyFont="1" applyFill="1" applyBorder="1"/>
    <xf numFmtId="0" fontId="2" fillId="0" borderId="0" xfId="0" applyFont="1" applyFill="1" applyBorder="1"/>
    <xf numFmtId="49" fontId="4" fillId="0" borderId="0" xfId="18" applyNumberFormat="1" applyFont="1" applyBorder="1"/>
    <xf numFmtId="49" fontId="2" fillId="0" borderId="0" xfId="17" applyNumberFormat="1" applyFont="1" applyFill="1" applyBorder="1"/>
    <xf numFmtId="49" fontId="4" fillId="0" borderId="0" xfId="17" applyNumberFormat="1" applyFont="1" applyFill="1" applyBorder="1"/>
    <xf numFmtId="167" fontId="4" fillId="0" borderId="0" xfId="2" applyNumberFormat="1" applyFont="1" applyFill="1" applyBorder="1"/>
    <xf numFmtId="167" fontId="6" fillId="0" borderId="0" xfId="2" applyNumberFormat="1" applyFont="1" applyFill="1" applyBorder="1"/>
    <xf numFmtId="43" fontId="2" fillId="0" borderId="1" xfId="1" applyFont="1" applyFill="1" applyBorder="1"/>
    <xf numFmtId="167" fontId="4" fillId="0" borderId="1" xfId="2" applyNumberFormat="1" applyFont="1" applyFill="1" applyBorder="1"/>
    <xf numFmtId="167" fontId="6" fillId="0" borderId="1" xfId="2" applyNumberFormat="1" applyFont="1" applyFill="1" applyBorder="1"/>
    <xf numFmtId="167" fontId="2" fillId="0" borderId="4" xfId="2" applyNumberFormat="1" applyFont="1" applyFill="1" applyBorder="1"/>
    <xf numFmtId="43" fontId="2" fillId="0" borderId="4" xfId="1" applyFont="1" applyFill="1" applyBorder="1"/>
    <xf numFmtId="167" fontId="6" fillId="0" borderId="4" xfId="2" applyNumberFormat="1" applyFont="1" applyFill="1" applyBorder="1"/>
    <xf numFmtId="49" fontId="2" fillId="0" borderId="0" xfId="17" applyNumberFormat="1" applyFont="1" applyBorder="1"/>
    <xf numFmtId="167" fontId="2" fillId="0" borderId="1" xfId="2" applyNumberFormat="1" applyFont="1" applyFill="1" applyBorder="1"/>
    <xf numFmtId="167" fontId="4" fillId="0" borderId="4" xfId="2" applyNumberFormat="1" applyFont="1" applyFill="1" applyBorder="1"/>
    <xf numFmtId="49" fontId="10" fillId="0" borderId="0" xfId="17" applyNumberFormat="1" applyFont="1" applyFill="1" applyBorder="1"/>
    <xf numFmtId="0" fontId="10" fillId="0" borderId="0" xfId="0" applyFont="1" applyFill="1" applyBorder="1" applyAlignment="1">
      <alignment horizontal="left"/>
    </xf>
    <xf numFmtId="167" fontId="4" fillId="0" borderId="10" xfId="2" applyNumberFormat="1" applyFont="1" applyFill="1" applyBorder="1" applyAlignment="1">
      <alignment horizontal="center"/>
    </xf>
    <xf numFmtId="167" fontId="11" fillId="0" borderId="10" xfId="2" applyNumberFormat="1" applyFont="1" applyFill="1" applyBorder="1" applyAlignment="1">
      <alignment horizontal="center"/>
    </xf>
    <xf numFmtId="167" fontId="2" fillId="0" borderId="0" xfId="2" applyNumberFormat="1" applyFont="1" applyFill="1" applyBorder="1" applyAlignment="1">
      <alignment horizontal="center"/>
    </xf>
    <xf numFmtId="167" fontId="11" fillId="0" borderId="0" xfId="2" applyNumberFormat="1" applyFont="1" applyFill="1" applyBorder="1" applyAlignment="1">
      <alignment horizontal="center"/>
    </xf>
    <xf numFmtId="167" fontId="4" fillId="0" borderId="0" xfId="2" applyNumberFormat="1" applyFont="1" applyFill="1" applyBorder="1" applyAlignment="1">
      <alignment horizontal="center"/>
    </xf>
    <xf numFmtId="9" fontId="4" fillId="0" borderId="11" xfId="3" applyFont="1" applyFill="1" applyBorder="1" applyAlignment="1">
      <alignment horizontal="center"/>
    </xf>
    <xf numFmtId="9" fontId="6" fillId="0" borderId="11" xfId="3" applyFont="1" applyFill="1" applyBorder="1" applyAlignment="1">
      <alignment horizontal="center"/>
    </xf>
    <xf numFmtId="167" fontId="4" fillId="0" borderId="10" xfId="2" applyNumberFormat="1" applyFont="1" applyFill="1" applyBorder="1"/>
    <xf numFmtId="167" fontId="6" fillId="0" borderId="10" xfId="2" applyNumberFormat="1" applyFont="1" applyFill="1" applyBorder="1"/>
    <xf numFmtId="43" fontId="7" fillId="0" borderId="0" xfId="1" applyFont="1" applyFill="1" applyBorder="1"/>
    <xf numFmtId="49" fontId="4" fillId="0" borderId="0" xfId="20" applyNumberFormat="1" applyFont="1" applyBorder="1"/>
    <xf numFmtId="43" fontId="7" fillId="0" borderId="1" xfId="1" applyFont="1" applyFill="1" applyBorder="1"/>
    <xf numFmtId="0" fontId="2" fillId="0" borderId="0" xfId="0" applyFont="1" applyBorder="1"/>
    <xf numFmtId="0" fontId="10" fillId="0" borderId="0" xfId="0" applyFont="1" applyBorder="1"/>
    <xf numFmtId="49" fontId="2" fillId="0" borderId="0" xfId="21" applyNumberFormat="1" applyFont="1" applyBorder="1"/>
    <xf numFmtId="167" fontId="2" fillId="0" borderId="0" xfId="2" applyNumberFormat="1" applyFont="1" applyFill="1"/>
    <xf numFmtId="49" fontId="2" fillId="0" borderId="0" xfId="0" applyNumberFormat="1" applyFont="1" applyBorder="1"/>
    <xf numFmtId="164" fontId="4" fillId="0" borderId="0" xfId="11" applyNumberFormat="1" applyFont="1" applyFill="1"/>
    <xf numFmtId="167" fontId="6" fillId="0" borderId="0" xfId="2" applyNumberFormat="1" applyFont="1" applyFill="1"/>
    <xf numFmtId="49" fontId="2" fillId="0" borderId="0" xfId="21" applyNumberFormat="1" applyFont="1" applyFill="1" applyBorder="1"/>
    <xf numFmtId="49" fontId="10" fillId="0" borderId="0" xfId="21" applyNumberFormat="1" applyFont="1" applyBorder="1"/>
    <xf numFmtId="43" fontId="6" fillId="0" borderId="4" xfId="1" applyFont="1" applyFill="1" applyBorder="1"/>
    <xf numFmtId="43" fontId="6" fillId="0" borderId="1" xfId="1" applyFont="1" applyFill="1" applyBorder="1"/>
    <xf numFmtId="0" fontId="2" fillId="0" borderId="0" xfId="0" applyFont="1" applyBorder="1" applyAlignment="1">
      <alignment horizontal="center"/>
    </xf>
    <xf numFmtId="43" fontId="2" fillId="0" borderId="12" xfId="1" applyFont="1" applyFill="1" applyBorder="1"/>
    <xf numFmtId="165" fontId="2" fillId="0" borderId="0" xfId="0" applyNumberFormat="1" applyFont="1" applyFill="1" applyBorder="1"/>
    <xf numFmtId="43" fontId="5" fillId="0" borderId="0" xfId="1" applyFont="1" applyFill="1" applyBorder="1" applyAlignment="1">
      <alignment horizontal="center"/>
    </xf>
    <xf numFmtId="168" fontId="7" fillId="0" borderId="0" xfId="6" applyNumberFormat="1" applyFont="1" applyFill="1" applyBorder="1" applyAlignment="1">
      <alignment horizontal="center"/>
    </xf>
    <xf numFmtId="39" fontId="2" fillId="0" borderId="0" xfId="0" applyNumberFormat="1" applyFont="1" applyFill="1"/>
    <xf numFmtId="39" fontId="2" fillId="0" borderId="0" xfId="0" applyNumberFormat="1" applyFont="1" applyFill="1" applyAlignment="1">
      <alignment horizontal="center"/>
    </xf>
    <xf numFmtId="165" fontId="2" fillId="0" borderId="0" xfId="0" applyNumberFormat="1" applyFont="1" applyFill="1"/>
    <xf numFmtId="165" fontId="6" fillId="0" borderId="0" xfId="0" applyNumberFormat="1" applyFont="1" applyFill="1"/>
    <xf numFmtId="164" fontId="4" fillId="0" borderId="0" xfId="8" applyNumberFormat="1" applyFont="1" applyFill="1"/>
    <xf numFmtId="39" fontId="2" fillId="0" borderId="0" xfId="0" applyNumberFormat="1" applyFont="1" applyFill="1" applyAlignment="1">
      <alignment horizontal="left"/>
    </xf>
    <xf numFmtId="164" fontId="4" fillId="0" borderId="0" xfId="13" applyNumberFormat="1" applyFont="1" applyFill="1"/>
    <xf numFmtId="39" fontId="5" fillId="0" borderId="0" xfId="0" applyNumberFormat="1" applyFont="1" applyFill="1"/>
    <xf numFmtId="0" fontId="2" fillId="0" borderId="1" xfId="0" applyFont="1" applyFill="1" applyBorder="1"/>
    <xf numFmtId="0" fontId="5" fillId="0" borderId="2" xfId="6" applyFont="1" applyFill="1" applyBorder="1" applyAlignment="1">
      <alignment horizontal="center"/>
    </xf>
    <xf numFmtId="0" fontId="5" fillId="0" borderId="0" xfId="6" applyFont="1" applyFill="1" applyBorder="1" applyAlignment="1">
      <alignment horizontal="center"/>
    </xf>
    <xf numFmtId="39" fontId="5" fillId="0" borderId="3" xfId="6" applyNumberFormat="1" applyFont="1" applyFill="1" applyBorder="1" applyAlignment="1">
      <alignment horizontal="center"/>
    </xf>
    <xf numFmtId="39" fontId="7" fillId="0" borderId="4" xfId="6" applyNumberFormat="1" applyFont="1" applyFill="1" applyBorder="1" applyAlignment="1">
      <alignment horizontal="center"/>
    </xf>
    <xf numFmtId="14" fontId="5" fillId="0" borderId="6" xfId="6" applyNumberFormat="1" applyFont="1" applyFill="1" applyBorder="1" applyAlignment="1">
      <alignment horizontal="center"/>
    </xf>
    <xf numFmtId="14" fontId="5" fillId="0" borderId="0" xfId="6" applyNumberFormat="1" applyFont="1" applyFill="1" applyBorder="1" applyAlignment="1">
      <alignment horizontal="center"/>
    </xf>
    <xf numFmtId="39" fontId="5" fillId="0" borderId="1" xfId="6" quotePrefix="1" applyNumberFormat="1" applyFont="1" applyFill="1" applyBorder="1" applyAlignment="1">
      <alignment horizontal="center"/>
    </xf>
    <xf numFmtId="39" fontId="5" fillId="0" borderId="1" xfId="6" applyNumberFormat="1" applyFont="1" applyFill="1" applyBorder="1" applyAlignment="1">
      <alignment horizontal="center"/>
    </xf>
    <xf numFmtId="39" fontId="7" fillId="0" borderId="0" xfId="6" applyNumberFormat="1" applyFont="1" applyFill="1" applyBorder="1" applyAlignment="1">
      <alignment horizontal="center"/>
    </xf>
    <xf numFmtId="0" fontId="5" fillId="0" borderId="8" xfId="6" applyFont="1" applyFill="1" applyBorder="1" applyAlignment="1">
      <alignment horizontal="center"/>
    </xf>
    <xf numFmtId="0" fontId="5" fillId="0" borderId="1" xfId="6" applyFont="1" applyFill="1" applyBorder="1" applyAlignment="1">
      <alignment horizontal="center"/>
    </xf>
    <xf numFmtId="165" fontId="5" fillId="0" borderId="9" xfId="0" applyNumberFormat="1" applyFont="1" applyFill="1" applyBorder="1" applyAlignment="1">
      <alignment horizontal="center"/>
    </xf>
    <xf numFmtId="165" fontId="7" fillId="0" borderId="9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center"/>
    </xf>
    <xf numFmtId="165" fontId="7" fillId="0" borderId="4" xfId="0" applyNumberFormat="1" applyFont="1" applyFill="1" applyBorder="1" applyAlignment="1">
      <alignment horizontal="center"/>
    </xf>
    <xf numFmtId="39" fontId="7" fillId="0" borderId="4" xfId="0" applyNumberFormat="1" applyFont="1" applyFill="1" applyBorder="1" applyAlignment="1">
      <alignment horizontal="center"/>
    </xf>
    <xf numFmtId="49" fontId="4" fillId="0" borderId="0" xfId="18" applyNumberFormat="1" applyFont="1" applyFill="1" applyBorder="1"/>
    <xf numFmtId="164" fontId="4" fillId="0" borderId="0" xfId="19" applyNumberFormat="1" applyFont="1" applyFill="1"/>
    <xf numFmtId="49" fontId="4" fillId="0" borderId="0" xfId="20" applyNumberFormat="1" applyFont="1" applyFill="1" applyBorder="1"/>
    <xf numFmtId="49" fontId="2" fillId="0" borderId="0" xfId="0" applyNumberFormat="1" applyFont="1" applyFill="1" applyBorder="1"/>
    <xf numFmtId="39" fontId="2" fillId="0" borderId="0" xfId="0" applyNumberFormat="1" applyFont="1" applyFill="1" applyBorder="1"/>
    <xf numFmtId="43" fontId="2" fillId="0" borderId="0" xfId="1" applyFont="1" applyFill="1"/>
  </cellXfs>
  <cellStyles count="22">
    <cellStyle name="Comma" xfId="1" builtinId="3"/>
    <cellStyle name="Comma [0]" xfId="2" builtinId="6"/>
    <cellStyle name="Normal" xfId="0" builtinId="0"/>
    <cellStyle name="Normal 19" xfId="17"/>
    <cellStyle name="Normal 24" xfId="18"/>
    <cellStyle name="Normal 42" xfId="13"/>
    <cellStyle name="Normal 43" xfId="15"/>
    <cellStyle name="Normal 44" xfId="19"/>
    <cellStyle name="Normal 47" xfId="20"/>
    <cellStyle name="Normal 48" xfId="8"/>
    <cellStyle name="Normal 57" xfId="14"/>
    <cellStyle name="Normal 58" xfId="16"/>
    <cellStyle name="Normal 77" xfId="12"/>
    <cellStyle name="Normal 79" xfId="10"/>
    <cellStyle name="Normal 82" xfId="11"/>
    <cellStyle name="Normal 87" xfId="9"/>
    <cellStyle name="Normal 88" xfId="7"/>
    <cellStyle name="Normal 89" xfId="5"/>
    <cellStyle name="Normal 99" xfId="4"/>
    <cellStyle name="Normal_IP awp" xfId="6"/>
    <cellStyle name="Normal_STB032010" xfId="21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GT%202017/WIP-17/PGT-WIP-17-Dec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10"/>
      <sheetName val="OB"/>
      <sheetName val="OPE"/>
      <sheetName val="F50"/>
      <sheetName val="F60"/>
      <sheetName val="F70"/>
      <sheetName val="F80-17"/>
      <sheetName val="F100"/>
      <sheetName val="10"/>
      <sheetName val="30"/>
      <sheetName val="30-1"/>
      <sheetName val="50"/>
      <sheetName val="50-PGL"/>
      <sheetName val="50-Dec"/>
      <sheetName val="50-Sep"/>
      <sheetName val="80"/>
      <sheetName val="A"/>
      <sheetName val="G"/>
      <sheetName val="G-1"/>
      <sheetName val="F"/>
      <sheetName val="J"/>
      <sheetName val="J-1"/>
      <sheetName val="N"/>
      <sheetName val="N-1"/>
      <sheetName val="N-2"/>
      <sheetName val="U"/>
      <sheetName val="U-1"/>
      <sheetName val="U-2"/>
      <sheetName val="AA"/>
      <sheetName val="JJ"/>
      <sheetName val="EE"/>
      <sheetName val="DD"/>
      <sheetName val="Sheet4"/>
      <sheetName val="HH-1"/>
      <sheetName val="HH"/>
      <sheetName val="KK"/>
      <sheetName val="MM"/>
      <sheetName val="AQ"/>
      <sheetName val="NN"/>
      <sheetName val="OO"/>
      <sheetName val="WW"/>
      <sheetName val="Compatibility Report"/>
      <sheetName val="NN-1"/>
      <sheetName val="NN-2"/>
    </sheetNames>
    <sheetDataSet>
      <sheetData sheetId="0">
        <row r="2">
          <cell r="B2" t="str">
            <v>Penang Global Tourism Sdn. Bhd.</v>
          </cell>
        </row>
        <row r="3">
          <cell r="B3" t="str">
            <v>Final Audit - December 31,  2017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4">
          <cell r="G24">
            <v>24015.119999999999</v>
          </cell>
        </row>
        <row r="37">
          <cell r="F37">
            <v>46200</v>
          </cell>
        </row>
        <row r="38">
          <cell r="G38">
            <v>46200</v>
          </cell>
        </row>
        <row r="43">
          <cell r="F43">
            <v>562.53</v>
          </cell>
        </row>
        <row r="44">
          <cell r="G44">
            <v>562.53</v>
          </cell>
        </row>
        <row r="46">
          <cell r="G46">
            <v>52.04</v>
          </cell>
        </row>
        <row r="47">
          <cell r="F47">
            <v>15400</v>
          </cell>
        </row>
        <row r="48">
          <cell r="G48">
            <v>15400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8"/>
  <sheetViews>
    <sheetView tabSelected="1" workbookViewId="0">
      <selection activeCell="B17" sqref="B17"/>
    </sheetView>
  </sheetViews>
  <sheetFormatPr defaultRowHeight="12"/>
  <cols>
    <col min="1" max="1" width="9.140625" style="1"/>
    <col min="2" max="2" width="43.42578125" style="71" bestFit="1" customWidth="1"/>
    <col min="3" max="3" width="9.140625" style="71"/>
    <col min="4" max="4" width="17.5703125" style="71" bestFit="1" customWidth="1"/>
    <col min="5" max="5" width="9.5703125" style="13" bestFit="1" customWidth="1"/>
    <col min="6" max="6" width="12.5703125" style="73" bestFit="1" customWidth="1"/>
    <col min="7" max="7" width="11.140625" style="74" bestFit="1" customWidth="1"/>
    <col min="8" max="16384" width="9.140625" style="3"/>
  </cols>
  <sheetData>
    <row r="1" spans="1:7">
      <c r="B1" s="72"/>
      <c r="C1" s="72"/>
      <c r="D1" s="2"/>
    </row>
    <row r="2" spans="1:7" s="9" customFormat="1">
      <c r="A2" s="4"/>
      <c r="B2" s="5" t="str">
        <f>[1]P110!B2</f>
        <v>Penang Global Tourism Sdn. Bhd.</v>
      </c>
      <c r="C2" s="5"/>
      <c r="D2" s="6"/>
      <c r="E2" s="75"/>
      <c r="F2" s="7"/>
      <c r="G2" s="8"/>
    </row>
    <row r="3" spans="1:7" s="9" customFormat="1">
      <c r="A3" s="4"/>
      <c r="B3" s="5" t="str">
        <f>[1]P110!B3</f>
        <v>Final Audit - December 31,  2017</v>
      </c>
      <c r="C3" s="5"/>
      <c r="D3" s="10"/>
      <c r="E3" s="60"/>
      <c r="F3" s="7"/>
      <c r="G3" s="8"/>
    </row>
    <row r="4" spans="1:7" s="11" customFormat="1">
      <c r="A4" s="1"/>
      <c r="B4" s="76"/>
      <c r="C4" s="76"/>
      <c r="D4" s="10"/>
      <c r="E4" s="77"/>
      <c r="F4" s="7"/>
      <c r="G4" s="8"/>
    </row>
    <row r="5" spans="1:7">
      <c r="B5" s="78" t="s">
        <v>0</v>
      </c>
      <c r="C5" s="78"/>
      <c r="D5" s="12"/>
      <c r="E5" s="77"/>
    </row>
    <row r="6" spans="1:7">
      <c r="B6" s="13"/>
      <c r="C6" s="79"/>
      <c r="D6" s="13"/>
      <c r="E6" s="73"/>
    </row>
    <row r="7" spans="1:7" s="14" customFormat="1">
      <c r="B7" s="80"/>
      <c r="C7" s="81"/>
      <c r="D7" s="82" t="s">
        <v>1</v>
      </c>
      <c r="E7" s="82" t="s">
        <v>2</v>
      </c>
      <c r="F7" s="82" t="s">
        <v>3</v>
      </c>
      <c r="G7" s="83" t="s">
        <v>4</v>
      </c>
    </row>
    <row r="8" spans="1:7" s="14" customFormat="1">
      <c r="B8" s="84"/>
      <c r="C8" s="85"/>
      <c r="D8" s="86" t="s">
        <v>5</v>
      </c>
      <c r="E8" s="87" t="s">
        <v>6</v>
      </c>
      <c r="F8" s="87" t="s">
        <v>6</v>
      </c>
      <c r="G8" s="88" t="s">
        <v>7</v>
      </c>
    </row>
    <row r="9" spans="1:7" s="14" customFormat="1">
      <c r="B9" s="89" t="s">
        <v>8</v>
      </c>
      <c r="C9" s="90"/>
      <c r="D9" s="91" t="s">
        <v>9</v>
      </c>
      <c r="E9" s="91" t="s">
        <v>9</v>
      </c>
      <c r="F9" s="91" t="s">
        <v>9</v>
      </c>
      <c r="G9" s="92" t="s">
        <v>9</v>
      </c>
    </row>
    <row r="10" spans="1:7" s="16" customFormat="1">
      <c r="A10" s="15"/>
      <c r="B10" s="93"/>
      <c r="C10" s="94"/>
      <c r="D10" s="95"/>
      <c r="E10" s="96"/>
      <c r="F10" s="97"/>
      <c r="G10" s="98"/>
    </row>
    <row r="11" spans="1:7" s="13" customFormat="1">
      <c r="A11" s="17"/>
      <c r="B11" s="18"/>
      <c r="C11" s="19"/>
      <c r="D11" s="20"/>
      <c r="E11" s="20"/>
      <c r="F11" s="20"/>
      <c r="G11" s="22"/>
    </row>
    <row r="12" spans="1:7" s="13" customFormat="1">
      <c r="A12" s="23" t="s">
        <v>10</v>
      </c>
      <c r="B12" s="29"/>
      <c r="C12" s="29"/>
      <c r="D12" s="25"/>
      <c r="E12" s="20"/>
      <c r="F12" s="20"/>
      <c r="G12" s="22"/>
    </row>
    <row r="13" spans="1:7" s="13" customFormat="1">
      <c r="A13" s="27" t="s">
        <v>11</v>
      </c>
      <c r="B13" s="99" t="s">
        <v>12</v>
      </c>
      <c r="C13" s="60" t="s">
        <v>13</v>
      </c>
      <c r="D13" s="25">
        <v>952626.19</v>
      </c>
      <c r="E13" s="20"/>
      <c r="F13" s="20">
        <f>D13+E13</f>
        <v>952626.19</v>
      </c>
      <c r="G13" s="22">
        <v>857670.18</v>
      </c>
    </row>
    <row r="14" spans="1:7" s="13" customFormat="1">
      <c r="A14" s="27" t="s">
        <v>14</v>
      </c>
      <c r="B14" s="99" t="s">
        <v>15</v>
      </c>
      <c r="C14" s="60" t="s">
        <v>13</v>
      </c>
      <c r="D14" s="25">
        <v>156114.01</v>
      </c>
      <c r="E14" s="20"/>
      <c r="F14" s="20">
        <f>D14+E14</f>
        <v>156114.01</v>
      </c>
      <c r="G14" s="31">
        <v>150768.99</v>
      </c>
    </row>
    <row r="15" spans="1:7" s="13" customFormat="1">
      <c r="A15" s="28" t="s">
        <v>16</v>
      </c>
      <c r="B15" s="29" t="s">
        <v>17</v>
      </c>
      <c r="C15" s="60" t="s">
        <v>13</v>
      </c>
      <c r="D15" s="25">
        <v>1982.99</v>
      </c>
      <c r="E15" s="25"/>
      <c r="F15" s="20">
        <f>D15+E15</f>
        <v>1982.99</v>
      </c>
      <c r="G15" s="31">
        <v>5390.44</v>
      </c>
    </row>
    <row r="16" spans="1:7" s="13" customFormat="1">
      <c r="A16" s="27"/>
      <c r="B16" s="99"/>
      <c r="C16" s="60"/>
      <c r="D16" s="39"/>
      <c r="E16" s="20"/>
      <c r="F16" s="32"/>
      <c r="G16" s="34"/>
    </row>
    <row r="17" spans="1:7" s="13" customFormat="1">
      <c r="A17" s="24"/>
      <c r="B17" s="29"/>
      <c r="C17" s="29"/>
      <c r="D17" s="35"/>
      <c r="E17" s="35"/>
      <c r="F17" s="35"/>
      <c r="G17" s="37"/>
    </row>
    <row r="18" spans="1:7" s="13" customFormat="1">
      <c r="A18" s="24"/>
      <c r="B18" s="29"/>
      <c r="C18" s="29"/>
      <c r="D18" s="33">
        <f t="shared" ref="D18:G18" si="0">SUM(D13:D16)</f>
        <v>1110723.19</v>
      </c>
      <c r="E18" s="33">
        <f t="shared" si="0"/>
        <v>0</v>
      </c>
      <c r="F18" s="33">
        <f t="shared" si="0"/>
        <v>1110723.19</v>
      </c>
      <c r="G18" s="34">
        <f t="shared" si="0"/>
        <v>1013829.61</v>
      </c>
    </row>
    <row r="19" spans="1:7" s="13" customFormat="1">
      <c r="A19" s="23" t="s">
        <v>18</v>
      </c>
      <c r="B19" s="29"/>
      <c r="C19" s="29"/>
      <c r="D19" s="35"/>
      <c r="E19" s="36"/>
      <c r="F19" s="20"/>
      <c r="G19" s="37"/>
    </row>
    <row r="20" spans="1:7" s="13" customFormat="1">
      <c r="A20" s="38" t="s">
        <v>19</v>
      </c>
      <c r="B20" s="29" t="s">
        <v>20</v>
      </c>
      <c r="C20" s="60" t="s">
        <v>13</v>
      </c>
      <c r="D20" s="25">
        <v>8400</v>
      </c>
      <c r="E20" s="20"/>
      <c r="F20" s="20">
        <f>D20+E20</f>
        <v>8400</v>
      </c>
      <c r="G20" s="31">
        <v>7000</v>
      </c>
    </row>
    <row r="21" spans="1:7" s="13" customFormat="1">
      <c r="A21" s="24" t="s">
        <v>21</v>
      </c>
      <c r="B21" s="29" t="s">
        <v>22</v>
      </c>
      <c r="C21" s="60" t="s">
        <v>13</v>
      </c>
      <c r="D21" s="30">
        <v>1682.25</v>
      </c>
      <c r="E21" s="20"/>
      <c r="F21" s="20">
        <f>D21+E21</f>
        <v>1682.25</v>
      </c>
      <c r="G21" s="31">
        <v>0</v>
      </c>
    </row>
    <row r="22" spans="1:7" s="13" customFormat="1">
      <c r="A22" s="28" t="s">
        <v>23</v>
      </c>
      <c r="B22" s="29" t="s">
        <v>24</v>
      </c>
      <c r="C22" s="60" t="s">
        <v>13</v>
      </c>
      <c r="D22" s="25">
        <v>1089.5</v>
      </c>
      <c r="E22" s="39"/>
      <c r="F22" s="20">
        <f>D22+E22</f>
        <v>1089.5</v>
      </c>
      <c r="G22" s="34">
        <v>6563.35</v>
      </c>
    </row>
    <row r="23" spans="1:7" s="13" customFormat="1">
      <c r="A23" s="24"/>
      <c r="B23" s="29"/>
      <c r="C23" s="29"/>
      <c r="D23" s="40"/>
      <c r="E23" s="40"/>
      <c r="F23" s="40"/>
      <c r="G23" s="37"/>
    </row>
    <row r="24" spans="1:7" s="13" customFormat="1">
      <c r="A24" s="24"/>
      <c r="B24" s="29"/>
      <c r="C24" s="29"/>
      <c r="D24" s="33">
        <f t="shared" ref="D24:G24" si="1">SUM(D20:D22)</f>
        <v>11171.75</v>
      </c>
      <c r="E24" s="33">
        <f t="shared" si="1"/>
        <v>0</v>
      </c>
      <c r="F24" s="33">
        <f t="shared" si="1"/>
        <v>11171.75</v>
      </c>
      <c r="G24" s="34">
        <f t="shared" si="1"/>
        <v>13563.35</v>
      </c>
    </row>
    <row r="25" spans="1:7" s="13" customFormat="1">
      <c r="A25" s="23" t="s">
        <v>25</v>
      </c>
      <c r="B25" s="29"/>
      <c r="C25" s="29"/>
      <c r="D25" s="58"/>
      <c r="E25" s="20"/>
      <c r="F25" s="20"/>
      <c r="G25" s="61"/>
    </row>
    <row r="26" spans="1:7" s="13" customFormat="1">
      <c r="A26" s="29" t="s">
        <v>26</v>
      </c>
      <c r="B26" s="29" t="s">
        <v>27</v>
      </c>
      <c r="C26" s="60" t="s">
        <v>13</v>
      </c>
      <c r="D26" s="25">
        <v>88502.77</v>
      </c>
      <c r="E26" s="25"/>
      <c r="F26" s="20">
        <f>D26+E26</f>
        <v>88502.77</v>
      </c>
      <c r="G26" s="31">
        <v>101682.5</v>
      </c>
    </row>
    <row r="27" spans="1:7" s="13" customFormat="1">
      <c r="A27" s="24" t="s">
        <v>28</v>
      </c>
      <c r="B27" s="29" t="s">
        <v>29</v>
      </c>
      <c r="C27" s="60" t="s">
        <v>13</v>
      </c>
      <c r="D27" s="25">
        <v>12959.43</v>
      </c>
      <c r="E27" s="25"/>
      <c r="F27" s="32">
        <f>D27+E27</f>
        <v>12959.43</v>
      </c>
      <c r="G27" s="31">
        <v>9567.76</v>
      </c>
    </row>
    <row r="28" spans="1:7" s="13" customFormat="1">
      <c r="A28" s="24"/>
      <c r="B28" s="29"/>
      <c r="C28" s="29"/>
      <c r="D28" s="35"/>
      <c r="E28" s="35"/>
      <c r="F28" s="40"/>
      <c r="G28" s="37"/>
    </row>
    <row r="29" spans="1:7" s="13" customFormat="1">
      <c r="A29" s="24"/>
      <c r="B29" s="29"/>
      <c r="C29" s="29"/>
      <c r="D29" s="33">
        <f t="shared" ref="D29:E29" si="2">SUM(D26:D28)</f>
        <v>101462.20000000001</v>
      </c>
      <c r="E29" s="33">
        <f t="shared" si="2"/>
        <v>0</v>
      </c>
      <c r="F29" s="33">
        <f>SUM(F25:F28)</f>
        <v>101462.20000000001</v>
      </c>
      <c r="G29" s="34">
        <f>SUM(G26:G28)</f>
        <v>111250.26</v>
      </c>
    </row>
    <row r="30" spans="1:7" s="13" customFormat="1">
      <c r="A30" s="24"/>
      <c r="B30" s="29"/>
      <c r="C30" s="29"/>
      <c r="D30" s="30"/>
      <c r="E30" s="30"/>
      <c r="F30" s="20"/>
      <c r="G30" s="31"/>
    </row>
    <row r="31" spans="1:7" s="13" customFormat="1">
      <c r="A31" s="23" t="s">
        <v>30</v>
      </c>
      <c r="B31" s="29"/>
      <c r="C31" s="29"/>
      <c r="D31" s="25"/>
      <c r="E31" s="25"/>
      <c r="F31" s="20"/>
      <c r="G31" s="31"/>
    </row>
    <row r="32" spans="1:7" s="13" customFormat="1">
      <c r="A32" s="24" t="s">
        <v>31</v>
      </c>
      <c r="B32" s="29" t="s">
        <v>30</v>
      </c>
      <c r="C32" s="60" t="s">
        <v>13</v>
      </c>
      <c r="D32" s="25">
        <v>121728</v>
      </c>
      <c r="E32" s="25"/>
      <c r="F32" s="20">
        <f>D32+E32</f>
        <v>121728</v>
      </c>
      <c r="G32" s="31">
        <v>109163</v>
      </c>
    </row>
    <row r="33" spans="1:7" s="13" customFormat="1">
      <c r="A33" s="24" t="s">
        <v>32</v>
      </c>
      <c r="B33" s="29" t="s">
        <v>33</v>
      </c>
      <c r="C33" s="60" t="s">
        <v>13</v>
      </c>
      <c r="D33" s="25">
        <v>14518</v>
      </c>
      <c r="E33" s="25"/>
      <c r="F33" s="32">
        <f>D33+E33</f>
        <v>14518</v>
      </c>
      <c r="G33" s="31">
        <v>13303</v>
      </c>
    </row>
    <row r="34" spans="1:7" s="13" customFormat="1">
      <c r="A34" s="24"/>
      <c r="B34" s="29"/>
      <c r="C34" s="29"/>
      <c r="D34" s="40"/>
      <c r="E34" s="40"/>
      <c r="F34" s="40"/>
      <c r="G34" s="37"/>
    </row>
    <row r="35" spans="1:7" s="13" customFormat="1">
      <c r="A35" s="24"/>
      <c r="B35" s="29"/>
      <c r="C35" s="29"/>
      <c r="D35" s="33">
        <f t="shared" ref="D35:G35" si="3">SUM(D32:D34)</f>
        <v>136246</v>
      </c>
      <c r="E35" s="33">
        <f t="shared" si="3"/>
        <v>0</v>
      </c>
      <c r="F35" s="33">
        <f t="shared" si="3"/>
        <v>136246</v>
      </c>
      <c r="G35" s="34">
        <f t="shared" si="3"/>
        <v>122466</v>
      </c>
    </row>
    <row r="36" spans="1:7" s="13" customFormat="1">
      <c r="A36" s="24"/>
      <c r="B36" s="29"/>
      <c r="C36" s="29"/>
      <c r="D36" s="30"/>
      <c r="E36" s="30"/>
      <c r="F36" s="20"/>
      <c r="G36" s="31"/>
    </row>
    <row r="37" spans="1:7" s="13" customFormat="1">
      <c r="A37" s="23" t="s">
        <v>34</v>
      </c>
      <c r="B37" s="29"/>
      <c r="C37" s="29"/>
      <c r="D37" s="25"/>
      <c r="E37" s="25"/>
      <c r="F37" s="20"/>
      <c r="G37" s="31"/>
    </row>
    <row r="38" spans="1:7" s="13" customFormat="1">
      <c r="A38" s="24" t="s">
        <v>35</v>
      </c>
      <c r="B38" s="29" t="s">
        <v>36</v>
      </c>
      <c r="C38" s="60" t="s">
        <v>13</v>
      </c>
      <c r="D38" s="25">
        <v>12526.6</v>
      </c>
      <c r="E38" s="25"/>
      <c r="F38" s="20">
        <f>D38+E38</f>
        <v>12526.6</v>
      </c>
      <c r="G38" s="31">
        <v>10362.700000000001</v>
      </c>
    </row>
    <row r="39" spans="1:7" s="13" customFormat="1">
      <c r="A39" s="24" t="s">
        <v>37</v>
      </c>
      <c r="B39" s="29" t="s">
        <v>38</v>
      </c>
      <c r="C39" s="60" t="s">
        <v>13</v>
      </c>
      <c r="D39" s="25">
        <v>2041.45</v>
      </c>
      <c r="E39" s="25"/>
      <c r="F39" s="32">
        <f>D39+E39</f>
        <v>2041.45</v>
      </c>
      <c r="G39" s="31">
        <v>1802.55</v>
      </c>
    </row>
    <row r="40" spans="1:7" s="13" customFormat="1">
      <c r="A40" s="24"/>
      <c r="B40" s="29"/>
      <c r="C40" s="29"/>
      <c r="D40" s="35"/>
      <c r="E40" s="35"/>
      <c r="F40" s="35"/>
      <c r="G40" s="37"/>
    </row>
    <row r="41" spans="1:7" s="13" customFormat="1">
      <c r="A41" s="24"/>
      <c r="B41" s="29"/>
      <c r="C41" s="29"/>
      <c r="D41" s="33">
        <f t="shared" ref="D41:G41" si="4">SUM(D38:D39)</f>
        <v>14568.050000000001</v>
      </c>
      <c r="E41" s="33">
        <f t="shared" si="4"/>
        <v>0</v>
      </c>
      <c r="F41" s="33">
        <f t="shared" si="4"/>
        <v>14568.050000000001</v>
      </c>
      <c r="G41" s="34">
        <f t="shared" si="4"/>
        <v>12165.25</v>
      </c>
    </row>
    <row r="42" spans="1:7" s="13" customFormat="1">
      <c r="A42" s="24"/>
      <c r="B42" s="29"/>
      <c r="C42" s="29"/>
      <c r="D42" s="25"/>
      <c r="E42" s="25"/>
      <c r="F42" s="20"/>
      <c r="G42" s="31"/>
    </row>
    <row r="43" spans="1:7" s="13" customFormat="1">
      <c r="A43" s="23" t="s">
        <v>39</v>
      </c>
      <c r="B43" s="29"/>
      <c r="C43" s="29"/>
      <c r="D43" s="25"/>
      <c r="E43" s="25"/>
      <c r="F43" s="20"/>
      <c r="G43" s="31"/>
    </row>
    <row r="44" spans="1:7" s="13" customFormat="1">
      <c r="A44" s="24" t="s">
        <v>40</v>
      </c>
      <c r="B44" s="29" t="s">
        <v>41</v>
      </c>
      <c r="C44" s="60" t="s">
        <v>13</v>
      </c>
      <c r="D44" s="25">
        <v>1233</v>
      </c>
      <c r="E44" s="25"/>
      <c r="F44" s="20">
        <f>D44+E44</f>
        <v>1233</v>
      </c>
      <c r="G44" s="31">
        <v>3037.68</v>
      </c>
    </row>
    <row r="45" spans="1:7" s="13" customFormat="1">
      <c r="A45" s="24" t="s">
        <v>42</v>
      </c>
      <c r="B45" s="29" t="s">
        <v>43</v>
      </c>
      <c r="C45" s="60" t="s">
        <v>13</v>
      </c>
      <c r="D45" s="30">
        <v>450</v>
      </c>
      <c r="E45" s="30"/>
      <c r="F45" s="32">
        <f>D45+E45</f>
        <v>450</v>
      </c>
      <c r="G45" s="31">
        <v>495</v>
      </c>
    </row>
    <row r="46" spans="1:7" s="13" customFormat="1">
      <c r="A46" s="24"/>
      <c r="B46" s="29"/>
      <c r="C46" s="29"/>
      <c r="D46" s="40"/>
      <c r="E46" s="40"/>
      <c r="F46" s="40"/>
      <c r="G46" s="37"/>
    </row>
    <row r="47" spans="1:7" s="13" customFormat="1">
      <c r="A47" s="24"/>
      <c r="B47" s="29"/>
      <c r="C47" s="29"/>
      <c r="D47" s="33">
        <f t="shared" ref="D47:G47" si="5">SUM(D44:D46)</f>
        <v>1683</v>
      </c>
      <c r="E47" s="33">
        <f t="shared" si="5"/>
        <v>0</v>
      </c>
      <c r="F47" s="33">
        <f t="shared" si="5"/>
        <v>1683</v>
      </c>
      <c r="G47" s="34">
        <f t="shared" si="5"/>
        <v>3532.68</v>
      </c>
    </row>
    <row r="48" spans="1:7" s="13" customFormat="1">
      <c r="A48" s="24"/>
      <c r="B48" s="29"/>
      <c r="C48" s="29"/>
      <c r="D48" s="25"/>
      <c r="E48" s="25"/>
      <c r="F48" s="20"/>
      <c r="G48" s="31"/>
    </row>
    <row r="49" spans="1:7" s="13" customFormat="1">
      <c r="A49" s="23"/>
      <c r="B49" s="29"/>
      <c r="C49" s="29"/>
      <c r="D49" s="25"/>
      <c r="E49" s="25"/>
      <c r="F49" s="20"/>
      <c r="G49" s="31"/>
    </row>
    <row r="50" spans="1:7" s="13" customFormat="1">
      <c r="A50" s="28" t="s">
        <v>44</v>
      </c>
      <c r="B50" s="29" t="s">
        <v>45</v>
      </c>
      <c r="C50" s="60" t="s">
        <v>13</v>
      </c>
      <c r="D50" s="25">
        <v>45598.16</v>
      </c>
      <c r="E50" s="25"/>
      <c r="F50" s="20">
        <f>D50+E50</f>
        <v>45598.16</v>
      </c>
      <c r="G50" s="31">
        <v>41752.620000000003</v>
      </c>
    </row>
    <row r="51" spans="1:7" s="13" customFormat="1">
      <c r="A51" s="28" t="s">
        <v>46</v>
      </c>
      <c r="B51" s="29" t="s">
        <v>47</v>
      </c>
      <c r="C51" s="60" t="s">
        <v>13</v>
      </c>
      <c r="D51" s="25">
        <v>17843.13</v>
      </c>
      <c r="E51" s="25"/>
      <c r="F51" s="20">
        <f>D51+E51</f>
        <v>17843.13</v>
      </c>
      <c r="G51" s="31">
        <v>0</v>
      </c>
    </row>
    <row r="52" spans="1:7" s="13" customFormat="1">
      <c r="A52" s="29" t="s">
        <v>48</v>
      </c>
      <c r="B52" s="29" t="s">
        <v>49</v>
      </c>
      <c r="C52" s="60" t="s">
        <v>13</v>
      </c>
      <c r="D52" s="30">
        <v>1623.65</v>
      </c>
      <c r="E52" s="30"/>
      <c r="F52" s="20">
        <f>D52+E52</f>
        <v>1623.65</v>
      </c>
      <c r="G52" s="31">
        <v>1755.4</v>
      </c>
    </row>
    <row r="53" spans="1:7" s="13" customFormat="1">
      <c r="A53" s="29" t="s">
        <v>50</v>
      </c>
      <c r="B53" s="29" t="s">
        <v>51</v>
      </c>
      <c r="C53" s="60" t="s">
        <v>13</v>
      </c>
      <c r="D53" s="30"/>
      <c r="E53" s="30"/>
      <c r="F53" s="32">
        <f>D53+E53</f>
        <v>0</v>
      </c>
      <c r="G53" s="31">
        <v>0</v>
      </c>
    </row>
    <row r="54" spans="1:7" s="13" customFormat="1">
      <c r="A54" s="29"/>
      <c r="B54" s="29"/>
      <c r="C54" s="29"/>
      <c r="D54" s="40"/>
      <c r="E54" s="40"/>
      <c r="F54" s="40"/>
      <c r="G54" s="37"/>
    </row>
    <row r="55" spans="1:7" s="13" customFormat="1">
      <c r="A55" s="29"/>
      <c r="B55" s="29"/>
      <c r="C55" s="29"/>
      <c r="D55" s="33">
        <f t="shared" ref="D55:G55" si="6">SUM(D50:D54)</f>
        <v>65064.94000000001</v>
      </c>
      <c r="E55" s="33">
        <f t="shared" si="6"/>
        <v>0</v>
      </c>
      <c r="F55" s="33">
        <f t="shared" si="6"/>
        <v>65064.94000000001</v>
      </c>
      <c r="G55" s="34">
        <f t="shared" si="6"/>
        <v>43508.020000000004</v>
      </c>
    </row>
    <row r="56" spans="1:7" s="13" customFormat="1">
      <c r="A56" s="29"/>
      <c r="B56" s="29"/>
      <c r="C56" s="29"/>
      <c r="D56" s="30"/>
      <c r="E56" s="30"/>
      <c r="F56" s="20"/>
      <c r="G56" s="31"/>
    </row>
    <row r="57" spans="1:7" s="13" customFormat="1">
      <c r="A57" s="41" t="s">
        <v>52</v>
      </c>
      <c r="B57" s="29"/>
      <c r="C57" s="29"/>
      <c r="D57" s="25"/>
      <c r="E57" s="25"/>
      <c r="F57" s="20"/>
      <c r="G57" s="31"/>
    </row>
    <row r="58" spans="1:7" s="13" customFormat="1">
      <c r="A58" s="29" t="s">
        <v>53</v>
      </c>
      <c r="B58" s="29" t="s">
        <v>54</v>
      </c>
      <c r="C58" s="60" t="s">
        <v>13</v>
      </c>
      <c r="D58" s="25">
        <v>13423.24</v>
      </c>
      <c r="E58" s="25"/>
      <c r="F58" s="20">
        <f>D58+E58</f>
        <v>13423.24</v>
      </c>
      <c r="G58" s="31">
        <v>14743.38</v>
      </c>
    </row>
    <row r="59" spans="1:7" s="13" customFormat="1">
      <c r="A59" s="29" t="s">
        <v>55</v>
      </c>
      <c r="B59" s="29" t="s">
        <v>56</v>
      </c>
      <c r="C59" s="60" t="s">
        <v>13</v>
      </c>
      <c r="D59" s="25">
        <v>895.53</v>
      </c>
      <c r="E59" s="25"/>
      <c r="F59" s="20">
        <f>D59+E59</f>
        <v>895.53</v>
      </c>
      <c r="G59" s="31">
        <v>1611.28</v>
      </c>
    </row>
    <row r="60" spans="1:7" s="13" customFormat="1">
      <c r="A60" s="29" t="s">
        <v>57</v>
      </c>
      <c r="B60" s="29" t="s">
        <v>58</v>
      </c>
      <c r="C60" s="100" t="s">
        <v>59</v>
      </c>
      <c r="D60" s="30">
        <v>15244.99</v>
      </c>
      <c r="E60" s="30"/>
      <c r="F60" s="32">
        <f>D60+E60</f>
        <v>15244.99</v>
      </c>
      <c r="G60" s="31">
        <v>20193.34</v>
      </c>
    </row>
    <row r="61" spans="1:7" s="13" customFormat="1">
      <c r="A61" s="29"/>
      <c r="B61" s="29"/>
      <c r="C61" s="29"/>
      <c r="D61" s="40"/>
      <c r="E61" s="40"/>
      <c r="F61" s="40"/>
      <c r="G61" s="37"/>
    </row>
    <row r="62" spans="1:7" s="13" customFormat="1">
      <c r="A62" s="24"/>
      <c r="B62" s="29"/>
      <c r="C62" s="29"/>
      <c r="D62" s="33">
        <f t="shared" ref="D62:G62" si="7">SUM(D58:D61)</f>
        <v>29563.760000000002</v>
      </c>
      <c r="E62" s="33">
        <f t="shared" si="7"/>
        <v>0</v>
      </c>
      <c r="F62" s="33">
        <f t="shared" si="7"/>
        <v>29563.760000000002</v>
      </c>
      <c r="G62" s="34">
        <f t="shared" si="7"/>
        <v>36548</v>
      </c>
    </row>
    <row r="63" spans="1:7" s="13" customFormat="1">
      <c r="A63" s="24"/>
      <c r="B63" s="29"/>
      <c r="C63" s="29"/>
      <c r="D63" s="30"/>
      <c r="E63" s="30"/>
      <c r="F63" s="20"/>
      <c r="G63" s="31"/>
    </row>
    <row r="64" spans="1:7" s="13" customFormat="1">
      <c r="A64" s="42" t="s">
        <v>60</v>
      </c>
      <c r="B64" s="29"/>
      <c r="C64" s="29"/>
      <c r="D64" s="30"/>
      <c r="E64" s="30"/>
      <c r="F64" s="20"/>
      <c r="G64" s="31"/>
    </row>
    <row r="65" spans="1:7" s="13" customFormat="1">
      <c r="A65" s="24" t="s">
        <v>61</v>
      </c>
      <c r="B65" s="29" t="s">
        <v>62</v>
      </c>
      <c r="C65" s="60" t="s">
        <v>13</v>
      </c>
      <c r="D65" s="30">
        <v>8332</v>
      </c>
      <c r="E65" s="30"/>
      <c r="F65" s="20">
        <f>D65+E65</f>
        <v>8332</v>
      </c>
      <c r="G65" s="31">
        <v>2900</v>
      </c>
    </row>
    <row r="66" spans="1:7" s="13" customFormat="1">
      <c r="A66" s="29" t="s">
        <v>63</v>
      </c>
      <c r="B66" s="29" t="s">
        <v>64</v>
      </c>
      <c r="C66" s="60" t="s">
        <v>13</v>
      </c>
      <c r="D66" s="33">
        <v>4490.01</v>
      </c>
      <c r="E66" s="33"/>
      <c r="F66" s="32">
        <f>D66+E66</f>
        <v>4490.01</v>
      </c>
      <c r="G66" s="34">
        <v>3609.9</v>
      </c>
    </row>
    <row r="67" spans="1:7" s="13" customFormat="1">
      <c r="A67" s="24"/>
      <c r="B67" s="29"/>
      <c r="C67" s="29"/>
      <c r="D67" s="30"/>
      <c r="E67" s="30"/>
      <c r="F67" s="30"/>
      <c r="G67" s="31"/>
    </row>
    <row r="68" spans="1:7" s="13" customFormat="1">
      <c r="A68" s="24"/>
      <c r="B68" s="29"/>
      <c r="C68" s="29"/>
      <c r="D68" s="33">
        <f t="shared" ref="D68:G68" si="8">SUM(D65:D67)</f>
        <v>12822.01</v>
      </c>
      <c r="E68" s="33">
        <f t="shared" si="8"/>
        <v>0</v>
      </c>
      <c r="F68" s="33">
        <f t="shared" si="8"/>
        <v>12822.01</v>
      </c>
      <c r="G68" s="34">
        <f t="shared" si="8"/>
        <v>6509.9</v>
      </c>
    </row>
    <row r="69" spans="1:7" s="13" customFormat="1" ht="12.75" thickBot="1">
      <c r="A69" s="24"/>
      <c r="B69" s="29"/>
      <c r="C69" s="29"/>
      <c r="D69" s="30"/>
      <c r="E69" s="30"/>
      <c r="F69" s="20"/>
      <c r="G69" s="31"/>
    </row>
    <row r="70" spans="1:7" s="13" customFormat="1">
      <c r="A70" s="24"/>
      <c r="B70" s="29" t="s">
        <v>65</v>
      </c>
      <c r="C70" s="29"/>
      <c r="D70" s="43">
        <f>D29+D24+D18</f>
        <v>1223357.1399999999</v>
      </c>
      <c r="E70" s="43"/>
      <c r="F70" s="43">
        <f>F29+F24+F18</f>
        <v>1223357.1399999999</v>
      </c>
      <c r="G70" s="44">
        <f>G29+G24+G18</f>
        <v>1138643.22</v>
      </c>
    </row>
    <row r="71" spans="1:7" s="13" customFormat="1">
      <c r="A71" s="24"/>
      <c r="B71" s="29" t="s">
        <v>66</v>
      </c>
      <c r="C71" s="29"/>
      <c r="D71" s="45">
        <f>D35</f>
        <v>136246</v>
      </c>
      <c r="E71" s="45"/>
      <c r="F71" s="45">
        <f>F35</f>
        <v>136246</v>
      </c>
      <c r="G71" s="46">
        <f>G35</f>
        <v>122466</v>
      </c>
    </row>
    <row r="72" spans="1:7" s="13" customFormat="1">
      <c r="A72" s="24"/>
      <c r="B72" s="29" t="s">
        <v>67</v>
      </c>
      <c r="C72" s="29"/>
      <c r="D72" s="47">
        <f>D68+D62+D55+D47+D41</f>
        <v>123701.76000000002</v>
      </c>
      <c r="E72" s="47"/>
      <c r="F72" s="47">
        <f t="shared" ref="F72" si="9">F68+F62+F55+F47+F41</f>
        <v>123701.76000000002</v>
      </c>
      <c r="G72" s="46">
        <f>G68+G62+G55+G47+G41</f>
        <v>102263.85</v>
      </c>
    </row>
    <row r="73" spans="1:7" s="13" customFormat="1" ht="12.75" thickBot="1">
      <c r="A73" s="24"/>
      <c r="B73" s="29" t="s">
        <v>68</v>
      </c>
      <c r="C73" s="29"/>
      <c r="D73" s="48">
        <f>D71/D70</f>
        <v>0.11137058471739496</v>
      </c>
      <c r="E73" s="48"/>
      <c r="F73" s="48">
        <f>F71/F70</f>
        <v>0.11137058471739496</v>
      </c>
      <c r="G73" s="49">
        <v>0.10688887565893386</v>
      </c>
    </row>
    <row r="74" spans="1:7" s="13" customFormat="1">
      <c r="A74" s="24"/>
      <c r="B74" s="29"/>
      <c r="C74" s="29"/>
      <c r="D74" s="30"/>
      <c r="E74" s="50"/>
      <c r="F74" s="51"/>
      <c r="G74" s="51"/>
    </row>
    <row r="75" spans="1:7" s="13" customFormat="1">
      <c r="A75" s="23" t="s">
        <v>69</v>
      </c>
      <c r="B75" s="29"/>
      <c r="C75" s="29"/>
      <c r="D75" s="30"/>
      <c r="E75" s="30"/>
      <c r="F75" s="31"/>
      <c r="G75" s="31"/>
    </row>
    <row r="76" spans="1:7" s="13" customFormat="1">
      <c r="A76" s="24" t="s">
        <v>70</v>
      </c>
      <c r="B76" s="29" t="s">
        <v>71</v>
      </c>
      <c r="C76" s="60" t="s">
        <v>13</v>
      </c>
      <c r="D76" s="30">
        <v>33658.730000000003</v>
      </c>
      <c r="E76" s="30"/>
      <c r="F76" s="20">
        <f>D76+E76</f>
        <v>33658.730000000003</v>
      </c>
      <c r="G76" s="31">
        <v>30065.38</v>
      </c>
    </row>
    <row r="77" spans="1:7" s="13" customFormat="1">
      <c r="A77" s="24" t="s">
        <v>72</v>
      </c>
      <c r="B77" s="29" t="s">
        <v>73</v>
      </c>
      <c r="C77" s="60" t="s">
        <v>13</v>
      </c>
      <c r="D77" s="30">
        <v>8039.9</v>
      </c>
      <c r="E77" s="30"/>
      <c r="F77" s="20">
        <f>D77+E77</f>
        <v>8039.9</v>
      </c>
      <c r="G77" s="31">
        <v>9837.5499999999993</v>
      </c>
    </row>
    <row r="78" spans="1:7" s="13" customFormat="1">
      <c r="A78" s="24" t="s">
        <v>74</v>
      </c>
      <c r="B78" s="29" t="s">
        <v>75</v>
      </c>
      <c r="C78" s="60" t="s">
        <v>13</v>
      </c>
      <c r="D78" s="30">
        <v>634.94000000000005</v>
      </c>
      <c r="E78" s="30"/>
      <c r="F78" s="20">
        <f>D78+E78</f>
        <v>634.94000000000005</v>
      </c>
      <c r="G78" s="31">
        <v>634.94000000000005</v>
      </c>
    </row>
    <row r="79" spans="1:7" s="13" customFormat="1">
      <c r="A79" s="24"/>
      <c r="B79" s="29"/>
      <c r="C79" s="29"/>
      <c r="D79" s="40"/>
      <c r="E79" s="40"/>
      <c r="F79" s="40"/>
      <c r="G79" s="37"/>
    </row>
    <row r="80" spans="1:7" s="13" customFormat="1">
      <c r="A80" s="24"/>
      <c r="B80" s="29"/>
      <c r="C80" s="29"/>
      <c r="D80" s="33">
        <f t="shared" ref="D80:G80" si="10">SUM(D76:D79)</f>
        <v>42333.570000000007</v>
      </c>
      <c r="E80" s="33">
        <f t="shared" si="10"/>
        <v>0</v>
      </c>
      <c r="F80" s="33">
        <f t="shared" si="10"/>
        <v>42333.570000000007</v>
      </c>
      <c r="G80" s="34">
        <f t="shared" si="10"/>
        <v>40537.870000000003</v>
      </c>
    </row>
    <row r="81" spans="1:7" s="13" customFormat="1">
      <c r="A81" s="23" t="s">
        <v>76</v>
      </c>
      <c r="B81" s="29"/>
      <c r="C81" s="29"/>
      <c r="D81" s="30"/>
      <c r="E81" s="30"/>
      <c r="F81" s="20"/>
      <c r="G81" s="31"/>
    </row>
    <row r="82" spans="1:7" s="13" customFormat="1">
      <c r="A82" s="53" t="s">
        <v>77</v>
      </c>
      <c r="B82" s="101" t="s">
        <v>78</v>
      </c>
      <c r="C82" s="60" t="s">
        <v>13</v>
      </c>
      <c r="D82" s="33">
        <v>15197.11</v>
      </c>
      <c r="E82" s="33"/>
      <c r="F82" s="32">
        <f>D82+E82</f>
        <v>15197.11</v>
      </c>
      <c r="G82" s="34">
        <v>18081.5</v>
      </c>
    </row>
    <row r="83" spans="1:7" s="13" customFormat="1">
      <c r="A83" s="24"/>
      <c r="B83" s="29"/>
      <c r="C83" s="60"/>
      <c r="D83" s="30"/>
      <c r="E83" s="30"/>
      <c r="F83" s="20"/>
      <c r="G83" s="31"/>
    </row>
    <row r="84" spans="1:7" s="13" customFormat="1">
      <c r="A84" s="23" t="s">
        <v>79</v>
      </c>
      <c r="B84" s="29"/>
      <c r="C84" s="29"/>
      <c r="D84" s="30"/>
      <c r="E84" s="30"/>
      <c r="F84" s="20"/>
      <c r="G84" s="31"/>
    </row>
    <row r="85" spans="1:7" s="13" customFormat="1">
      <c r="A85" s="29" t="s">
        <v>80</v>
      </c>
      <c r="B85" s="29" t="s">
        <v>81</v>
      </c>
      <c r="C85" s="60" t="s">
        <v>13</v>
      </c>
      <c r="D85" s="30">
        <v>103466.8</v>
      </c>
      <c r="E85" s="30"/>
      <c r="F85" s="20">
        <f>D85+E85</f>
        <v>103466.8</v>
      </c>
      <c r="G85" s="31">
        <v>102268.8</v>
      </c>
    </row>
    <row r="86" spans="1:7" s="13" customFormat="1">
      <c r="A86" s="29" t="s">
        <v>82</v>
      </c>
      <c r="B86" s="29" t="s">
        <v>83</v>
      </c>
      <c r="C86" s="60" t="s">
        <v>13</v>
      </c>
      <c r="D86" s="33">
        <v>26365.279999999999</v>
      </c>
      <c r="E86" s="33"/>
      <c r="F86" s="20">
        <f>D86+E86</f>
        <v>26365.279999999999</v>
      </c>
      <c r="G86" s="34">
        <v>25745.279999999999</v>
      </c>
    </row>
    <row r="87" spans="1:7" s="13" customFormat="1">
      <c r="A87" s="24"/>
      <c r="B87" s="29"/>
      <c r="C87" s="29"/>
      <c r="D87" s="30"/>
      <c r="E87" s="30"/>
      <c r="F87" s="40"/>
      <c r="G87" s="31"/>
    </row>
    <row r="88" spans="1:7" s="13" customFormat="1">
      <c r="A88" s="55"/>
      <c r="B88" s="26"/>
      <c r="C88" s="26"/>
      <c r="D88" s="33">
        <f t="shared" ref="D88:G88" si="11">SUM(D85:D87)</f>
        <v>129832.08</v>
      </c>
      <c r="E88" s="33">
        <f t="shared" si="11"/>
        <v>0</v>
      </c>
      <c r="F88" s="33">
        <f t="shared" si="11"/>
        <v>129832.08</v>
      </c>
      <c r="G88" s="34">
        <f t="shared" si="11"/>
        <v>128014.08</v>
      </c>
    </row>
    <row r="89" spans="1:7" s="13" customFormat="1">
      <c r="A89" s="55"/>
      <c r="B89" s="26"/>
      <c r="C89" s="26"/>
      <c r="D89" s="30"/>
      <c r="E89" s="30"/>
      <c r="F89" s="20"/>
      <c r="G89" s="31"/>
    </row>
    <row r="90" spans="1:7" s="13" customFormat="1">
      <c r="A90" s="56" t="s">
        <v>84</v>
      </c>
      <c r="B90" s="26"/>
      <c r="C90" s="26"/>
      <c r="D90" s="58"/>
      <c r="E90" s="58"/>
      <c r="F90" s="20"/>
      <c r="G90" s="61"/>
    </row>
    <row r="91" spans="1:7" s="13" customFormat="1">
      <c r="A91" s="57" t="s">
        <v>85</v>
      </c>
      <c r="B91" s="62" t="s">
        <v>86</v>
      </c>
      <c r="C91" s="60" t="s">
        <v>13</v>
      </c>
      <c r="D91" s="58">
        <v>5369.53</v>
      </c>
      <c r="E91" s="58"/>
      <c r="F91" s="20">
        <f>D91+E91</f>
        <v>5369.53</v>
      </c>
      <c r="G91" s="61">
        <v>6524.95</v>
      </c>
    </row>
    <row r="92" spans="1:7" s="13" customFormat="1">
      <c r="A92" s="59" t="s">
        <v>87</v>
      </c>
      <c r="B92" s="102" t="s">
        <v>88</v>
      </c>
      <c r="C92" s="60" t="s">
        <v>13</v>
      </c>
      <c r="D92" s="58">
        <v>142</v>
      </c>
      <c r="E92" s="58"/>
      <c r="F92" s="20">
        <f>D92+E92</f>
        <v>142</v>
      </c>
      <c r="G92" s="61">
        <v>179</v>
      </c>
    </row>
    <row r="93" spans="1:7" s="13" customFormat="1">
      <c r="A93" s="59"/>
      <c r="B93" s="102"/>
      <c r="C93" s="102"/>
      <c r="D93" s="40"/>
      <c r="E93" s="40"/>
      <c r="F93" s="40"/>
      <c r="G93" s="37"/>
    </row>
    <row r="94" spans="1:7" s="13" customFormat="1">
      <c r="A94" s="24"/>
      <c r="B94" s="29"/>
      <c r="C94" s="29"/>
      <c r="D94" s="33">
        <f t="shared" ref="D94:G94" si="12">SUM(D91:D93)</f>
        <v>5511.53</v>
      </c>
      <c r="E94" s="33">
        <f t="shared" si="12"/>
        <v>0</v>
      </c>
      <c r="F94" s="33">
        <f t="shared" si="12"/>
        <v>5511.53</v>
      </c>
      <c r="G94" s="34">
        <f t="shared" si="12"/>
        <v>6703.95</v>
      </c>
    </row>
    <row r="95" spans="1:7" s="13" customFormat="1">
      <c r="A95" s="24"/>
      <c r="B95" s="29"/>
      <c r="C95" s="29"/>
      <c r="D95" s="30"/>
      <c r="E95" s="30"/>
      <c r="F95" s="20"/>
      <c r="G95" s="31"/>
    </row>
    <row r="96" spans="1:7" s="13" customFormat="1">
      <c r="A96" s="23" t="s">
        <v>89</v>
      </c>
      <c r="B96" s="29"/>
      <c r="C96" s="29"/>
      <c r="D96" s="30"/>
      <c r="E96" s="30"/>
      <c r="F96" s="20"/>
      <c r="G96" s="31"/>
    </row>
    <row r="97" spans="1:7" s="13" customFormat="1">
      <c r="A97" s="24" t="s">
        <v>90</v>
      </c>
      <c r="B97" s="29" t="s">
        <v>91</v>
      </c>
      <c r="C97" s="60" t="s">
        <v>13</v>
      </c>
      <c r="D97" s="30">
        <v>22129.68</v>
      </c>
      <c r="E97" s="30"/>
      <c r="F97" s="20">
        <f>D97+E97</f>
        <v>22129.68</v>
      </c>
      <c r="G97" s="31">
        <v>19197.939999999999</v>
      </c>
    </row>
    <row r="98" spans="1:7" s="13" customFormat="1">
      <c r="A98" s="24" t="s">
        <v>92</v>
      </c>
      <c r="B98" s="29" t="s">
        <v>93</v>
      </c>
      <c r="C98" s="60" t="s">
        <v>13</v>
      </c>
      <c r="D98" s="30">
        <v>2094.6999999999998</v>
      </c>
      <c r="E98" s="30"/>
      <c r="F98" s="20">
        <f>D98+E98</f>
        <v>2094.6999999999998</v>
      </c>
      <c r="G98" s="31">
        <v>1759.2</v>
      </c>
    </row>
    <row r="99" spans="1:7" s="13" customFormat="1">
      <c r="A99" s="24"/>
      <c r="B99" s="29"/>
      <c r="C99" s="29"/>
      <c r="D99" s="40"/>
      <c r="E99" s="40"/>
      <c r="F99" s="40"/>
      <c r="G99" s="37"/>
    </row>
    <row r="100" spans="1:7" s="13" customFormat="1">
      <c r="A100" s="24"/>
      <c r="B100" s="29"/>
      <c r="C100" s="29"/>
      <c r="D100" s="33">
        <f t="shared" ref="D100:G100" si="13">SUM(D97:D99)</f>
        <v>24224.38</v>
      </c>
      <c r="E100" s="33">
        <f t="shared" si="13"/>
        <v>0</v>
      </c>
      <c r="F100" s="33">
        <f t="shared" si="13"/>
        <v>24224.38</v>
      </c>
      <c r="G100" s="34">
        <f t="shared" si="13"/>
        <v>20957.14</v>
      </c>
    </row>
    <row r="101" spans="1:7" s="13" customFormat="1">
      <c r="A101" s="24"/>
      <c r="B101" s="29"/>
      <c r="C101" s="29"/>
      <c r="D101" s="30"/>
      <c r="E101" s="30"/>
      <c r="F101" s="20"/>
      <c r="G101" s="31"/>
    </row>
    <row r="102" spans="1:7" s="13" customFormat="1">
      <c r="A102" s="23" t="s">
        <v>94</v>
      </c>
      <c r="B102" s="29"/>
      <c r="C102" s="29"/>
      <c r="D102" s="30"/>
      <c r="E102" s="30"/>
      <c r="F102" s="20"/>
      <c r="G102" s="31"/>
    </row>
    <row r="103" spans="1:7" s="13" customFormat="1">
      <c r="A103" s="24" t="s">
        <v>95</v>
      </c>
      <c r="B103" s="29" t="s">
        <v>96</v>
      </c>
      <c r="C103" s="60" t="s">
        <v>13</v>
      </c>
      <c r="D103" s="30">
        <v>29773.07</v>
      </c>
      <c r="E103" s="30">
        <f>-[1]F100!G46</f>
        <v>-52.04</v>
      </c>
      <c r="F103" s="20">
        <f>D103+E103</f>
        <v>29721.03</v>
      </c>
      <c r="G103" s="31">
        <v>29555.91</v>
      </c>
    </row>
    <row r="104" spans="1:7" s="13" customFormat="1">
      <c r="A104" s="24" t="s">
        <v>97</v>
      </c>
      <c r="B104" s="29" t="s">
        <v>98</v>
      </c>
      <c r="C104" s="60" t="s">
        <v>13</v>
      </c>
      <c r="D104" s="58">
        <v>1362.8</v>
      </c>
      <c r="E104" s="58"/>
      <c r="F104" s="20">
        <f>D104+E104</f>
        <v>1362.8</v>
      </c>
      <c r="G104" s="61">
        <v>1049.2</v>
      </c>
    </row>
    <row r="105" spans="1:7" s="13" customFormat="1">
      <c r="A105" s="24"/>
      <c r="B105" s="29"/>
      <c r="C105" s="29"/>
      <c r="D105" s="40"/>
      <c r="E105" s="40"/>
      <c r="F105" s="40"/>
      <c r="G105" s="37"/>
    </row>
    <row r="106" spans="1:7" s="13" customFormat="1">
      <c r="A106" s="24"/>
      <c r="B106" s="29"/>
      <c r="C106" s="29"/>
      <c r="D106" s="33">
        <f t="shared" ref="D106:G106" si="14">SUM(D103:D105)</f>
        <v>31135.87</v>
      </c>
      <c r="E106" s="33">
        <f t="shared" si="14"/>
        <v>-52.04</v>
      </c>
      <c r="F106" s="33">
        <f t="shared" si="14"/>
        <v>31083.829999999998</v>
      </c>
      <c r="G106" s="34">
        <f t="shared" si="14"/>
        <v>30605.11</v>
      </c>
    </row>
    <row r="107" spans="1:7" s="13" customFormat="1">
      <c r="A107" s="29"/>
      <c r="B107" s="29"/>
      <c r="C107" s="29"/>
      <c r="D107" s="30"/>
      <c r="E107" s="30"/>
      <c r="F107" s="20"/>
      <c r="G107" s="31"/>
    </row>
    <row r="108" spans="1:7" s="13" customFormat="1">
      <c r="A108" s="23"/>
      <c r="B108" s="29"/>
      <c r="C108" s="29"/>
      <c r="D108" s="30"/>
      <c r="E108" s="30"/>
      <c r="F108" s="20"/>
      <c r="G108" s="31"/>
    </row>
    <row r="109" spans="1:7" s="13" customFormat="1">
      <c r="A109" s="24" t="s">
        <v>99</v>
      </c>
      <c r="B109" s="29" t="s">
        <v>100</v>
      </c>
      <c r="C109" s="60" t="s">
        <v>13</v>
      </c>
      <c r="D109" s="58">
        <v>268.89999999999998</v>
      </c>
      <c r="E109" s="58"/>
      <c r="F109" s="20">
        <f>D109+E109</f>
        <v>268.89999999999998</v>
      </c>
      <c r="G109" s="61">
        <v>728</v>
      </c>
    </row>
    <row r="110" spans="1:7" s="13" customFormat="1">
      <c r="A110" s="24" t="s">
        <v>101</v>
      </c>
      <c r="B110" s="29" t="s">
        <v>102</v>
      </c>
      <c r="C110" s="60" t="s">
        <v>13</v>
      </c>
      <c r="D110" s="58">
        <v>4333.75</v>
      </c>
      <c r="E110" s="58"/>
      <c r="F110" s="20">
        <f>D110+E110</f>
        <v>4333.75</v>
      </c>
      <c r="G110" s="61">
        <v>4104.05</v>
      </c>
    </row>
    <row r="111" spans="1:7" s="13" customFormat="1">
      <c r="A111" s="29" t="s">
        <v>103</v>
      </c>
      <c r="B111" s="29" t="s">
        <v>104</v>
      </c>
      <c r="C111" s="60" t="s">
        <v>13</v>
      </c>
      <c r="D111" s="58">
        <v>6000</v>
      </c>
      <c r="E111" s="58"/>
      <c r="F111" s="20">
        <f>D111+E111</f>
        <v>6000</v>
      </c>
      <c r="G111" s="61">
        <v>9850</v>
      </c>
    </row>
    <row r="112" spans="1:7" s="13" customFormat="1">
      <c r="A112" s="24"/>
      <c r="B112" s="29"/>
      <c r="C112" s="29"/>
      <c r="D112" s="40"/>
      <c r="E112" s="40"/>
      <c r="F112" s="40"/>
      <c r="G112" s="37"/>
    </row>
    <row r="113" spans="1:7" s="13" customFormat="1">
      <c r="A113" s="24"/>
      <c r="B113" s="29"/>
      <c r="C113" s="29"/>
      <c r="D113" s="33">
        <f t="shared" ref="D113:G113" si="15">SUM(D109:D112)</f>
        <v>10602.65</v>
      </c>
      <c r="E113" s="33">
        <f t="shared" si="15"/>
        <v>0</v>
      </c>
      <c r="F113" s="33">
        <f t="shared" si="15"/>
        <v>10602.65</v>
      </c>
      <c r="G113" s="34">
        <f t="shared" si="15"/>
        <v>14682.05</v>
      </c>
    </row>
    <row r="114" spans="1:7" s="13" customFormat="1">
      <c r="A114" s="23" t="s">
        <v>105</v>
      </c>
      <c r="B114" s="29"/>
      <c r="C114" s="29"/>
      <c r="D114" s="30"/>
      <c r="E114" s="30"/>
      <c r="F114" s="20"/>
      <c r="G114" s="31"/>
    </row>
    <row r="115" spans="1:7" s="13" customFormat="1">
      <c r="A115" s="29" t="s">
        <v>106</v>
      </c>
      <c r="B115" s="29" t="s">
        <v>107</v>
      </c>
      <c r="C115" s="60" t="s">
        <v>13</v>
      </c>
      <c r="D115" s="30">
        <v>14965.97</v>
      </c>
      <c r="E115" s="30"/>
      <c r="F115" s="20">
        <f>D115+E115</f>
        <v>14965.97</v>
      </c>
      <c r="G115" s="31">
        <v>20065.03</v>
      </c>
    </row>
    <row r="116" spans="1:7" s="13" customFormat="1">
      <c r="A116" s="29" t="s">
        <v>108</v>
      </c>
      <c r="B116" s="29" t="s">
        <v>109</v>
      </c>
      <c r="C116" s="60" t="s">
        <v>13</v>
      </c>
      <c r="D116" s="30">
        <v>8430.65</v>
      </c>
      <c r="E116" s="30"/>
      <c r="F116" s="20">
        <f>D116+E116</f>
        <v>8430.65</v>
      </c>
      <c r="G116" s="31">
        <v>11002.45</v>
      </c>
    </row>
    <row r="117" spans="1:7" s="13" customFormat="1">
      <c r="A117" s="24"/>
      <c r="B117" s="29"/>
      <c r="C117" s="29"/>
      <c r="D117" s="40"/>
      <c r="E117" s="40"/>
      <c r="F117" s="40"/>
      <c r="G117" s="37"/>
    </row>
    <row r="118" spans="1:7" s="13" customFormat="1">
      <c r="A118" s="24"/>
      <c r="B118" s="29"/>
      <c r="C118" s="29"/>
      <c r="D118" s="33">
        <f t="shared" ref="D118:G118" si="16">SUM(D115:D117)</f>
        <v>23396.62</v>
      </c>
      <c r="E118" s="33">
        <f t="shared" si="16"/>
        <v>0</v>
      </c>
      <c r="F118" s="33">
        <f t="shared" si="16"/>
        <v>23396.62</v>
      </c>
      <c r="G118" s="34">
        <f t="shared" si="16"/>
        <v>31067.48</v>
      </c>
    </row>
    <row r="119" spans="1:7" s="13" customFormat="1">
      <c r="A119" s="24"/>
      <c r="B119" s="29"/>
      <c r="C119" s="29"/>
      <c r="D119" s="30"/>
      <c r="E119" s="30"/>
      <c r="F119" s="20"/>
      <c r="G119" s="31"/>
    </row>
    <row r="120" spans="1:7" s="13" customFormat="1">
      <c r="A120" s="23" t="s">
        <v>110</v>
      </c>
      <c r="B120" s="29"/>
      <c r="C120" s="29"/>
      <c r="D120" s="30"/>
      <c r="E120" s="30"/>
      <c r="F120" s="20"/>
      <c r="G120" s="31"/>
    </row>
    <row r="121" spans="1:7" s="13" customFormat="1">
      <c r="A121" s="24" t="s">
        <v>111</v>
      </c>
      <c r="B121" s="29" t="s">
        <v>112</v>
      </c>
      <c r="C121" s="60" t="s">
        <v>13</v>
      </c>
      <c r="D121" s="30">
        <v>0</v>
      </c>
      <c r="E121" s="30"/>
      <c r="F121" s="20">
        <f>D121+E121</f>
        <v>0</v>
      </c>
      <c r="G121" s="31">
        <v>0</v>
      </c>
    </row>
    <row r="122" spans="1:7" s="13" customFormat="1">
      <c r="A122" s="29" t="s">
        <v>113</v>
      </c>
      <c r="B122" s="29" t="s">
        <v>114</v>
      </c>
      <c r="C122" s="29" t="s">
        <v>59</v>
      </c>
      <c r="D122" s="30">
        <v>116038.36</v>
      </c>
      <c r="E122" s="30"/>
      <c r="F122" s="20">
        <f>D122+E122</f>
        <v>116038.36</v>
      </c>
      <c r="G122" s="31">
        <v>305193.83</v>
      </c>
    </row>
    <row r="123" spans="1:7" s="13" customFormat="1">
      <c r="A123" s="29" t="s">
        <v>115</v>
      </c>
      <c r="B123" s="29" t="s">
        <v>116</v>
      </c>
      <c r="C123" s="29" t="s">
        <v>59</v>
      </c>
      <c r="D123" s="30">
        <v>0</v>
      </c>
      <c r="E123" s="30"/>
      <c r="F123" s="20">
        <f>D123+E123</f>
        <v>0</v>
      </c>
      <c r="G123" s="31">
        <v>91386.2</v>
      </c>
    </row>
    <row r="124" spans="1:7" s="13" customFormat="1">
      <c r="A124" s="29" t="s">
        <v>117</v>
      </c>
      <c r="B124" s="29" t="s">
        <v>118</v>
      </c>
      <c r="C124" s="29" t="s">
        <v>59</v>
      </c>
      <c r="D124" s="30">
        <v>10600</v>
      </c>
      <c r="E124" s="30"/>
      <c r="F124" s="20">
        <f>D124+E124</f>
        <v>10600</v>
      </c>
      <c r="G124" s="31">
        <v>0</v>
      </c>
    </row>
    <row r="125" spans="1:7" s="13" customFormat="1">
      <c r="A125" s="24" t="s">
        <v>119</v>
      </c>
      <c r="B125" s="29" t="s">
        <v>120</v>
      </c>
      <c r="C125" s="29" t="s">
        <v>59</v>
      </c>
      <c r="D125" s="30">
        <v>0</v>
      </c>
      <c r="E125" s="30"/>
      <c r="F125" s="20">
        <f>D125+E125</f>
        <v>0</v>
      </c>
      <c r="G125" s="31">
        <v>0</v>
      </c>
    </row>
    <row r="126" spans="1:7" s="13" customFormat="1">
      <c r="A126" s="29" t="s">
        <v>121</v>
      </c>
      <c r="B126" s="29" t="s">
        <v>122</v>
      </c>
      <c r="C126" s="29" t="s">
        <v>59</v>
      </c>
      <c r="D126" s="30">
        <v>108130</v>
      </c>
      <c r="E126" s="30"/>
      <c r="F126" s="20">
        <f>D126+E126</f>
        <v>108130</v>
      </c>
      <c r="G126" s="31">
        <v>169084</v>
      </c>
    </row>
    <row r="127" spans="1:7" s="13" customFormat="1">
      <c r="A127" s="29" t="s">
        <v>123</v>
      </c>
      <c r="B127" s="29" t="s">
        <v>124</v>
      </c>
      <c r="C127" s="29" t="s">
        <v>59</v>
      </c>
      <c r="D127" s="30">
        <v>247616</v>
      </c>
      <c r="E127" s="30"/>
      <c r="F127" s="20">
        <f>D127+E127</f>
        <v>247616</v>
      </c>
      <c r="G127" s="31">
        <v>222123</v>
      </c>
    </row>
    <row r="128" spans="1:7" s="13" customFormat="1">
      <c r="A128" s="29" t="s">
        <v>125</v>
      </c>
      <c r="B128" s="29" t="s">
        <v>126</v>
      </c>
      <c r="C128" s="29" t="s">
        <v>59</v>
      </c>
      <c r="D128" s="30">
        <v>65613.48</v>
      </c>
      <c r="E128" s="30"/>
      <c r="F128" s="20">
        <f>D128+E128</f>
        <v>65613.48</v>
      </c>
      <c r="G128" s="31">
        <v>499904.38</v>
      </c>
    </row>
    <row r="129" spans="1:7" s="13" customFormat="1">
      <c r="A129" s="24"/>
      <c r="B129" s="29"/>
      <c r="C129" s="29"/>
      <c r="D129" s="40"/>
      <c r="E129" s="40"/>
      <c r="F129" s="40"/>
      <c r="G129" s="37"/>
    </row>
    <row r="130" spans="1:7" s="13" customFormat="1">
      <c r="A130" s="24"/>
      <c r="B130" s="29"/>
      <c r="C130" s="29"/>
      <c r="D130" s="33">
        <f t="shared" ref="D130:G130" si="17">SUM(D121:D129)</f>
        <v>547997.84</v>
      </c>
      <c r="E130" s="33">
        <f t="shared" si="17"/>
        <v>0</v>
      </c>
      <c r="F130" s="33">
        <f t="shared" si="17"/>
        <v>547997.84</v>
      </c>
      <c r="G130" s="34">
        <f t="shared" si="17"/>
        <v>1287691.4100000001</v>
      </c>
    </row>
    <row r="131" spans="1:7" s="13" customFormat="1">
      <c r="A131" s="24"/>
      <c r="B131" s="29"/>
      <c r="C131" s="29"/>
      <c r="D131" s="30"/>
      <c r="E131" s="30"/>
      <c r="F131" s="20"/>
      <c r="G131" s="31"/>
    </row>
    <row r="132" spans="1:7" s="13" customFormat="1">
      <c r="A132" s="23" t="s">
        <v>127</v>
      </c>
      <c r="B132" s="29"/>
      <c r="C132" s="29"/>
      <c r="D132" s="30"/>
      <c r="E132" s="30"/>
      <c r="F132" s="20"/>
      <c r="G132" s="31"/>
    </row>
    <row r="133" spans="1:7" s="13" customFormat="1">
      <c r="A133" s="24" t="s">
        <v>128</v>
      </c>
      <c r="B133" s="29" t="s">
        <v>129</v>
      </c>
      <c r="C133" s="29" t="s">
        <v>59</v>
      </c>
      <c r="D133" s="30">
        <v>1450.08</v>
      </c>
      <c r="E133" s="30"/>
      <c r="F133" s="20">
        <f>D133+E133</f>
        <v>1450.08</v>
      </c>
      <c r="G133" s="31">
        <v>6126.8</v>
      </c>
    </row>
    <row r="134" spans="1:7" s="13" customFormat="1">
      <c r="A134" s="29" t="s">
        <v>130</v>
      </c>
      <c r="B134" s="29" t="s">
        <v>131</v>
      </c>
      <c r="C134" s="29" t="s">
        <v>59</v>
      </c>
      <c r="D134" s="30">
        <v>23850</v>
      </c>
      <c r="E134" s="30"/>
      <c r="F134" s="20">
        <f>D134+E134</f>
        <v>23850</v>
      </c>
      <c r="G134" s="31">
        <v>11485.1</v>
      </c>
    </row>
    <row r="135" spans="1:7" s="13" customFormat="1">
      <c r="A135" s="24" t="s">
        <v>132</v>
      </c>
      <c r="B135" s="29" t="s">
        <v>133</v>
      </c>
      <c r="C135" s="29" t="s">
        <v>59</v>
      </c>
      <c r="D135" s="30">
        <v>4691.76</v>
      </c>
      <c r="E135" s="30"/>
      <c r="F135" s="20">
        <f>D135+E135</f>
        <v>4691.76</v>
      </c>
      <c r="G135" s="31">
        <v>6249.76</v>
      </c>
    </row>
    <row r="136" spans="1:7" s="13" customFormat="1">
      <c r="A136" s="29" t="s">
        <v>134</v>
      </c>
      <c r="B136" s="29" t="s">
        <v>135</v>
      </c>
      <c r="C136" s="29" t="s">
        <v>59</v>
      </c>
      <c r="D136" s="30">
        <v>38096.400000000001</v>
      </c>
      <c r="E136" s="30"/>
      <c r="F136" s="20">
        <f>D136+E136</f>
        <v>38096.400000000001</v>
      </c>
      <c r="G136" s="31">
        <v>34696.160000000003</v>
      </c>
    </row>
    <row r="137" spans="1:7" s="13" customFormat="1">
      <c r="A137" s="29" t="s">
        <v>136</v>
      </c>
      <c r="B137" s="29" t="s">
        <v>137</v>
      </c>
      <c r="C137" s="29" t="s">
        <v>59</v>
      </c>
      <c r="D137" s="30">
        <v>36813.800000000003</v>
      </c>
      <c r="E137" s="30"/>
      <c r="F137" s="20">
        <f>D137+E137</f>
        <v>36813.800000000003</v>
      </c>
      <c r="G137" s="31">
        <v>45574.7</v>
      </c>
    </row>
    <row r="138" spans="1:7" s="13" customFormat="1">
      <c r="A138" s="29" t="s">
        <v>138</v>
      </c>
      <c r="B138" s="29" t="s">
        <v>139</v>
      </c>
      <c r="C138" s="29" t="s">
        <v>59</v>
      </c>
      <c r="D138" s="30">
        <v>17828.14</v>
      </c>
      <c r="E138" s="30"/>
      <c r="F138" s="20">
        <f>D138+E138</f>
        <v>17828.14</v>
      </c>
      <c r="G138" s="31">
        <v>19716</v>
      </c>
    </row>
    <row r="139" spans="1:7" s="13" customFormat="1">
      <c r="A139" s="24" t="s">
        <v>140</v>
      </c>
      <c r="B139" s="29" t="s">
        <v>141</v>
      </c>
      <c r="C139" s="29" t="s">
        <v>59</v>
      </c>
      <c r="D139" s="30">
        <v>0</v>
      </c>
      <c r="E139" s="30"/>
      <c r="F139" s="20">
        <f>D139+E139</f>
        <v>0</v>
      </c>
      <c r="G139" s="31">
        <v>85860</v>
      </c>
    </row>
    <row r="140" spans="1:7" s="13" customFormat="1">
      <c r="A140" s="24" t="s">
        <v>142</v>
      </c>
      <c r="B140" s="29" t="s">
        <v>143</v>
      </c>
      <c r="C140" s="29" t="s">
        <v>59</v>
      </c>
      <c r="D140" s="30">
        <v>0</v>
      </c>
      <c r="E140" s="30"/>
      <c r="F140" s="20">
        <f>D140+E140</f>
        <v>0</v>
      </c>
      <c r="G140" s="31">
        <v>9800</v>
      </c>
    </row>
    <row r="141" spans="1:7" s="13" customFormat="1">
      <c r="A141" s="29" t="s">
        <v>144</v>
      </c>
      <c r="B141" s="29" t="s">
        <v>145</v>
      </c>
      <c r="C141" s="29" t="s">
        <v>59</v>
      </c>
      <c r="D141" s="30">
        <v>0</v>
      </c>
      <c r="E141" s="30"/>
      <c r="F141" s="20">
        <f>D141+E141</f>
        <v>0</v>
      </c>
      <c r="G141" s="31">
        <v>-977.6</v>
      </c>
    </row>
    <row r="142" spans="1:7" s="13" customFormat="1">
      <c r="A142" s="29" t="s">
        <v>146</v>
      </c>
      <c r="B142" s="29" t="s">
        <v>147</v>
      </c>
      <c r="C142" s="29" t="s">
        <v>59</v>
      </c>
      <c r="D142" s="30">
        <v>2803.7</v>
      </c>
      <c r="E142" s="30"/>
      <c r="F142" s="20">
        <f>D142+E142</f>
        <v>2803.7</v>
      </c>
      <c r="G142" s="31">
        <v>3230</v>
      </c>
    </row>
    <row r="143" spans="1:7" s="13" customFormat="1">
      <c r="A143" s="29" t="s">
        <v>148</v>
      </c>
      <c r="B143" s="29" t="s">
        <v>149</v>
      </c>
      <c r="C143" s="29" t="s">
        <v>59</v>
      </c>
      <c r="D143" s="30"/>
      <c r="E143" s="30"/>
      <c r="F143" s="20">
        <f>D143+E143</f>
        <v>0</v>
      </c>
      <c r="G143" s="31">
        <v>0</v>
      </c>
    </row>
    <row r="144" spans="1:7" s="13" customFormat="1">
      <c r="A144" s="29" t="s">
        <v>150</v>
      </c>
      <c r="B144" s="29" t="s">
        <v>151</v>
      </c>
      <c r="C144" s="29" t="s">
        <v>59</v>
      </c>
      <c r="D144" s="30">
        <v>0</v>
      </c>
      <c r="E144" s="30"/>
      <c r="F144" s="20">
        <f>D144+E144</f>
        <v>0</v>
      </c>
      <c r="G144" s="31">
        <v>6105.6</v>
      </c>
    </row>
    <row r="145" spans="1:7" s="13" customFormat="1">
      <c r="A145" s="29" t="s">
        <v>152</v>
      </c>
      <c r="B145" s="29" t="s">
        <v>153</v>
      </c>
      <c r="C145" s="29" t="s">
        <v>59</v>
      </c>
      <c r="D145" s="30">
        <v>0</v>
      </c>
      <c r="E145" s="30"/>
      <c r="F145" s="20">
        <f>D145+E145</f>
        <v>0</v>
      </c>
      <c r="G145" s="31">
        <v>2226</v>
      </c>
    </row>
    <row r="146" spans="1:7" s="13" customFormat="1">
      <c r="A146" s="24"/>
      <c r="B146" s="29"/>
      <c r="C146" s="29"/>
      <c r="D146" s="40"/>
      <c r="E146" s="40"/>
      <c r="F146" s="40"/>
      <c r="G146" s="37"/>
    </row>
    <row r="147" spans="1:7" s="13" customFormat="1">
      <c r="A147" s="24"/>
      <c r="B147" s="29"/>
      <c r="C147" s="29"/>
      <c r="D147" s="33">
        <f t="shared" ref="D147:G147" si="18">SUM(D133:D146)</f>
        <v>125533.88</v>
      </c>
      <c r="E147" s="33">
        <f t="shared" si="18"/>
        <v>0</v>
      </c>
      <c r="F147" s="33">
        <f t="shared" si="18"/>
        <v>125533.88</v>
      </c>
      <c r="G147" s="34">
        <f t="shared" si="18"/>
        <v>230092.52000000002</v>
      </c>
    </row>
    <row r="148" spans="1:7" s="13" customFormat="1">
      <c r="A148" s="24"/>
      <c r="B148" s="29"/>
      <c r="C148" s="29"/>
      <c r="D148" s="30"/>
      <c r="E148" s="30"/>
      <c r="F148" s="20"/>
      <c r="G148" s="31"/>
    </row>
    <row r="149" spans="1:7" s="13" customFormat="1">
      <c r="A149" s="23" t="s">
        <v>154</v>
      </c>
      <c r="B149" s="29"/>
      <c r="C149" s="29"/>
      <c r="D149" s="25"/>
      <c r="E149" s="25"/>
      <c r="F149" s="20"/>
      <c r="G149" s="31"/>
    </row>
    <row r="150" spans="1:7" s="13" customFormat="1">
      <c r="A150" s="24" t="s">
        <v>155</v>
      </c>
      <c r="B150" s="29" t="s">
        <v>156</v>
      </c>
      <c r="C150" s="29" t="s">
        <v>59</v>
      </c>
      <c r="D150" s="25"/>
      <c r="E150" s="25"/>
      <c r="F150" s="20">
        <f>D150+E150</f>
        <v>0</v>
      </c>
      <c r="G150" s="31">
        <v>0</v>
      </c>
    </row>
    <row r="151" spans="1:7" s="13" customFormat="1">
      <c r="A151" s="29" t="s">
        <v>157</v>
      </c>
      <c r="B151" s="29" t="s">
        <v>158</v>
      </c>
      <c r="C151" s="29" t="s">
        <v>59</v>
      </c>
      <c r="D151" s="25">
        <v>156360.73000000001</v>
      </c>
      <c r="E151" s="25">
        <f>-[1]F100!G48</f>
        <v>-15400</v>
      </c>
      <c r="F151" s="20">
        <f>D151+E151</f>
        <v>140960.73000000001</v>
      </c>
      <c r="G151" s="31">
        <v>249353.21</v>
      </c>
    </row>
    <row r="152" spans="1:7" s="13" customFormat="1">
      <c r="A152" s="29" t="s">
        <v>159</v>
      </c>
      <c r="B152" s="29" t="s">
        <v>160</v>
      </c>
      <c r="C152" s="29" t="s">
        <v>59</v>
      </c>
      <c r="D152" s="25">
        <v>0</v>
      </c>
      <c r="E152" s="25"/>
      <c r="F152" s="20">
        <f>D152+E152</f>
        <v>0</v>
      </c>
      <c r="G152" s="31">
        <v>1226.8</v>
      </c>
    </row>
    <row r="153" spans="1:7" s="13" customFormat="1">
      <c r="A153" s="29" t="s">
        <v>161</v>
      </c>
      <c r="B153" s="29" t="s">
        <v>162</v>
      </c>
      <c r="C153" s="29" t="s">
        <v>59</v>
      </c>
      <c r="D153" s="25">
        <v>2070.16</v>
      </c>
      <c r="E153" s="25"/>
      <c r="F153" s="20">
        <f>D153+E153</f>
        <v>2070.16</v>
      </c>
      <c r="G153" s="31">
        <v>784.4</v>
      </c>
    </row>
    <row r="154" spans="1:7" s="13" customFormat="1">
      <c r="A154" s="29" t="s">
        <v>163</v>
      </c>
      <c r="B154" s="29" t="s">
        <v>164</v>
      </c>
      <c r="C154" s="29" t="s">
        <v>59</v>
      </c>
      <c r="D154" s="30">
        <v>6360</v>
      </c>
      <c r="E154" s="30"/>
      <c r="F154" s="20">
        <f>D154+E154</f>
        <v>6360</v>
      </c>
      <c r="G154" s="31">
        <v>4770</v>
      </c>
    </row>
    <row r="155" spans="1:7" s="13" customFormat="1">
      <c r="A155" s="29" t="s">
        <v>165</v>
      </c>
      <c r="B155" s="29" t="s">
        <v>166</v>
      </c>
      <c r="C155" s="29" t="s">
        <v>13</v>
      </c>
      <c r="D155" s="30">
        <v>61527</v>
      </c>
      <c r="E155" s="30"/>
      <c r="F155" s="20">
        <f>D155+E155</f>
        <v>61527</v>
      </c>
      <c r="G155" s="31">
        <v>33880.9</v>
      </c>
    </row>
    <row r="156" spans="1:7" s="13" customFormat="1">
      <c r="A156" s="29" t="s">
        <v>167</v>
      </c>
      <c r="B156" s="29" t="s">
        <v>168</v>
      </c>
      <c r="C156" s="29" t="s">
        <v>59</v>
      </c>
      <c r="D156" s="30">
        <v>30479.9</v>
      </c>
      <c r="E156" s="30"/>
      <c r="F156" s="20">
        <f>D156+E156</f>
        <v>30479.9</v>
      </c>
      <c r="G156" s="31">
        <v>10281</v>
      </c>
    </row>
    <row r="157" spans="1:7" s="13" customFormat="1">
      <c r="A157" s="29" t="s">
        <v>169</v>
      </c>
      <c r="B157" s="29" t="s">
        <v>170</v>
      </c>
      <c r="C157" s="29" t="s">
        <v>59</v>
      </c>
      <c r="D157" s="58">
        <v>44096</v>
      </c>
      <c r="E157" s="58"/>
      <c r="F157" s="20">
        <f>D157+E157</f>
        <v>44096</v>
      </c>
      <c r="G157" s="61">
        <v>101214.39999999999</v>
      </c>
    </row>
    <row r="158" spans="1:7" s="13" customFormat="1">
      <c r="A158" s="24"/>
      <c r="B158" s="29"/>
      <c r="C158" s="29"/>
      <c r="D158" s="40"/>
      <c r="E158" s="40"/>
      <c r="F158" s="40"/>
      <c r="G158" s="40"/>
    </row>
    <row r="159" spans="1:7" s="13" customFormat="1">
      <c r="A159" s="24"/>
      <c r="B159" s="29"/>
      <c r="C159" s="29"/>
      <c r="D159" s="33">
        <f t="shared" ref="D159:G159" si="19">SUM(D150:D158)</f>
        <v>300893.79000000004</v>
      </c>
      <c r="E159" s="33">
        <f t="shared" si="19"/>
        <v>-15400</v>
      </c>
      <c r="F159" s="33">
        <f t="shared" si="19"/>
        <v>285493.79000000004</v>
      </c>
      <c r="G159" s="34">
        <f t="shared" si="19"/>
        <v>401510.70999999996</v>
      </c>
    </row>
    <row r="160" spans="1:7" s="13" customFormat="1">
      <c r="A160" s="24"/>
      <c r="B160" s="29"/>
      <c r="C160" s="29"/>
      <c r="D160" s="25"/>
      <c r="E160" s="25"/>
      <c r="F160" s="20"/>
      <c r="G160" s="31"/>
    </row>
    <row r="161" spans="1:7" s="13" customFormat="1">
      <c r="A161" s="24" t="s">
        <v>171</v>
      </c>
      <c r="B161" s="29" t="s">
        <v>172</v>
      </c>
      <c r="C161" s="29" t="s">
        <v>59</v>
      </c>
      <c r="D161" s="39">
        <v>36579.629999999997</v>
      </c>
      <c r="E161" s="39"/>
      <c r="F161" s="32">
        <f>D161+E161</f>
        <v>36579.629999999997</v>
      </c>
      <c r="G161" s="34">
        <v>42894.62</v>
      </c>
    </row>
    <row r="162" spans="1:7" s="13" customFormat="1">
      <c r="A162" s="24"/>
      <c r="B162" s="29"/>
      <c r="C162" s="29"/>
      <c r="D162" s="25"/>
      <c r="E162" s="25"/>
      <c r="F162" s="20"/>
      <c r="G162" s="31"/>
    </row>
    <row r="163" spans="1:7" s="13" customFormat="1">
      <c r="A163" s="24" t="s">
        <v>173</v>
      </c>
      <c r="B163" s="29" t="s">
        <v>174</v>
      </c>
      <c r="C163" s="29" t="s">
        <v>59</v>
      </c>
      <c r="D163" s="39"/>
      <c r="E163" s="39"/>
      <c r="F163" s="32">
        <f>D163+E163</f>
        <v>0</v>
      </c>
      <c r="G163" s="34">
        <v>0</v>
      </c>
    </row>
    <row r="164" spans="1:7" s="13" customFormat="1">
      <c r="A164" s="24"/>
      <c r="B164" s="29"/>
      <c r="C164" s="29"/>
      <c r="D164" s="30"/>
      <c r="E164" s="30"/>
      <c r="F164" s="20"/>
      <c r="G164" s="31"/>
    </row>
    <row r="165" spans="1:7" s="13" customFormat="1">
      <c r="A165" s="23" t="s">
        <v>175</v>
      </c>
      <c r="B165" s="29"/>
      <c r="C165" s="29"/>
      <c r="D165" s="25"/>
      <c r="E165" s="25"/>
      <c r="F165" s="20"/>
      <c r="G165" s="31"/>
    </row>
    <row r="166" spans="1:7" s="13" customFormat="1">
      <c r="A166" s="29" t="s">
        <v>176</v>
      </c>
      <c r="B166" s="29" t="s">
        <v>177</v>
      </c>
      <c r="C166" s="29" t="s">
        <v>59</v>
      </c>
      <c r="D166" s="25">
        <v>377498.53</v>
      </c>
      <c r="E166" s="25"/>
      <c r="F166" s="20">
        <f>D166+E166</f>
        <v>377498.53</v>
      </c>
      <c r="G166" s="31">
        <v>0</v>
      </c>
    </row>
    <row r="167" spans="1:7" s="13" customFormat="1">
      <c r="A167" s="29" t="s">
        <v>178</v>
      </c>
      <c r="B167" s="29" t="s">
        <v>179</v>
      </c>
      <c r="C167" s="29" t="s">
        <v>59</v>
      </c>
      <c r="D167" s="25"/>
      <c r="E167" s="25"/>
      <c r="F167" s="20">
        <f>D167+E167</f>
        <v>0</v>
      </c>
      <c r="G167" s="31">
        <v>0</v>
      </c>
    </row>
    <row r="168" spans="1:7" s="13" customFormat="1">
      <c r="A168" s="29" t="s">
        <v>180</v>
      </c>
      <c r="B168" s="29" t="s">
        <v>181</v>
      </c>
      <c r="C168" s="29" t="s">
        <v>59</v>
      </c>
      <c r="D168" s="25">
        <v>480161.41</v>
      </c>
      <c r="E168" s="25"/>
      <c r="F168" s="20">
        <f>D168+E168</f>
        <v>480161.41</v>
      </c>
      <c r="G168" s="31">
        <v>432385.25</v>
      </c>
    </row>
    <row r="169" spans="1:7" s="13" customFormat="1">
      <c r="A169" s="29" t="s">
        <v>182</v>
      </c>
      <c r="B169" s="29" t="s">
        <v>183</v>
      </c>
      <c r="C169" s="29" t="s">
        <v>59</v>
      </c>
      <c r="D169" s="25">
        <v>0</v>
      </c>
      <c r="E169" s="25"/>
      <c r="F169" s="20">
        <f>D169+E169</f>
        <v>0</v>
      </c>
      <c r="G169" s="31">
        <v>40802.04</v>
      </c>
    </row>
    <row r="170" spans="1:7" s="13" customFormat="1">
      <c r="A170" s="29" t="s">
        <v>184</v>
      </c>
      <c r="B170" s="29" t="s">
        <v>185</v>
      </c>
      <c r="C170" s="29" t="s">
        <v>59</v>
      </c>
      <c r="D170" s="25">
        <v>150000</v>
      </c>
      <c r="E170" s="25"/>
      <c r="F170" s="20">
        <f>D170+E170</f>
        <v>150000</v>
      </c>
      <c r="G170" s="31"/>
    </row>
    <row r="171" spans="1:7" s="13" customFormat="1">
      <c r="A171" s="29" t="s">
        <v>186</v>
      </c>
      <c r="B171" s="29" t="s">
        <v>187</v>
      </c>
      <c r="C171" s="29" t="s">
        <v>59</v>
      </c>
      <c r="D171" s="25">
        <v>150000</v>
      </c>
      <c r="E171" s="25"/>
      <c r="F171" s="20">
        <f>D171+E171</f>
        <v>150000</v>
      </c>
      <c r="G171" s="31"/>
    </row>
    <row r="172" spans="1:7" s="13" customFormat="1">
      <c r="A172" s="29" t="s">
        <v>188</v>
      </c>
      <c r="B172" s="29" t="s">
        <v>189</v>
      </c>
      <c r="C172" s="29" t="s">
        <v>59</v>
      </c>
      <c r="D172" s="25">
        <v>90000</v>
      </c>
      <c r="E172" s="25"/>
      <c r="F172" s="20">
        <f>D172+E172</f>
        <v>90000</v>
      </c>
      <c r="G172" s="31"/>
    </row>
    <row r="173" spans="1:7" s="13" customFormat="1">
      <c r="A173" s="24"/>
      <c r="B173" s="29"/>
      <c r="C173" s="29"/>
      <c r="D173" s="40"/>
      <c r="E173" s="40"/>
      <c r="F173" s="40"/>
      <c r="G173" s="37"/>
    </row>
    <row r="174" spans="1:7" s="13" customFormat="1">
      <c r="A174" s="29"/>
      <c r="B174" s="29"/>
      <c r="C174" s="29"/>
      <c r="D174" s="33">
        <f t="shared" ref="D174:G174" si="20">SUM(D166:D173)</f>
        <v>1247659.94</v>
      </c>
      <c r="E174" s="33">
        <f t="shared" si="20"/>
        <v>0</v>
      </c>
      <c r="F174" s="33">
        <f t="shared" si="20"/>
        <v>1247659.94</v>
      </c>
      <c r="G174" s="34">
        <f t="shared" si="20"/>
        <v>473187.29</v>
      </c>
    </row>
    <row r="175" spans="1:7" s="13" customFormat="1">
      <c r="A175" s="41" t="s">
        <v>190</v>
      </c>
      <c r="B175" s="29"/>
      <c r="C175" s="29"/>
      <c r="D175" s="25"/>
      <c r="E175" s="25"/>
      <c r="F175" s="20"/>
      <c r="G175" s="31"/>
    </row>
    <row r="176" spans="1:7" s="13" customFormat="1">
      <c r="A176" s="29" t="s">
        <v>191</v>
      </c>
      <c r="B176" s="29" t="s">
        <v>192</v>
      </c>
      <c r="C176" s="29" t="s">
        <v>59</v>
      </c>
      <c r="D176" s="25">
        <v>30000</v>
      </c>
      <c r="E176" s="25"/>
      <c r="F176" s="20">
        <f>D176+E176</f>
        <v>30000</v>
      </c>
      <c r="G176" s="31">
        <v>29516</v>
      </c>
    </row>
    <row r="177" spans="1:7" s="13" customFormat="1">
      <c r="A177" s="28" t="s">
        <v>193</v>
      </c>
      <c r="B177" s="29" t="s">
        <v>194</v>
      </c>
      <c r="C177" s="29" t="s">
        <v>13</v>
      </c>
      <c r="D177" s="30">
        <v>4155.2</v>
      </c>
      <c r="E177" s="30"/>
      <c r="F177" s="20">
        <f>D177+E177</f>
        <v>4155.2</v>
      </c>
      <c r="G177" s="31">
        <v>3943.2</v>
      </c>
    </row>
    <row r="178" spans="1:7" s="13" customFormat="1">
      <c r="A178" s="29"/>
      <c r="B178" s="29"/>
      <c r="C178" s="29"/>
      <c r="D178" s="35"/>
      <c r="E178" s="35"/>
      <c r="F178" s="35"/>
      <c r="G178" s="37"/>
    </row>
    <row r="179" spans="1:7" s="13" customFormat="1">
      <c r="A179" s="29"/>
      <c r="B179" s="29"/>
      <c r="C179" s="29"/>
      <c r="D179" s="33">
        <f>SUM(D176:D177)</f>
        <v>34155.199999999997</v>
      </c>
      <c r="E179" s="33">
        <f>SUM(E176:E177)</f>
        <v>0</v>
      </c>
      <c r="F179" s="33">
        <f>SUM(F176:F177)</f>
        <v>34155.199999999997</v>
      </c>
      <c r="G179" s="34">
        <f>SUM(G176:G177)</f>
        <v>33459.199999999997</v>
      </c>
    </row>
    <row r="180" spans="1:7" s="13" customFormat="1">
      <c r="A180" s="29"/>
      <c r="B180" s="29"/>
      <c r="C180" s="29"/>
      <c r="D180" s="30"/>
      <c r="E180" s="30"/>
      <c r="F180" s="20"/>
      <c r="G180" s="31"/>
    </row>
    <row r="181" spans="1:7" s="13" customFormat="1">
      <c r="A181" s="41" t="s">
        <v>195</v>
      </c>
      <c r="B181" s="29"/>
      <c r="C181" s="29"/>
      <c r="D181" s="30"/>
      <c r="E181" s="30"/>
      <c r="F181" s="20"/>
      <c r="G181" s="31"/>
    </row>
    <row r="182" spans="1:7" s="13" customFormat="1">
      <c r="A182" s="29" t="s">
        <v>196</v>
      </c>
      <c r="B182" s="29" t="s">
        <v>197</v>
      </c>
      <c r="C182" s="29" t="s">
        <v>59</v>
      </c>
      <c r="D182" s="30">
        <v>91613.06</v>
      </c>
      <c r="E182" s="30"/>
      <c r="F182" s="20">
        <f>D182+E182</f>
        <v>91613.06</v>
      </c>
      <c r="G182" s="31">
        <v>0</v>
      </c>
    </row>
    <row r="183" spans="1:7" s="13" customFormat="1">
      <c r="A183" s="29" t="s">
        <v>198</v>
      </c>
      <c r="B183" s="29" t="s">
        <v>199</v>
      </c>
      <c r="C183" s="29" t="s">
        <v>59</v>
      </c>
      <c r="D183" s="30">
        <v>88021.72</v>
      </c>
      <c r="E183" s="30">
        <v>0</v>
      </c>
      <c r="F183" s="20">
        <f>D183+E183</f>
        <v>88021.72</v>
      </c>
      <c r="G183" s="31">
        <v>32826.9</v>
      </c>
    </row>
    <row r="184" spans="1:7" s="13" customFormat="1">
      <c r="A184" s="24" t="s">
        <v>200</v>
      </c>
      <c r="B184" s="29" t="s">
        <v>201</v>
      </c>
      <c r="C184" s="29" t="s">
        <v>59</v>
      </c>
      <c r="D184" s="30">
        <v>11675.04</v>
      </c>
      <c r="E184" s="30"/>
      <c r="F184" s="20">
        <f>D184+E184</f>
        <v>11675.04</v>
      </c>
      <c r="G184" s="31">
        <v>12558.9</v>
      </c>
    </row>
    <row r="185" spans="1:7" s="13" customFormat="1">
      <c r="A185" s="29" t="s">
        <v>202</v>
      </c>
      <c r="B185" s="29" t="s">
        <v>203</v>
      </c>
      <c r="C185" s="29" t="s">
        <v>59</v>
      </c>
      <c r="D185" s="30">
        <v>95282.59</v>
      </c>
      <c r="E185" s="30"/>
      <c r="F185" s="20">
        <f>D185+E185</f>
        <v>95282.59</v>
      </c>
      <c r="G185" s="31">
        <v>71435.22</v>
      </c>
    </row>
    <row r="186" spans="1:7" s="13" customFormat="1">
      <c r="A186" s="24" t="s">
        <v>204</v>
      </c>
      <c r="B186" s="29" t="s">
        <v>205</v>
      </c>
      <c r="C186" s="29" t="s">
        <v>59</v>
      </c>
      <c r="D186" s="30">
        <v>172039.72</v>
      </c>
      <c r="E186" s="30"/>
      <c r="F186" s="20">
        <f>D186+E186</f>
        <v>172039.72</v>
      </c>
      <c r="G186" s="31">
        <v>0</v>
      </c>
    </row>
    <row r="187" spans="1:7" s="13" customFormat="1">
      <c r="A187" s="24" t="s">
        <v>206</v>
      </c>
      <c r="B187" s="29" t="s">
        <v>207</v>
      </c>
      <c r="C187" s="29" t="s">
        <v>59</v>
      </c>
      <c r="D187" s="30">
        <v>99118.9</v>
      </c>
      <c r="E187" s="30"/>
      <c r="F187" s="20">
        <f>D187+E187</f>
        <v>99118.9</v>
      </c>
      <c r="G187" s="31">
        <v>0</v>
      </c>
    </row>
    <row r="188" spans="1:7" s="13" customFormat="1">
      <c r="A188" s="24" t="s">
        <v>208</v>
      </c>
      <c r="B188" s="29" t="s">
        <v>209</v>
      </c>
      <c r="C188" s="29" t="s">
        <v>59</v>
      </c>
      <c r="D188" s="30">
        <v>48866</v>
      </c>
      <c r="E188" s="30"/>
      <c r="F188" s="20">
        <f>D188+E188</f>
        <v>48866</v>
      </c>
      <c r="G188" s="31"/>
    </row>
    <row r="189" spans="1:7" s="13" customFormat="1">
      <c r="A189" s="24" t="s">
        <v>210</v>
      </c>
      <c r="B189" s="29" t="s">
        <v>211</v>
      </c>
      <c r="C189" s="29" t="s">
        <v>59</v>
      </c>
      <c r="D189" s="30">
        <v>14781.65</v>
      </c>
      <c r="E189" s="30"/>
      <c r="F189" s="20">
        <f>D189+E189</f>
        <v>14781.65</v>
      </c>
      <c r="G189" s="31"/>
    </row>
    <row r="190" spans="1:7" s="13" customFormat="1">
      <c r="A190" s="24" t="s">
        <v>212</v>
      </c>
      <c r="B190" s="29" t="s">
        <v>213</v>
      </c>
      <c r="C190" s="29" t="s">
        <v>59</v>
      </c>
      <c r="D190" s="30">
        <v>788.65</v>
      </c>
      <c r="E190" s="30"/>
      <c r="F190" s="20">
        <f>D190+E190</f>
        <v>788.65</v>
      </c>
      <c r="G190" s="31"/>
    </row>
    <row r="191" spans="1:7" s="13" customFormat="1">
      <c r="A191" s="29"/>
      <c r="B191" s="29"/>
      <c r="C191" s="29"/>
      <c r="D191" s="35"/>
      <c r="E191" s="35"/>
      <c r="F191" s="35"/>
      <c r="G191" s="37"/>
    </row>
    <row r="192" spans="1:7" s="13" customFormat="1">
      <c r="A192" s="29"/>
      <c r="B192" s="29"/>
      <c r="C192" s="29"/>
      <c r="D192" s="33">
        <f>SUM(D182:D190)</f>
        <v>622187.33000000007</v>
      </c>
      <c r="E192" s="33">
        <f>SUM(E182:E190)</f>
        <v>0</v>
      </c>
      <c r="F192" s="33">
        <f>SUM(F182:F190)</f>
        <v>622187.33000000007</v>
      </c>
      <c r="G192" s="34">
        <f>SUM(G182:G190)</f>
        <v>116821.02</v>
      </c>
    </row>
    <row r="193" spans="1:7" s="13" customFormat="1">
      <c r="A193" s="29"/>
      <c r="B193" s="29"/>
      <c r="C193" s="29"/>
      <c r="D193" s="30"/>
      <c r="E193" s="30"/>
      <c r="F193" s="20"/>
      <c r="G193" s="31"/>
    </row>
    <row r="194" spans="1:7" s="13" customFormat="1">
      <c r="A194" s="62" t="s">
        <v>214</v>
      </c>
      <c r="B194" s="62" t="s">
        <v>215</v>
      </c>
      <c r="C194" s="29" t="s">
        <v>59</v>
      </c>
      <c r="D194" s="39">
        <v>107915.56</v>
      </c>
      <c r="E194" s="39"/>
      <c r="F194" s="32">
        <f>D194+E194</f>
        <v>107915.56</v>
      </c>
      <c r="G194" s="34">
        <v>338753.29</v>
      </c>
    </row>
    <row r="195" spans="1:7" s="13" customFormat="1">
      <c r="A195" s="29"/>
      <c r="B195" s="29"/>
      <c r="C195" s="29"/>
      <c r="D195" s="30"/>
      <c r="E195" s="30"/>
      <c r="F195" s="20"/>
      <c r="G195" s="31"/>
    </row>
    <row r="196" spans="1:7" s="13" customFormat="1">
      <c r="A196" s="29"/>
      <c r="B196" s="29"/>
      <c r="C196" s="29"/>
      <c r="D196" s="30"/>
      <c r="E196" s="30"/>
      <c r="F196" s="20"/>
      <c r="G196" s="31"/>
    </row>
    <row r="197" spans="1:7" s="13" customFormat="1">
      <c r="A197" s="41" t="s">
        <v>216</v>
      </c>
      <c r="B197" s="29"/>
      <c r="C197" s="29"/>
      <c r="D197" s="30"/>
      <c r="E197" s="30"/>
      <c r="F197" s="20"/>
      <c r="G197" s="31"/>
    </row>
    <row r="198" spans="1:7" s="13" customFormat="1">
      <c r="A198" s="29" t="s">
        <v>217</v>
      </c>
      <c r="B198" s="29" t="s">
        <v>218</v>
      </c>
      <c r="C198" s="29" t="s">
        <v>59</v>
      </c>
      <c r="D198" s="30">
        <v>79019.28</v>
      </c>
      <c r="E198" s="30"/>
      <c r="F198" s="20">
        <f>D198+E198</f>
        <v>79019.28</v>
      </c>
      <c r="G198" s="31">
        <v>46974.400000000001</v>
      </c>
    </row>
    <row r="199" spans="1:7" s="13" customFormat="1">
      <c r="A199" s="29" t="s">
        <v>219</v>
      </c>
      <c r="B199" s="29" t="s">
        <v>220</v>
      </c>
      <c r="C199" s="29" t="s">
        <v>59</v>
      </c>
      <c r="D199" s="30">
        <v>38789.370000000003</v>
      </c>
      <c r="E199" s="30"/>
      <c r="F199" s="20">
        <f>D199+E199</f>
        <v>38789.370000000003</v>
      </c>
      <c r="G199" s="31">
        <v>55924.3</v>
      </c>
    </row>
    <row r="200" spans="1:7" s="13" customFormat="1">
      <c r="A200" s="29" t="s">
        <v>221</v>
      </c>
      <c r="B200" s="29" t="s">
        <v>222</v>
      </c>
      <c r="C200" s="29" t="s">
        <v>59</v>
      </c>
      <c r="D200" s="30">
        <v>154702.65</v>
      </c>
      <c r="E200" s="30">
        <f>-[1]F100!G38</f>
        <v>-46200</v>
      </c>
      <c r="F200" s="20">
        <f>D200+E200</f>
        <v>108502.65</v>
      </c>
      <c r="G200" s="31">
        <v>51876.7</v>
      </c>
    </row>
    <row r="201" spans="1:7" s="13" customFormat="1">
      <c r="A201" s="29" t="s">
        <v>223</v>
      </c>
      <c r="B201" s="29" t="s">
        <v>224</v>
      </c>
      <c r="C201" s="29" t="s">
        <v>59</v>
      </c>
      <c r="D201" s="30">
        <v>783629.7</v>
      </c>
      <c r="E201" s="30"/>
      <c r="F201" s="20">
        <f>D201+E201</f>
        <v>783629.7</v>
      </c>
      <c r="G201" s="31">
        <v>61454.239999999998</v>
      </c>
    </row>
    <row r="202" spans="1:7" s="13" customFormat="1">
      <c r="A202" s="29" t="s">
        <v>225</v>
      </c>
      <c r="B202" s="29" t="s">
        <v>226</v>
      </c>
      <c r="C202" s="29" t="s">
        <v>59</v>
      </c>
      <c r="D202" s="30">
        <v>72739.55</v>
      </c>
      <c r="E202" s="30"/>
      <c r="F202" s="20">
        <f>D202+E202</f>
        <v>72739.55</v>
      </c>
      <c r="G202" s="31">
        <v>120</v>
      </c>
    </row>
    <row r="203" spans="1:7" s="13" customFormat="1">
      <c r="A203" s="29" t="s">
        <v>227</v>
      </c>
      <c r="B203" s="29" t="s">
        <v>228</v>
      </c>
      <c r="C203" s="29" t="s">
        <v>59</v>
      </c>
      <c r="D203" s="30">
        <v>133872.01</v>
      </c>
      <c r="E203" s="30"/>
      <c r="F203" s="20">
        <f>D203+E203</f>
        <v>133872.01</v>
      </c>
      <c r="G203" s="31">
        <v>0</v>
      </c>
    </row>
    <row r="204" spans="1:7" s="13" customFormat="1">
      <c r="A204" s="29" t="s">
        <v>229</v>
      </c>
      <c r="B204" s="29" t="s">
        <v>230</v>
      </c>
      <c r="C204" s="29" t="s">
        <v>59</v>
      </c>
      <c r="D204" s="30">
        <v>104524.87</v>
      </c>
      <c r="E204" s="30"/>
      <c r="F204" s="20">
        <f>D204+E204</f>
        <v>104524.87</v>
      </c>
      <c r="G204" s="31">
        <v>97828.58</v>
      </c>
    </row>
    <row r="205" spans="1:7" s="13" customFormat="1">
      <c r="A205" s="29" t="s">
        <v>231</v>
      </c>
      <c r="B205" s="29" t="s">
        <v>232</v>
      </c>
      <c r="C205" s="29" t="s">
        <v>59</v>
      </c>
      <c r="D205" s="30">
        <v>169858.8</v>
      </c>
      <c r="E205" s="30"/>
      <c r="F205" s="20">
        <f>D205+E205</f>
        <v>169858.8</v>
      </c>
      <c r="G205" s="31">
        <v>0</v>
      </c>
    </row>
    <row r="206" spans="1:7" s="13" customFormat="1">
      <c r="A206" s="29" t="s">
        <v>233</v>
      </c>
      <c r="B206" s="29" t="s">
        <v>234</v>
      </c>
      <c r="C206" s="29" t="s">
        <v>59</v>
      </c>
      <c r="D206" s="30">
        <v>252370.61</v>
      </c>
      <c r="E206" s="30"/>
      <c r="F206" s="20">
        <f>D206+E206</f>
        <v>252370.61</v>
      </c>
      <c r="G206" s="31">
        <v>125119.4</v>
      </c>
    </row>
    <row r="207" spans="1:7" s="13" customFormat="1">
      <c r="A207" s="29" t="s">
        <v>235</v>
      </c>
      <c r="B207" s="29" t="s">
        <v>236</v>
      </c>
      <c r="C207" s="29" t="s">
        <v>59</v>
      </c>
      <c r="D207" s="30">
        <v>495</v>
      </c>
      <c r="E207" s="30"/>
      <c r="F207" s="20">
        <f>D207+E207</f>
        <v>495</v>
      </c>
      <c r="G207" s="31">
        <v>4464.9799999999996</v>
      </c>
    </row>
    <row r="208" spans="1:7" s="13" customFormat="1">
      <c r="A208" s="29" t="s">
        <v>237</v>
      </c>
      <c r="B208" s="29" t="s">
        <v>238</v>
      </c>
      <c r="C208" s="29" t="s">
        <v>59</v>
      </c>
      <c r="D208" s="30">
        <v>36323.699999999997</v>
      </c>
      <c r="E208" s="30"/>
      <c r="F208" s="20">
        <f>D208+E208</f>
        <v>36323.699999999997</v>
      </c>
      <c r="G208" s="31">
        <v>50000</v>
      </c>
    </row>
    <row r="209" spans="1:7" s="13" customFormat="1">
      <c r="A209" s="29" t="s">
        <v>239</v>
      </c>
      <c r="B209" s="29" t="s">
        <v>240</v>
      </c>
      <c r="C209" s="29" t="s">
        <v>59</v>
      </c>
      <c r="D209" s="30">
        <v>0</v>
      </c>
      <c r="E209" s="30"/>
      <c r="F209" s="20">
        <f>D209+E209</f>
        <v>0</v>
      </c>
      <c r="G209" s="31">
        <v>50000</v>
      </c>
    </row>
    <row r="210" spans="1:7" s="13" customFormat="1">
      <c r="A210" s="29" t="s">
        <v>241</v>
      </c>
      <c r="B210" s="29" t="s">
        <v>242</v>
      </c>
      <c r="C210" s="29" t="s">
        <v>59</v>
      </c>
      <c r="D210" s="30">
        <v>0</v>
      </c>
      <c r="E210" s="30">
        <f>[1]F100!F37</f>
        <v>46200</v>
      </c>
      <c r="F210" s="20">
        <f>D210+E210</f>
        <v>46200</v>
      </c>
      <c r="G210" s="31">
        <v>53423.6</v>
      </c>
    </row>
    <row r="211" spans="1:7" s="13" customFormat="1">
      <c r="A211" s="29" t="s">
        <v>243</v>
      </c>
      <c r="B211" s="29" t="s">
        <v>244</v>
      </c>
      <c r="C211" s="29" t="s">
        <v>59</v>
      </c>
      <c r="D211" s="30">
        <v>0</v>
      </c>
      <c r="E211" s="30"/>
      <c r="F211" s="20">
        <f>D211+E211</f>
        <v>0</v>
      </c>
      <c r="G211" s="31">
        <v>100000</v>
      </c>
    </row>
    <row r="212" spans="1:7" s="13" customFormat="1">
      <c r="A212" s="29" t="s">
        <v>245</v>
      </c>
      <c r="B212" s="29" t="s">
        <v>246</v>
      </c>
      <c r="C212" s="29" t="s">
        <v>59</v>
      </c>
      <c r="D212" s="30">
        <v>0</v>
      </c>
      <c r="E212" s="30"/>
      <c r="F212" s="20">
        <f>D212+E212</f>
        <v>0</v>
      </c>
      <c r="G212" s="31">
        <v>48264.800000000003</v>
      </c>
    </row>
    <row r="213" spans="1:7" s="13" customFormat="1">
      <c r="A213" s="29" t="s">
        <v>247</v>
      </c>
      <c r="B213" s="29" t="s">
        <v>248</v>
      </c>
      <c r="C213" s="29" t="s">
        <v>59</v>
      </c>
      <c r="D213" s="30">
        <v>90000</v>
      </c>
      <c r="E213" s="30"/>
      <c r="F213" s="20">
        <f>D213+E213</f>
        <v>90000</v>
      </c>
      <c r="G213" s="31"/>
    </row>
    <row r="214" spans="1:7" s="13" customFormat="1">
      <c r="A214" s="24"/>
      <c r="B214" s="29"/>
      <c r="C214" s="29"/>
      <c r="D214" s="40"/>
      <c r="E214" s="40"/>
      <c r="F214" s="40"/>
      <c r="G214" s="37"/>
    </row>
    <row r="215" spans="1:7" s="13" customFormat="1">
      <c r="A215" s="24"/>
      <c r="B215" s="29"/>
      <c r="C215" s="29"/>
      <c r="D215" s="33">
        <f>SUM(D198:D214)</f>
        <v>1916325.5400000003</v>
      </c>
      <c r="E215" s="33">
        <f t="shared" ref="E215:G215" si="21">SUM(E198:E214)</f>
        <v>0</v>
      </c>
      <c r="F215" s="33">
        <f t="shared" si="21"/>
        <v>1916325.5400000003</v>
      </c>
      <c r="G215" s="34">
        <f t="shared" si="21"/>
        <v>745451</v>
      </c>
    </row>
    <row r="216" spans="1:7" s="13" customFormat="1">
      <c r="A216" s="24"/>
      <c r="B216" s="29"/>
      <c r="C216" s="29"/>
      <c r="D216" s="30"/>
      <c r="E216" s="30"/>
      <c r="F216" s="20"/>
      <c r="G216" s="31"/>
    </row>
    <row r="217" spans="1:7" s="13" customFormat="1">
      <c r="A217" s="23"/>
      <c r="B217" s="29"/>
      <c r="C217" s="29"/>
      <c r="D217" s="20"/>
      <c r="E217" s="20"/>
      <c r="F217" s="20"/>
      <c r="G217" s="22"/>
    </row>
    <row r="218" spans="1:7" s="13" customFormat="1">
      <c r="A218" s="29" t="s">
        <v>249</v>
      </c>
      <c r="B218" s="29" t="s">
        <v>250</v>
      </c>
      <c r="C218" s="29" t="s">
        <v>59</v>
      </c>
      <c r="D218" s="30">
        <v>199280</v>
      </c>
      <c r="E218" s="30"/>
      <c r="F218" s="20">
        <f>D218+E218</f>
        <v>199280</v>
      </c>
      <c r="G218" s="31">
        <v>199280</v>
      </c>
    </row>
    <row r="219" spans="1:7" s="13" customFormat="1">
      <c r="A219" s="29" t="s">
        <v>251</v>
      </c>
      <c r="B219" s="29" t="s">
        <v>252</v>
      </c>
      <c r="C219" s="29" t="s">
        <v>59</v>
      </c>
      <c r="D219" s="30">
        <v>52677.59</v>
      </c>
      <c r="E219" s="30"/>
      <c r="F219" s="20">
        <f>D219+E219</f>
        <v>52677.59</v>
      </c>
      <c r="G219" s="31">
        <v>54828.24</v>
      </c>
    </row>
    <row r="220" spans="1:7" s="13" customFormat="1">
      <c r="A220" s="24"/>
      <c r="B220" s="29"/>
      <c r="C220" s="29"/>
      <c r="D220" s="40"/>
      <c r="E220" s="40"/>
      <c r="F220" s="40"/>
      <c r="G220" s="37"/>
    </row>
    <row r="221" spans="1:7" s="13" customFormat="1">
      <c r="A221" s="24"/>
      <c r="B221" s="29"/>
      <c r="C221" s="29"/>
      <c r="D221" s="33">
        <f t="shared" ref="D221:G221" si="22">SUM(D218:D220)</f>
        <v>251957.59</v>
      </c>
      <c r="E221" s="33">
        <f t="shared" si="22"/>
        <v>0</v>
      </c>
      <c r="F221" s="33">
        <f t="shared" si="22"/>
        <v>251957.59</v>
      </c>
      <c r="G221" s="34">
        <f t="shared" si="22"/>
        <v>254108.24</v>
      </c>
    </row>
    <row r="222" spans="1:7" s="13" customFormat="1">
      <c r="A222" s="57"/>
      <c r="B222" s="62"/>
      <c r="C222" s="62"/>
      <c r="D222" s="25"/>
      <c r="E222" s="25"/>
      <c r="F222" s="20"/>
      <c r="G222" s="31"/>
    </row>
    <row r="223" spans="1:7" s="13" customFormat="1">
      <c r="A223" s="63" t="s">
        <v>253</v>
      </c>
      <c r="B223" s="62"/>
      <c r="C223" s="62"/>
      <c r="D223" s="25"/>
      <c r="E223" s="25"/>
      <c r="F223" s="20"/>
      <c r="G223" s="31"/>
    </row>
    <row r="224" spans="1:7" s="13" customFormat="1">
      <c r="A224" s="57" t="s">
        <v>254</v>
      </c>
      <c r="B224" s="62" t="s">
        <v>255</v>
      </c>
      <c r="C224" s="29" t="s">
        <v>59</v>
      </c>
      <c r="D224" s="25">
        <v>18432</v>
      </c>
      <c r="E224" s="25"/>
      <c r="F224" s="20">
        <f>D224+E224</f>
        <v>18432</v>
      </c>
      <c r="G224" s="31">
        <v>16377.5</v>
      </c>
    </row>
    <row r="225" spans="1:7" s="13" customFormat="1">
      <c r="A225" s="62" t="s">
        <v>256</v>
      </c>
      <c r="B225" s="62" t="s">
        <v>257</v>
      </c>
      <c r="C225" s="29" t="s">
        <v>59</v>
      </c>
      <c r="D225" s="25">
        <v>115454.41</v>
      </c>
      <c r="E225" s="58"/>
      <c r="F225" s="20">
        <f>D225+E225</f>
        <v>115454.41</v>
      </c>
      <c r="G225" s="31">
        <v>174872.2</v>
      </c>
    </row>
    <row r="226" spans="1:7" s="13" customFormat="1">
      <c r="A226" s="62" t="s">
        <v>258</v>
      </c>
      <c r="B226" s="62" t="s">
        <v>259</v>
      </c>
      <c r="C226" s="29" t="s">
        <v>59</v>
      </c>
      <c r="D226" s="25">
        <v>148817.93</v>
      </c>
      <c r="E226" s="58"/>
      <c r="F226" s="20">
        <f>D226+E226</f>
        <v>148817.93</v>
      </c>
      <c r="G226" s="31">
        <v>101345.06</v>
      </c>
    </row>
    <row r="227" spans="1:7" s="13" customFormat="1">
      <c r="A227" s="62" t="s">
        <v>260</v>
      </c>
      <c r="B227" s="62" t="s">
        <v>261</v>
      </c>
      <c r="C227" s="29" t="s">
        <v>59</v>
      </c>
      <c r="D227" s="25">
        <v>4325.6000000000004</v>
      </c>
      <c r="E227" s="58"/>
      <c r="F227" s="20">
        <f>D227+E227</f>
        <v>4325.6000000000004</v>
      </c>
      <c r="G227" s="31">
        <v>8166.4</v>
      </c>
    </row>
    <row r="228" spans="1:7" s="13" customFormat="1">
      <c r="A228" s="62" t="s">
        <v>262</v>
      </c>
      <c r="B228" s="62" t="s">
        <v>263</v>
      </c>
      <c r="C228" s="29" t="s">
        <v>59</v>
      </c>
      <c r="D228" s="25">
        <v>5300</v>
      </c>
      <c r="E228" s="58"/>
      <c r="F228" s="20">
        <f>D228+E228</f>
        <v>5300</v>
      </c>
      <c r="G228" s="31">
        <v>46260</v>
      </c>
    </row>
    <row r="229" spans="1:7" s="13" customFormat="1">
      <c r="A229" s="62" t="s">
        <v>264</v>
      </c>
      <c r="B229" s="62" t="s">
        <v>265</v>
      </c>
      <c r="C229" s="29" t="s">
        <v>59</v>
      </c>
      <c r="D229" s="25">
        <v>145663.35999999999</v>
      </c>
      <c r="E229" s="58">
        <f>[1]F100!F47</f>
        <v>15400</v>
      </c>
      <c r="F229" s="20">
        <f>D229+E229</f>
        <v>161063.35999999999</v>
      </c>
      <c r="G229" s="31">
        <v>122496.15</v>
      </c>
    </row>
    <row r="230" spans="1:7" s="13" customFormat="1">
      <c r="A230" s="62" t="s">
        <v>266</v>
      </c>
      <c r="B230" s="62" t="s">
        <v>267</v>
      </c>
      <c r="C230" s="29" t="s">
        <v>59</v>
      </c>
      <c r="D230" s="25">
        <v>91096.19</v>
      </c>
      <c r="E230" s="58"/>
      <c r="F230" s="20">
        <f>D230+E230</f>
        <v>91096.19</v>
      </c>
      <c r="G230" s="31">
        <v>157167.48000000001</v>
      </c>
    </row>
    <row r="231" spans="1:7" s="13" customFormat="1">
      <c r="A231" s="62" t="s">
        <v>268</v>
      </c>
      <c r="B231" s="62" t="s">
        <v>269</v>
      </c>
      <c r="C231" s="29" t="s">
        <v>59</v>
      </c>
      <c r="D231" s="25">
        <v>1544.55</v>
      </c>
      <c r="E231" s="58"/>
      <c r="F231" s="20">
        <f>D231+E231</f>
        <v>1544.55</v>
      </c>
      <c r="G231" s="31">
        <v>1016</v>
      </c>
    </row>
    <row r="232" spans="1:7" s="13" customFormat="1">
      <c r="A232" s="62" t="s">
        <v>270</v>
      </c>
      <c r="B232" s="62" t="s">
        <v>271</v>
      </c>
      <c r="C232" s="29" t="s">
        <v>59</v>
      </c>
      <c r="D232" s="25"/>
      <c r="E232" s="58"/>
      <c r="F232" s="20">
        <f>D232+E232</f>
        <v>0</v>
      </c>
      <c r="G232" s="31">
        <v>0</v>
      </c>
    </row>
    <row r="233" spans="1:7" s="13" customFormat="1">
      <c r="A233" s="62" t="s">
        <v>272</v>
      </c>
      <c r="B233" s="62" t="s">
        <v>273</v>
      </c>
      <c r="C233" s="29" t="s">
        <v>59</v>
      </c>
      <c r="D233" s="25"/>
      <c r="E233" s="58"/>
      <c r="F233" s="20">
        <f>D233+E233</f>
        <v>0</v>
      </c>
      <c r="G233" s="31">
        <v>0</v>
      </c>
    </row>
    <row r="234" spans="1:7" s="13" customFormat="1">
      <c r="A234" s="62" t="s">
        <v>274</v>
      </c>
      <c r="B234" s="62" t="s">
        <v>275</v>
      </c>
      <c r="C234" s="29" t="s">
        <v>59</v>
      </c>
      <c r="D234" s="25">
        <v>0</v>
      </c>
      <c r="E234" s="58"/>
      <c r="F234" s="20">
        <f>D234+E234</f>
        <v>0</v>
      </c>
      <c r="G234" s="31">
        <v>145000</v>
      </c>
    </row>
    <row r="235" spans="1:7" s="13" customFormat="1">
      <c r="A235" s="57" t="s">
        <v>276</v>
      </c>
      <c r="B235" s="62" t="s">
        <v>277</v>
      </c>
      <c r="C235" s="29" t="s">
        <v>59</v>
      </c>
      <c r="D235" s="25">
        <v>3100</v>
      </c>
      <c r="E235" s="58"/>
      <c r="F235" s="20">
        <f>D235+E235</f>
        <v>3100</v>
      </c>
      <c r="G235" s="31">
        <v>2400</v>
      </c>
    </row>
    <row r="236" spans="1:7" s="13" customFormat="1">
      <c r="A236" s="57" t="s">
        <v>278</v>
      </c>
      <c r="B236" s="62" t="s">
        <v>279</v>
      </c>
      <c r="C236" s="29" t="s">
        <v>59</v>
      </c>
      <c r="D236" s="25"/>
      <c r="E236" s="58"/>
      <c r="F236" s="20">
        <f>D236+E236</f>
        <v>0</v>
      </c>
      <c r="G236" s="31">
        <v>0</v>
      </c>
    </row>
    <row r="237" spans="1:7" s="13" customFormat="1">
      <c r="A237" s="57" t="s">
        <v>280</v>
      </c>
      <c r="B237" s="62" t="s">
        <v>281</v>
      </c>
      <c r="C237" s="29" t="s">
        <v>59</v>
      </c>
      <c r="D237" s="25"/>
      <c r="E237" s="58"/>
      <c r="F237" s="20">
        <f>D237+E237</f>
        <v>0</v>
      </c>
      <c r="G237" s="31">
        <v>0</v>
      </c>
    </row>
    <row r="238" spans="1:7" s="13" customFormat="1">
      <c r="A238" s="57" t="s">
        <v>282</v>
      </c>
      <c r="B238" s="62" t="s">
        <v>283</v>
      </c>
      <c r="C238" s="29" t="s">
        <v>59</v>
      </c>
      <c r="D238" s="25"/>
      <c r="E238" s="58"/>
      <c r="F238" s="20">
        <f>D238+E238</f>
        <v>0</v>
      </c>
      <c r="G238" s="31">
        <v>0</v>
      </c>
    </row>
    <row r="239" spans="1:7" s="13" customFormat="1">
      <c r="A239" s="57" t="s">
        <v>284</v>
      </c>
      <c r="B239" s="62" t="s">
        <v>285</v>
      </c>
      <c r="C239" s="29" t="s">
        <v>59</v>
      </c>
      <c r="D239" s="25"/>
      <c r="E239" s="58"/>
      <c r="F239" s="20">
        <f>D239+E239</f>
        <v>0</v>
      </c>
      <c r="G239" s="31">
        <v>0</v>
      </c>
    </row>
    <row r="240" spans="1:7" s="13" customFormat="1">
      <c r="A240" s="57" t="s">
        <v>286</v>
      </c>
      <c r="B240" s="62" t="s">
        <v>287</v>
      </c>
      <c r="C240" s="29" t="s">
        <v>59</v>
      </c>
      <c r="D240" s="25"/>
      <c r="E240" s="58"/>
      <c r="F240" s="20">
        <f>D240+E240</f>
        <v>0</v>
      </c>
      <c r="G240" s="31">
        <v>0</v>
      </c>
    </row>
    <row r="241" spans="1:7" s="13" customFormat="1">
      <c r="A241" s="57" t="s">
        <v>288</v>
      </c>
      <c r="B241" s="62" t="s">
        <v>289</v>
      </c>
      <c r="C241" s="29" t="s">
        <v>59</v>
      </c>
      <c r="D241" s="25">
        <v>0</v>
      </c>
      <c r="E241" s="58"/>
      <c r="F241" s="20">
        <f>D241+E241</f>
        <v>0</v>
      </c>
      <c r="G241" s="31">
        <v>30000</v>
      </c>
    </row>
    <row r="242" spans="1:7" s="13" customFormat="1">
      <c r="A242" s="57" t="s">
        <v>290</v>
      </c>
      <c r="B242" s="62" t="s">
        <v>291</v>
      </c>
      <c r="C242" s="29" t="s">
        <v>59</v>
      </c>
      <c r="D242" s="25"/>
      <c r="E242" s="58"/>
      <c r="F242" s="20">
        <f>D242+E242</f>
        <v>0</v>
      </c>
      <c r="G242" s="31">
        <v>0</v>
      </c>
    </row>
    <row r="243" spans="1:7" s="13" customFormat="1">
      <c r="A243" s="62" t="s">
        <v>292</v>
      </c>
      <c r="B243" s="62" t="s">
        <v>293</v>
      </c>
      <c r="C243" s="29" t="s">
        <v>59</v>
      </c>
      <c r="D243" s="25">
        <v>788318.18</v>
      </c>
      <c r="E243" s="58"/>
      <c r="F243" s="20">
        <f>D243+E243</f>
        <v>788318.18</v>
      </c>
      <c r="G243" s="31">
        <v>833571.08</v>
      </c>
    </row>
    <row r="244" spans="1:7" s="13" customFormat="1">
      <c r="A244" s="62" t="s">
        <v>294</v>
      </c>
      <c r="B244" s="62" t="s">
        <v>295</v>
      </c>
      <c r="C244" s="29" t="s">
        <v>59</v>
      </c>
      <c r="D244" s="25">
        <v>550013.32999999996</v>
      </c>
      <c r="E244" s="58"/>
      <c r="F244" s="20">
        <f>D244+E244</f>
        <v>550013.32999999996</v>
      </c>
      <c r="G244" s="31">
        <v>588335.98</v>
      </c>
    </row>
    <row r="245" spans="1:7" s="13" customFormat="1">
      <c r="A245" s="62" t="s">
        <v>296</v>
      </c>
      <c r="B245" s="62" t="s">
        <v>297</v>
      </c>
      <c r="C245" s="29" t="s">
        <v>59</v>
      </c>
      <c r="D245" s="25">
        <v>950400.35</v>
      </c>
      <c r="E245" s="58"/>
      <c r="F245" s="20">
        <f>D245+E245</f>
        <v>950400.35</v>
      </c>
      <c r="G245" s="31">
        <v>4021.8</v>
      </c>
    </row>
    <row r="246" spans="1:7" s="13" customFormat="1">
      <c r="A246" s="57" t="s">
        <v>298</v>
      </c>
      <c r="B246" s="62" t="s">
        <v>299</v>
      </c>
      <c r="C246" s="29" t="s">
        <v>59</v>
      </c>
      <c r="D246" s="25"/>
      <c r="E246" s="58"/>
      <c r="F246" s="20">
        <f>D246+E246</f>
        <v>0</v>
      </c>
      <c r="G246" s="31">
        <v>0</v>
      </c>
    </row>
    <row r="247" spans="1:7" s="13" customFormat="1">
      <c r="A247" s="62" t="s">
        <v>300</v>
      </c>
      <c r="B247" s="62" t="s">
        <v>301</v>
      </c>
      <c r="C247" s="29" t="s">
        <v>59</v>
      </c>
      <c r="D247" s="25"/>
      <c r="E247" s="58"/>
      <c r="F247" s="20">
        <f>D247+E247</f>
        <v>0</v>
      </c>
      <c r="G247" s="31">
        <v>0</v>
      </c>
    </row>
    <row r="248" spans="1:7" s="13" customFormat="1">
      <c r="A248" s="62" t="s">
        <v>302</v>
      </c>
      <c r="B248" s="62" t="s">
        <v>303</v>
      </c>
      <c r="C248" s="29" t="s">
        <v>59</v>
      </c>
      <c r="D248" s="25">
        <v>42032.87</v>
      </c>
      <c r="E248" s="58"/>
      <c r="F248" s="20">
        <f>D248+E248</f>
        <v>42032.87</v>
      </c>
      <c r="G248" s="31">
        <v>15210</v>
      </c>
    </row>
    <row r="249" spans="1:7" s="13" customFormat="1">
      <c r="A249" s="62" t="s">
        <v>304</v>
      </c>
      <c r="B249" s="62" t="s">
        <v>305</v>
      </c>
      <c r="C249" s="29" t="s">
        <v>59</v>
      </c>
      <c r="D249" s="25">
        <v>101593.43</v>
      </c>
      <c r="E249" s="58"/>
      <c r="F249" s="20">
        <f>D249+E249</f>
        <v>101593.43</v>
      </c>
      <c r="G249" s="31">
        <v>49294.28</v>
      </c>
    </row>
    <row r="250" spans="1:7" s="13" customFormat="1">
      <c r="A250" s="62" t="s">
        <v>306</v>
      </c>
      <c r="B250" s="62" t="s">
        <v>307</v>
      </c>
      <c r="C250" s="29" t="s">
        <v>59</v>
      </c>
      <c r="D250" s="25">
        <v>582873.44999999995</v>
      </c>
      <c r="E250" s="58"/>
      <c r="F250" s="20">
        <f>D250+E250</f>
        <v>582873.44999999995</v>
      </c>
      <c r="G250" s="31">
        <v>485291.06</v>
      </c>
    </row>
    <row r="251" spans="1:7" s="13" customFormat="1">
      <c r="A251" s="62" t="s">
        <v>308</v>
      </c>
      <c r="B251" s="62" t="s">
        <v>309</v>
      </c>
      <c r="C251" s="29" t="s">
        <v>59</v>
      </c>
      <c r="D251" s="25">
        <v>0</v>
      </c>
      <c r="E251" s="58"/>
      <c r="F251" s="20">
        <f>D251+E251</f>
        <v>0</v>
      </c>
      <c r="G251" s="31">
        <v>14695.95</v>
      </c>
    </row>
    <row r="252" spans="1:7" s="13" customFormat="1">
      <c r="A252" s="62" t="s">
        <v>310</v>
      </c>
      <c r="B252" s="62" t="s">
        <v>311</v>
      </c>
      <c r="C252" s="29" t="s">
        <v>59</v>
      </c>
      <c r="D252" s="25">
        <v>0</v>
      </c>
      <c r="E252" s="58"/>
      <c r="F252" s="20">
        <f>D252+E252</f>
        <v>0</v>
      </c>
      <c r="G252" s="31">
        <v>95354.58</v>
      </c>
    </row>
    <row r="253" spans="1:7" s="13" customFormat="1">
      <c r="A253" s="62" t="s">
        <v>312</v>
      </c>
      <c r="B253" s="62" t="s">
        <v>313</v>
      </c>
      <c r="C253" s="29" t="s">
        <v>59</v>
      </c>
      <c r="D253" s="25">
        <v>0</v>
      </c>
      <c r="E253" s="58"/>
      <c r="F253" s="20">
        <f>D253+E253</f>
        <v>0</v>
      </c>
      <c r="G253" s="31">
        <v>24536.1</v>
      </c>
    </row>
    <row r="254" spans="1:7" s="13" customFormat="1">
      <c r="A254" s="62" t="s">
        <v>314</v>
      </c>
      <c r="B254" s="62" t="s">
        <v>315</v>
      </c>
      <c r="C254" s="29" t="s">
        <v>59</v>
      </c>
      <c r="D254" s="25">
        <v>1428104.79</v>
      </c>
      <c r="E254" s="58"/>
      <c r="F254" s="20">
        <f>D254+E254</f>
        <v>1428104.79</v>
      </c>
      <c r="G254" s="31"/>
    </row>
    <row r="255" spans="1:7" s="13" customFormat="1">
      <c r="A255" s="62" t="s">
        <v>316</v>
      </c>
      <c r="B255" s="62" t="s">
        <v>317</v>
      </c>
      <c r="C255" s="29" t="s">
        <v>59</v>
      </c>
      <c r="D255" s="25">
        <v>46567.199999999997</v>
      </c>
      <c r="E255" s="58"/>
      <c r="F255" s="20">
        <f>D255+E255</f>
        <v>46567.199999999997</v>
      </c>
      <c r="G255" s="31"/>
    </row>
    <row r="256" spans="1:7" s="13" customFormat="1">
      <c r="A256" s="62" t="s">
        <v>318</v>
      </c>
      <c r="B256" s="62" t="s">
        <v>319</v>
      </c>
      <c r="C256" s="29" t="s">
        <v>59</v>
      </c>
      <c r="D256" s="25">
        <v>766664.82</v>
      </c>
      <c r="E256" s="58"/>
      <c r="F256" s="20">
        <f>D256+E256</f>
        <v>766664.82</v>
      </c>
      <c r="G256" s="31"/>
    </row>
    <row r="257" spans="1:7" s="13" customFormat="1">
      <c r="A257" s="62" t="s">
        <v>320</v>
      </c>
      <c r="B257" s="62" t="s">
        <v>321</v>
      </c>
      <c r="C257" s="29" t="s">
        <v>59</v>
      </c>
      <c r="D257" s="25">
        <v>393506.84</v>
      </c>
      <c r="E257" s="58"/>
      <c r="F257" s="20">
        <f>D257+E257</f>
        <v>393506.84</v>
      </c>
      <c r="G257" s="31"/>
    </row>
    <row r="258" spans="1:7" s="13" customFormat="1">
      <c r="A258" s="62" t="s">
        <v>322</v>
      </c>
      <c r="B258" s="62" t="s">
        <v>323</v>
      </c>
      <c r="C258" s="29" t="s">
        <v>59</v>
      </c>
      <c r="D258" s="25">
        <v>123080</v>
      </c>
      <c r="E258" s="58">
        <f>-[1]F100!G24</f>
        <v>-24015.119999999999</v>
      </c>
      <c r="F258" s="20">
        <f>D258+E258</f>
        <v>99064.88</v>
      </c>
      <c r="G258" s="31"/>
    </row>
    <row r="259" spans="1:7" s="13" customFormat="1">
      <c r="A259" s="62" t="s">
        <v>324</v>
      </c>
      <c r="B259" s="62" t="s">
        <v>325</v>
      </c>
      <c r="C259" s="29" t="s">
        <v>59</v>
      </c>
      <c r="D259" s="25">
        <v>20000</v>
      </c>
      <c r="E259" s="58"/>
      <c r="F259" s="20">
        <f>D259+E259</f>
        <v>20000</v>
      </c>
      <c r="G259" s="31"/>
    </row>
    <row r="260" spans="1:7" s="13" customFormat="1">
      <c r="A260" s="62" t="s">
        <v>326</v>
      </c>
      <c r="B260" s="62" t="s">
        <v>327</v>
      </c>
      <c r="C260" s="29" t="s">
        <v>59</v>
      </c>
      <c r="D260" s="25">
        <v>25883.41</v>
      </c>
      <c r="E260" s="58"/>
      <c r="F260" s="20">
        <f>D260+E260</f>
        <v>25883.41</v>
      </c>
      <c r="G260" s="31"/>
    </row>
    <row r="261" spans="1:7" s="13" customFormat="1">
      <c r="A261" s="62" t="s">
        <v>328</v>
      </c>
      <c r="B261" s="62" t="s">
        <v>329</v>
      </c>
      <c r="C261" s="29" t="s">
        <v>59</v>
      </c>
      <c r="D261" s="25">
        <v>253371.37</v>
      </c>
      <c r="E261" s="58"/>
      <c r="F261" s="20">
        <f>D261+E261</f>
        <v>253371.37</v>
      </c>
      <c r="G261" s="31"/>
    </row>
    <row r="262" spans="1:7" s="13" customFormat="1">
      <c r="A262" s="62" t="s">
        <v>330</v>
      </c>
      <c r="B262" s="62" t="s">
        <v>331</v>
      </c>
      <c r="C262" s="29" t="s">
        <v>59</v>
      </c>
      <c r="D262" s="25">
        <v>17424.72</v>
      </c>
      <c r="E262" s="58"/>
      <c r="F262" s="20">
        <f>D262+E262</f>
        <v>17424.72</v>
      </c>
      <c r="G262" s="31"/>
    </row>
    <row r="263" spans="1:7" s="13" customFormat="1">
      <c r="A263" s="57"/>
      <c r="B263" s="62"/>
      <c r="C263" s="62"/>
      <c r="D263" s="35"/>
      <c r="E263" s="35"/>
      <c r="F263" s="35"/>
      <c r="G263" s="37"/>
    </row>
    <row r="264" spans="1:7" s="13" customFormat="1">
      <c r="A264" s="57"/>
      <c r="B264" s="62"/>
      <c r="C264" s="62"/>
      <c r="D264" s="33">
        <f t="shared" ref="D264:G264" si="23">SUM(D224:D263)</f>
        <v>6623568.8000000007</v>
      </c>
      <c r="E264" s="33">
        <f t="shared" si="23"/>
        <v>-8615.119999999999</v>
      </c>
      <c r="F264" s="33">
        <f t="shared" si="23"/>
        <v>6614953.6800000006</v>
      </c>
      <c r="G264" s="34">
        <f t="shared" si="23"/>
        <v>2915411.62</v>
      </c>
    </row>
    <row r="265" spans="1:7" s="13" customFormat="1">
      <c r="A265" s="57"/>
      <c r="B265" s="62"/>
      <c r="C265" s="62"/>
      <c r="D265" s="25"/>
      <c r="E265" s="25"/>
      <c r="F265" s="20"/>
      <c r="G265" s="31"/>
    </row>
    <row r="266" spans="1:7" s="13" customFormat="1">
      <c r="A266" s="63" t="s">
        <v>332</v>
      </c>
      <c r="B266" s="62"/>
      <c r="C266" s="62"/>
      <c r="D266" s="25"/>
      <c r="E266" s="25"/>
      <c r="F266" s="20"/>
      <c r="G266" s="31"/>
    </row>
    <row r="267" spans="1:7" s="13" customFormat="1">
      <c r="A267" s="57" t="s">
        <v>333</v>
      </c>
      <c r="B267" s="62" t="s">
        <v>334</v>
      </c>
      <c r="C267" s="29" t="s">
        <v>59</v>
      </c>
      <c r="D267" s="25">
        <v>0</v>
      </c>
      <c r="E267" s="25"/>
      <c r="F267" s="20">
        <f>D267+E267</f>
        <v>0</v>
      </c>
      <c r="G267" s="31">
        <v>2960</v>
      </c>
    </row>
    <row r="268" spans="1:7" s="13" customFormat="1">
      <c r="A268" s="62" t="s">
        <v>326</v>
      </c>
      <c r="B268" s="62" t="s">
        <v>327</v>
      </c>
      <c r="C268" s="29" t="s">
        <v>59</v>
      </c>
      <c r="D268" s="25">
        <v>0</v>
      </c>
      <c r="E268" s="25"/>
      <c r="F268" s="20">
        <f>D268+E268</f>
        <v>0</v>
      </c>
      <c r="G268" s="31">
        <v>18454.62</v>
      </c>
    </row>
    <row r="269" spans="1:7" s="13" customFormat="1">
      <c r="A269" s="62" t="s">
        <v>328</v>
      </c>
      <c r="B269" s="62" t="s">
        <v>329</v>
      </c>
      <c r="C269" s="29" t="s">
        <v>59</v>
      </c>
      <c r="D269" s="25">
        <v>0</v>
      </c>
      <c r="E269" s="25"/>
      <c r="F269" s="20">
        <f>D269+E269</f>
        <v>0</v>
      </c>
      <c r="G269" s="31">
        <v>171425.89</v>
      </c>
    </row>
    <row r="270" spans="1:7" s="13" customFormat="1">
      <c r="A270" s="57" t="s">
        <v>335</v>
      </c>
      <c r="B270" s="62" t="s">
        <v>336</v>
      </c>
      <c r="C270" s="29" t="s">
        <v>59</v>
      </c>
      <c r="D270" s="25">
        <v>0</v>
      </c>
      <c r="E270" s="25"/>
      <c r="F270" s="20">
        <f>D270+E270</f>
        <v>0</v>
      </c>
      <c r="G270" s="31">
        <v>0</v>
      </c>
    </row>
    <row r="271" spans="1:7" s="13" customFormat="1">
      <c r="A271" s="57" t="s">
        <v>330</v>
      </c>
      <c r="B271" s="62" t="s">
        <v>331</v>
      </c>
      <c r="C271" s="29" t="s">
        <v>59</v>
      </c>
      <c r="D271" s="25"/>
      <c r="E271" s="25"/>
      <c r="F271" s="20">
        <f>D271+E271</f>
        <v>0</v>
      </c>
      <c r="G271" s="31">
        <v>0</v>
      </c>
    </row>
    <row r="272" spans="1:7" s="13" customFormat="1">
      <c r="A272" s="57" t="s">
        <v>337</v>
      </c>
      <c r="B272" s="62" t="s">
        <v>338</v>
      </c>
      <c r="C272" s="29" t="s">
        <v>59</v>
      </c>
      <c r="D272" s="25">
        <v>0</v>
      </c>
      <c r="E272" s="25"/>
      <c r="F272" s="20">
        <f>D272+E272</f>
        <v>0</v>
      </c>
      <c r="G272" s="31">
        <v>4463.8900000000003</v>
      </c>
    </row>
    <row r="273" spans="1:7" s="13" customFormat="1">
      <c r="A273" s="62" t="s">
        <v>339</v>
      </c>
      <c r="B273" s="62" t="s">
        <v>340</v>
      </c>
      <c r="C273" s="29" t="s">
        <v>59</v>
      </c>
      <c r="D273" s="25">
        <v>0</v>
      </c>
      <c r="E273" s="25"/>
      <c r="F273" s="20">
        <f>D273+E273</f>
        <v>0</v>
      </c>
      <c r="G273" s="31">
        <v>19540.04</v>
      </c>
    </row>
    <row r="274" spans="1:7" s="13" customFormat="1">
      <c r="A274" s="62" t="s">
        <v>341</v>
      </c>
      <c r="B274" s="62" t="s">
        <v>342</v>
      </c>
      <c r="C274" s="29" t="s">
        <v>59</v>
      </c>
      <c r="D274" s="25"/>
      <c r="E274" s="25"/>
      <c r="F274" s="20">
        <f>D274+E274</f>
        <v>0</v>
      </c>
      <c r="G274" s="31">
        <v>0</v>
      </c>
    </row>
    <row r="275" spans="1:7" s="13" customFormat="1">
      <c r="A275" s="62" t="s">
        <v>343</v>
      </c>
      <c r="B275" s="62" t="s">
        <v>344</v>
      </c>
      <c r="C275" s="29" t="s">
        <v>59</v>
      </c>
      <c r="D275" s="25"/>
      <c r="E275" s="25"/>
      <c r="F275" s="20">
        <f>D275+E275</f>
        <v>0</v>
      </c>
      <c r="G275" s="31">
        <v>0</v>
      </c>
    </row>
    <row r="276" spans="1:7" s="13" customFormat="1">
      <c r="A276" s="62" t="s">
        <v>345</v>
      </c>
      <c r="B276" s="62" t="s">
        <v>346</v>
      </c>
      <c r="C276" s="29" t="s">
        <v>59</v>
      </c>
      <c r="D276" s="25"/>
      <c r="E276" s="25"/>
      <c r="F276" s="20">
        <f>D276+E276</f>
        <v>0</v>
      </c>
      <c r="G276" s="31">
        <v>0</v>
      </c>
    </row>
    <row r="277" spans="1:7" s="13" customFormat="1">
      <c r="A277" s="62" t="s">
        <v>347</v>
      </c>
      <c r="B277" s="62" t="s">
        <v>348</v>
      </c>
      <c r="C277" s="29" t="s">
        <v>59</v>
      </c>
      <c r="D277" s="25"/>
      <c r="E277" s="25"/>
      <c r="F277" s="20">
        <f>D277+E277</f>
        <v>0</v>
      </c>
      <c r="G277" s="31">
        <v>0</v>
      </c>
    </row>
    <row r="278" spans="1:7" s="13" customFormat="1">
      <c r="A278" s="62" t="s">
        <v>349</v>
      </c>
      <c r="B278" s="62" t="s">
        <v>350</v>
      </c>
      <c r="C278" s="29" t="s">
        <v>59</v>
      </c>
      <c r="D278" s="25">
        <v>29418.37</v>
      </c>
      <c r="E278" s="25"/>
      <c r="F278" s="20">
        <f>D278+E278</f>
        <v>29418.37</v>
      </c>
      <c r="G278" s="31">
        <v>18878.669999999998</v>
      </c>
    </row>
    <row r="279" spans="1:7" s="13" customFormat="1">
      <c r="A279" s="62" t="s">
        <v>351</v>
      </c>
      <c r="B279" s="62" t="s">
        <v>352</v>
      </c>
      <c r="C279" s="29" t="s">
        <v>59</v>
      </c>
      <c r="D279" s="25"/>
      <c r="E279" s="25"/>
      <c r="F279" s="20">
        <f>D279+E279</f>
        <v>0</v>
      </c>
      <c r="G279" s="31">
        <v>0</v>
      </c>
    </row>
    <row r="280" spans="1:7" s="13" customFormat="1">
      <c r="A280" s="62" t="s">
        <v>353</v>
      </c>
      <c r="B280" s="62" t="s">
        <v>354</v>
      </c>
      <c r="C280" s="29" t="s">
        <v>59</v>
      </c>
      <c r="D280" s="25">
        <v>385015.39</v>
      </c>
      <c r="E280" s="25"/>
      <c r="F280" s="20">
        <f>D280+E280</f>
        <v>385015.39</v>
      </c>
      <c r="G280" s="31">
        <v>380496.89</v>
      </c>
    </row>
    <row r="281" spans="1:7" s="13" customFormat="1">
      <c r="A281" s="62" t="s">
        <v>355</v>
      </c>
      <c r="B281" s="62" t="s">
        <v>356</v>
      </c>
      <c r="C281" s="29" t="s">
        <v>59</v>
      </c>
      <c r="D281" s="25"/>
      <c r="E281" s="25"/>
      <c r="F281" s="20">
        <f>D281+E281</f>
        <v>0</v>
      </c>
      <c r="G281" s="31">
        <v>0</v>
      </c>
    </row>
    <row r="282" spans="1:7" s="13" customFormat="1">
      <c r="A282" s="62" t="s">
        <v>357</v>
      </c>
      <c r="B282" s="62" t="s">
        <v>358</v>
      </c>
      <c r="C282" s="29" t="s">
        <v>59</v>
      </c>
      <c r="D282" s="25"/>
      <c r="E282" s="25"/>
      <c r="F282" s="20">
        <f>D282+E282</f>
        <v>0</v>
      </c>
      <c r="G282" s="31">
        <v>0</v>
      </c>
    </row>
    <row r="283" spans="1:7" s="13" customFormat="1">
      <c r="A283" s="62" t="s">
        <v>359</v>
      </c>
      <c r="B283" s="62" t="s">
        <v>360</v>
      </c>
      <c r="C283" s="29" t="s">
        <v>59</v>
      </c>
      <c r="D283" s="25"/>
      <c r="E283" s="25"/>
      <c r="F283" s="20">
        <f>D283+E283</f>
        <v>0</v>
      </c>
      <c r="G283" s="31">
        <v>0</v>
      </c>
    </row>
    <row r="284" spans="1:7" s="13" customFormat="1">
      <c r="A284" s="62" t="s">
        <v>361</v>
      </c>
      <c r="B284" s="62" t="s">
        <v>362</v>
      </c>
      <c r="C284" s="29" t="s">
        <v>59</v>
      </c>
      <c r="D284" s="25"/>
      <c r="E284" s="25"/>
      <c r="F284" s="20">
        <f>D284+E284</f>
        <v>0</v>
      </c>
      <c r="G284" s="31">
        <v>0</v>
      </c>
    </row>
    <row r="285" spans="1:7" s="13" customFormat="1">
      <c r="A285" s="62" t="s">
        <v>363</v>
      </c>
      <c r="B285" s="62" t="s">
        <v>364</v>
      </c>
      <c r="C285" s="29" t="s">
        <v>59</v>
      </c>
      <c r="D285" s="25"/>
      <c r="E285" s="25"/>
      <c r="F285" s="20">
        <f>D285+E285</f>
        <v>0</v>
      </c>
      <c r="G285" s="31">
        <v>0</v>
      </c>
    </row>
    <row r="286" spans="1:7" s="13" customFormat="1">
      <c r="A286" s="62" t="s">
        <v>365</v>
      </c>
      <c r="B286" s="62" t="s">
        <v>366</v>
      </c>
      <c r="C286" s="29" t="s">
        <v>59</v>
      </c>
      <c r="D286" s="25"/>
      <c r="E286" s="25"/>
      <c r="F286" s="20">
        <f>D286+E286</f>
        <v>0</v>
      </c>
      <c r="G286" s="31">
        <v>0</v>
      </c>
    </row>
    <row r="287" spans="1:7" s="13" customFormat="1">
      <c r="A287" s="62" t="s">
        <v>367</v>
      </c>
      <c r="B287" s="62" t="s">
        <v>368</v>
      </c>
      <c r="C287" s="29" t="s">
        <v>59</v>
      </c>
      <c r="D287" s="25"/>
      <c r="E287" s="25"/>
      <c r="F287" s="20">
        <f>D287+E287</f>
        <v>0</v>
      </c>
      <c r="G287" s="31">
        <v>0</v>
      </c>
    </row>
    <row r="288" spans="1:7" s="13" customFormat="1">
      <c r="A288" s="62" t="s">
        <v>369</v>
      </c>
      <c r="B288" s="62" t="s">
        <v>370</v>
      </c>
      <c r="C288" s="29" t="s">
        <v>59</v>
      </c>
      <c r="D288" s="25">
        <v>25582.69</v>
      </c>
      <c r="E288" s="25"/>
      <c r="F288" s="20">
        <f>D288+E288</f>
        <v>25582.69</v>
      </c>
      <c r="G288" s="31">
        <v>24563.34</v>
      </c>
    </row>
    <row r="289" spans="1:7" s="13" customFormat="1">
      <c r="A289" s="62" t="s">
        <v>371</v>
      </c>
      <c r="B289" s="62" t="s">
        <v>372</v>
      </c>
      <c r="C289" s="29" t="s">
        <v>59</v>
      </c>
      <c r="D289" s="25"/>
      <c r="E289" s="25"/>
      <c r="F289" s="20">
        <f>D289+E289</f>
        <v>0</v>
      </c>
      <c r="G289" s="31">
        <v>0</v>
      </c>
    </row>
    <row r="290" spans="1:7" s="13" customFormat="1">
      <c r="A290" s="62" t="s">
        <v>373</v>
      </c>
      <c r="B290" s="62" t="s">
        <v>374</v>
      </c>
      <c r="C290" s="29" t="s">
        <v>59</v>
      </c>
      <c r="D290" s="25"/>
      <c r="E290" s="25"/>
      <c r="F290" s="20">
        <f>D290+E290</f>
        <v>0</v>
      </c>
      <c r="G290" s="31">
        <v>0</v>
      </c>
    </row>
    <row r="291" spans="1:7" s="13" customFormat="1">
      <c r="A291" s="62" t="s">
        <v>375</v>
      </c>
      <c r="B291" s="62" t="s">
        <v>376</v>
      </c>
      <c r="C291" s="29" t="s">
        <v>59</v>
      </c>
      <c r="D291" s="25"/>
      <c r="E291" s="25"/>
      <c r="F291" s="20">
        <f>D291+E291</f>
        <v>0</v>
      </c>
      <c r="G291" s="31">
        <v>0</v>
      </c>
    </row>
    <row r="292" spans="1:7" s="13" customFormat="1">
      <c r="A292" s="62" t="s">
        <v>377</v>
      </c>
      <c r="B292" s="62" t="s">
        <v>378</v>
      </c>
      <c r="C292" s="29" t="s">
        <v>59</v>
      </c>
      <c r="D292" s="25"/>
      <c r="E292" s="25"/>
      <c r="F292" s="20">
        <f>D292+E292</f>
        <v>0</v>
      </c>
      <c r="G292" s="31">
        <v>0</v>
      </c>
    </row>
    <row r="293" spans="1:7" s="13" customFormat="1">
      <c r="A293" s="57" t="s">
        <v>379</v>
      </c>
      <c r="B293" s="62" t="s">
        <v>380</v>
      </c>
      <c r="C293" s="29" t="s">
        <v>59</v>
      </c>
      <c r="D293" s="25">
        <v>36971.269999999997</v>
      </c>
      <c r="E293" s="25"/>
      <c r="F293" s="20">
        <f>D293+E293</f>
        <v>36971.269999999997</v>
      </c>
      <c r="G293" s="31">
        <v>45324.54</v>
      </c>
    </row>
    <row r="294" spans="1:7" s="13" customFormat="1">
      <c r="A294" s="57" t="s">
        <v>381</v>
      </c>
      <c r="B294" s="62" t="s">
        <v>382</v>
      </c>
      <c r="C294" s="29" t="s">
        <v>59</v>
      </c>
      <c r="D294" s="25">
        <v>16227.14</v>
      </c>
      <c r="E294" s="25"/>
      <c r="F294" s="20">
        <f>D294+E294</f>
        <v>16227.14</v>
      </c>
      <c r="G294" s="31">
        <v>1130.33</v>
      </c>
    </row>
    <row r="295" spans="1:7" s="13" customFormat="1">
      <c r="A295" s="62" t="s">
        <v>383</v>
      </c>
      <c r="B295" s="62" t="s">
        <v>384</v>
      </c>
      <c r="C295" s="29" t="s">
        <v>59</v>
      </c>
      <c r="D295" s="25">
        <v>0</v>
      </c>
      <c r="E295" s="25"/>
      <c r="F295" s="20">
        <f>D295+E295</f>
        <v>0</v>
      </c>
      <c r="G295" s="31">
        <v>11140.46</v>
      </c>
    </row>
    <row r="296" spans="1:7" s="13" customFormat="1">
      <c r="A296" s="62" t="s">
        <v>385</v>
      </c>
      <c r="B296" s="62" t="s">
        <v>386</v>
      </c>
      <c r="C296" s="29" t="s">
        <v>59</v>
      </c>
      <c r="D296" s="25">
        <v>0</v>
      </c>
      <c r="E296" s="25"/>
      <c r="F296" s="20">
        <f>D296+E296</f>
        <v>0</v>
      </c>
      <c r="G296" s="31">
        <v>25814.58</v>
      </c>
    </row>
    <row r="297" spans="1:7" s="13" customFormat="1">
      <c r="A297" s="62" t="s">
        <v>387</v>
      </c>
      <c r="B297" s="62" t="s">
        <v>388</v>
      </c>
      <c r="C297" s="29" t="s">
        <v>59</v>
      </c>
      <c r="D297" s="25"/>
      <c r="E297" s="25"/>
      <c r="F297" s="20">
        <f>D297+E297</f>
        <v>0</v>
      </c>
      <c r="G297" s="31">
        <v>9118.07</v>
      </c>
    </row>
    <row r="298" spans="1:7" s="13" customFormat="1">
      <c r="A298" s="62" t="s">
        <v>389</v>
      </c>
      <c r="B298" s="62" t="s">
        <v>390</v>
      </c>
      <c r="C298" s="29" t="s">
        <v>59</v>
      </c>
      <c r="D298" s="25">
        <v>139086.54999999999</v>
      </c>
      <c r="E298" s="25"/>
      <c r="F298" s="20">
        <f>D298+E298</f>
        <v>139086.54999999999</v>
      </c>
      <c r="G298" s="31">
        <v>85850.63</v>
      </c>
    </row>
    <row r="299" spans="1:7" s="13" customFormat="1">
      <c r="A299" s="62" t="s">
        <v>391</v>
      </c>
      <c r="B299" s="62" t="s">
        <v>392</v>
      </c>
      <c r="C299" s="29" t="s">
        <v>59</v>
      </c>
      <c r="D299" s="25">
        <v>0</v>
      </c>
      <c r="E299" s="25"/>
      <c r="F299" s="20">
        <f>D299+E299</f>
        <v>0</v>
      </c>
      <c r="G299" s="31">
        <v>3470.13</v>
      </c>
    </row>
    <row r="300" spans="1:7" s="13" customFormat="1">
      <c r="A300" s="62" t="s">
        <v>393</v>
      </c>
      <c r="B300" s="62" t="s">
        <v>394</v>
      </c>
      <c r="C300" s="29" t="s">
        <v>59</v>
      </c>
      <c r="D300" s="25">
        <v>19423.25</v>
      </c>
      <c r="E300" s="25"/>
      <c r="F300" s="20">
        <f>D300+E300</f>
        <v>19423.25</v>
      </c>
      <c r="G300" s="31">
        <v>18915.09</v>
      </c>
    </row>
    <row r="301" spans="1:7" s="13" customFormat="1">
      <c r="A301" s="62" t="s">
        <v>395</v>
      </c>
      <c r="B301" s="62" t="s">
        <v>396</v>
      </c>
      <c r="C301" s="29" t="s">
        <v>59</v>
      </c>
      <c r="D301" s="25">
        <v>0</v>
      </c>
      <c r="E301" s="25"/>
      <c r="F301" s="20">
        <f>D301+E301</f>
        <v>0</v>
      </c>
      <c r="G301" s="31">
        <v>11225.42</v>
      </c>
    </row>
    <row r="302" spans="1:7" s="13" customFormat="1">
      <c r="A302" s="62" t="s">
        <v>397</v>
      </c>
      <c r="B302" s="62" t="s">
        <v>398</v>
      </c>
      <c r="C302" s="29" t="s">
        <v>59</v>
      </c>
      <c r="D302" s="25">
        <v>0</v>
      </c>
      <c r="E302" s="25"/>
      <c r="F302" s="20">
        <f>D302+E302</f>
        <v>0</v>
      </c>
      <c r="G302" s="31">
        <v>2664.9</v>
      </c>
    </row>
    <row r="303" spans="1:7" s="13" customFormat="1">
      <c r="A303" s="62" t="s">
        <v>399</v>
      </c>
      <c r="B303" s="62" t="s">
        <v>400</v>
      </c>
      <c r="C303" s="29" t="s">
        <v>59</v>
      </c>
      <c r="D303" s="25">
        <v>101065.89</v>
      </c>
      <c r="E303" s="25"/>
      <c r="F303" s="20">
        <f>D303+E303</f>
        <v>101065.89</v>
      </c>
      <c r="G303" s="31"/>
    </row>
    <row r="304" spans="1:7" s="13" customFormat="1">
      <c r="A304" s="62" t="s">
        <v>401</v>
      </c>
      <c r="B304" s="62" t="s">
        <v>402</v>
      </c>
      <c r="C304" s="29" t="s">
        <v>59</v>
      </c>
      <c r="D304" s="25">
        <v>6156.44</v>
      </c>
      <c r="E304" s="25"/>
      <c r="F304" s="20">
        <f>D304+E304</f>
        <v>6156.44</v>
      </c>
      <c r="G304" s="31"/>
    </row>
    <row r="305" spans="1:7" s="13" customFormat="1">
      <c r="A305" s="62" t="s">
        <v>403</v>
      </c>
      <c r="B305" s="62" t="s">
        <v>404</v>
      </c>
      <c r="C305" s="29" t="s">
        <v>59</v>
      </c>
      <c r="D305" s="25">
        <v>18611.13</v>
      </c>
      <c r="E305" s="25"/>
      <c r="F305" s="20">
        <f>D305+E305</f>
        <v>18611.13</v>
      </c>
      <c r="G305" s="31"/>
    </row>
    <row r="306" spans="1:7" s="13" customFormat="1">
      <c r="A306" s="62" t="s">
        <v>405</v>
      </c>
      <c r="B306" s="62" t="s">
        <v>406</v>
      </c>
      <c r="C306" s="29" t="s">
        <v>59</v>
      </c>
      <c r="D306" s="25">
        <v>19071.39</v>
      </c>
      <c r="E306" s="25"/>
      <c r="F306" s="20">
        <f>D306+E306</f>
        <v>19071.39</v>
      </c>
      <c r="G306" s="31"/>
    </row>
    <row r="307" spans="1:7" s="13" customFormat="1">
      <c r="A307" s="62" t="s">
        <v>407</v>
      </c>
      <c r="B307" s="62" t="s">
        <v>408</v>
      </c>
      <c r="C307" s="29" t="s">
        <v>59</v>
      </c>
      <c r="D307" s="25">
        <v>1509.31</v>
      </c>
      <c r="E307" s="25"/>
      <c r="F307" s="20">
        <f>D307+E307</f>
        <v>1509.31</v>
      </c>
      <c r="G307" s="31"/>
    </row>
    <row r="308" spans="1:7" s="13" customFormat="1">
      <c r="A308" s="62" t="s">
        <v>409</v>
      </c>
      <c r="B308" s="62" t="s">
        <v>410</v>
      </c>
      <c r="C308" s="29" t="s">
        <v>59</v>
      </c>
      <c r="D308" s="25">
        <v>39375.33</v>
      </c>
      <c r="E308" s="25"/>
      <c r="F308" s="20">
        <f>D308+E308</f>
        <v>39375.33</v>
      </c>
      <c r="G308" s="31"/>
    </row>
    <row r="309" spans="1:7" s="13" customFormat="1">
      <c r="A309" s="62" t="s">
        <v>411</v>
      </c>
      <c r="B309" s="62" t="s">
        <v>412</v>
      </c>
      <c r="C309" s="29" t="s">
        <v>59</v>
      </c>
      <c r="D309" s="25">
        <v>2117.9499999999998</v>
      </c>
      <c r="E309" s="25"/>
      <c r="F309" s="20">
        <f>D309+E309</f>
        <v>2117.9499999999998</v>
      </c>
      <c r="G309" s="31"/>
    </row>
    <row r="310" spans="1:7" s="13" customFormat="1">
      <c r="A310" s="17"/>
      <c r="B310" s="19"/>
      <c r="C310" s="19"/>
      <c r="D310" s="36"/>
      <c r="E310" s="36"/>
      <c r="F310" s="36"/>
      <c r="G310" s="64"/>
    </row>
    <row r="311" spans="1:7" s="13" customFormat="1">
      <c r="A311" s="17"/>
      <c r="B311" s="19"/>
      <c r="C311" s="19"/>
      <c r="D311" s="32">
        <f>SUM(D267:D310)</f>
        <v>839632.1</v>
      </c>
      <c r="E311" s="32">
        <f t="shared" ref="E311:G311" si="24">SUM(E267:E310)</f>
        <v>0</v>
      </c>
      <c r="F311" s="32">
        <f>SUM(F267:F310)</f>
        <v>839632.1</v>
      </c>
      <c r="G311" s="65">
        <f t="shared" si="24"/>
        <v>855437.48999999987</v>
      </c>
    </row>
    <row r="312" spans="1:7" s="13" customFormat="1">
      <c r="A312" s="42" t="s">
        <v>413</v>
      </c>
      <c r="B312" s="19"/>
      <c r="C312" s="19"/>
      <c r="D312" s="20"/>
      <c r="E312" s="20"/>
      <c r="F312" s="20"/>
      <c r="G312" s="22"/>
    </row>
    <row r="313" spans="1:7" s="13" customFormat="1">
      <c r="A313" s="17" t="s">
        <v>414</v>
      </c>
      <c r="B313" s="19" t="s">
        <v>415</v>
      </c>
      <c r="C313" s="29" t="s">
        <v>59</v>
      </c>
      <c r="D313" s="39"/>
      <c r="E313" s="32"/>
      <c r="F313" s="32">
        <f>D313+E313</f>
        <v>0</v>
      </c>
      <c r="G313" s="65">
        <v>0</v>
      </c>
    </row>
    <row r="314" spans="1:7">
      <c r="A314" s="66"/>
      <c r="B314" s="103"/>
    </row>
    <row r="315" spans="1:7" s="13" customFormat="1">
      <c r="A315" s="38" t="s">
        <v>416</v>
      </c>
      <c r="B315" s="29" t="s">
        <v>417</v>
      </c>
      <c r="C315" s="29" t="s">
        <v>13</v>
      </c>
      <c r="D315" s="30">
        <v>5000</v>
      </c>
      <c r="E315" s="30"/>
      <c r="F315" s="20">
        <f>D315+E315</f>
        <v>5000</v>
      </c>
      <c r="G315" s="31">
        <v>5000</v>
      </c>
    </row>
    <row r="316" spans="1:7" s="13" customFormat="1">
      <c r="A316" s="38" t="s">
        <v>418</v>
      </c>
      <c r="B316" s="29" t="s">
        <v>419</v>
      </c>
      <c r="C316" s="29" t="s">
        <v>13</v>
      </c>
      <c r="D316" s="30">
        <v>10886</v>
      </c>
      <c r="E316" s="30"/>
      <c r="F316" s="20">
        <f>D316+E316</f>
        <v>10886</v>
      </c>
      <c r="G316" s="31">
        <v>8194</v>
      </c>
    </row>
    <row r="317" spans="1:7" s="13" customFormat="1">
      <c r="A317" s="38" t="s">
        <v>420</v>
      </c>
      <c r="B317" s="29" t="s">
        <v>421</v>
      </c>
      <c r="C317" s="29" t="s">
        <v>13</v>
      </c>
      <c r="D317" s="30">
        <v>2581.1</v>
      </c>
      <c r="E317" s="30"/>
      <c r="F317" s="20">
        <f>D317+E317</f>
        <v>2581.1</v>
      </c>
      <c r="G317" s="31">
        <v>2053.8000000000002</v>
      </c>
    </row>
    <row r="318" spans="1:7" s="13" customFormat="1">
      <c r="A318" s="28" t="s">
        <v>422</v>
      </c>
      <c r="B318" s="29" t="s">
        <v>423</v>
      </c>
      <c r="C318" s="29" t="s">
        <v>13</v>
      </c>
      <c r="D318" s="30">
        <v>1149.78</v>
      </c>
      <c r="E318" s="30">
        <f>[1]F100!F43</f>
        <v>562.53</v>
      </c>
      <c r="F318" s="20">
        <f>D318+E318</f>
        <v>1712.31</v>
      </c>
      <c r="G318" s="31">
        <v>756.03</v>
      </c>
    </row>
    <row r="319" spans="1:7" s="13" customFormat="1">
      <c r="A319" s="28" t="s">
        <v>424</v>
      </c>
      <c r="B319" s="29" t="s">
        <v>425</v>
      </c>
      <c r="C319" s="29" t="s">
        <v>13</v>
      </c>
      <c r="D319" s="30">
        <v>150</v>
      </c>
      <c r="E319" s="30"/>
      <c r="F319" s="20">
        <f>D319+E319</f>
        <v>150</v>
      </c>
      <c r="G319" s="31">
        <v>150</v>
      </c>
    </row>
    <row r="320" spans="1:7" s="13" customFormat="1">
      <c r="A320" s="28" t="s">
        <v>426</v>
      </c>
      <c r="B320" s="29" t="s">
        <v>427</v>
      </c>
      <c r="C320" s="29" t="s">
        <v>59</v>
      </c>
      <c r="D320" s="30">
        <v>302.52999999999997</v>
      </c>
      <c r="E320" s="30">
        <f>-[1]F100!G44</f>
        <v>-562.53</v>
      </c>
      <c r="F320" s="20">
        <f>D320+E320</f>
        <v>-260</v>
      </c>
      <c r="G320" s="31">
        <v>851.19</v>
      </c>
    </row>
    <row r="321" spans="1:7" s="13" customFormat="1">
      <c r="A321" s="28" t="s">
        <v>428</v>
      </c>
      <c r="B321" s="29" t="s">
        <v>429</v>
      </c>
      <c r="C321" s="29" t="s">
        <v>13</v>
      </c>
      <c r="D321" s="30">
        <v>330</v>
      </c>
      <c r="E321" s="30"/>
      <c r="F321" s="20">
        <f>D321+E321</f>
        <v>330</v>
      </c>
      <c r="G321" s="31">
        <v>330</v>
      </c>
    </row>
    <row r="322" spans="1:7" s="13" customFormat="1">
      <c r="A322" s="28" t="s">
        <v>430</v>
      </c>
      <c r="B322" s="29" t="s">
        <v>431</v>
      </c>
      <c r="C322" s="29" t="s">
        <v>13</v>
      </c>
      <c r="D322" s="30">
        <v>2400</v>
      </c>
      <c r="E322" s="30"/>
      <c r="F322" s="20">
        <f>D322+E322</f>
        <v>2400</v>
      </c>
      <c r="G322" s="31"/>
    </row>
    <row r="323" spans="1:7" s="13" customFormat="1">
      <c r="A323" s="28" t="s">
        <v>432</v>
      </c>
      <c r="B323" s="29" t="s">
        <v>433</v>
      </c>
      <c r="C323" s="29" t="s">
        <v>13</v>
      </c>
      <c r="D323" s="30">
        <v>1</v>
      </c>
      <c r="E323" s="30"/>
      <c r="F323" s="20">
        <f>D323+E323</f>
        <v>1</v>
      </c>
      <c r="G323" s="31"/>
    </row>
    <row r="324" spans="1:7" s="13" customFormat="1">
      <c r="A324" s="28" t="s">
        <v>434</v>
      </c>
      <c r="B324" s="29" t="s">
        <v>435</v>
      </c>
      <c r="C324" s="29" t="s">
        <v>59</v>
      </c>
      <c r="D324" s="30">
        <v>0</v>
      </c>
      <c r="E324" s="30"/>
      <c r="F324" s="20">
        <f>D324+E324</f>
        <v>0</v>
      </c>
      <c r="G324" s="31">
        <v>1412</v>
      </c>
    </row>
    <row r="325" spans="1:7" s="13" customFormat="1">
      <c r="A325" s="38"/>
      <c r="B325" s="29"/>
      <c r="C325" s="29"/>
      <c r="D325" s="40"/>
      <c r="E325" s="40"/>
      <c r="F325" s="40"/>
      <c r="G325" s="37"/>
    </row>
    <row r="326" spans="1:7" s="13" customFormat="1">
      <c r="A326" s="23"/>
      <c r="B326" s="29"/>
      <c r="C326" s="29"/>
      <c r="D326" s="33">
        <f>SUM(D315:D325)</f>
        <v>22800.409999999996</v>
      </c>
      <c r="E326" s="33">
        <f t="shared" ref="E326:G326" si="25">SUM(E315:E325)</f>
        <v>0</v>
      </c>
      <c r="F326" s="33">
        <f t="shared" si="25"/>
        <v>22800.41</v>
      </c>
      <c r="G326" s="34">
        <f t="shared" si="25"/>
        <v>18747.02</v>
      </c>
    </row>
    <row r="327" spans="1:7" s="13" customFormat="1">
      <c r="A327" s="23"/>
      <c r="B327" s="29"/>
      <c r="C327" s="29"/>
      <c r="D327" s="30"/>
      <c r="E327" s="30"/>
      <c r="F327" s="20"/>
      <c r="G327" s="31"/>
    </row>
    <row r="328" spans="1:7" s="13" customFormat="1">
      <c r="A328" s="23" t="s">
        <v>436</v>
      </c>
      <c r="B328" s="29"/>
      <c r="C328" s="29"/>
      <c r="D328" s="30"/>
      <c r="E328" s="30"/>
      <c r="F328" s="20"/>
      <c r="G328" s="31"/>
    </row>
    <row r="329" spans="1:7" s="13" customFormat="1">
      <c r="A329" s="38" t="s">
        <v>437</v>
      </c>
      <c r="B329" s="28" t="s">
        <v>438</v>
      </c>
      <c r="C329" s="29" t="s">
        <v>59</v>
      </c>
      <c r="D329" s="30"/>
      <c r="E329" s="30"/>
      <c r="F329" s="20">
        <f>D329+E329</f>
        <v>0</v>
      </c>
      <c r="G329" s="31">
        <v>0</v>
      </c>
    </row>
    <row r="330" spans="1:7" s="13" customFormat="1">
      <c r="A330" s="28" t="s">
        <v>439</v>
      </c>
      <c r="B330" s="29" t="s">
        <v>440</v>
      </c>
      <c r="C330" s="29" t="s">
        <v>59</v>
      </c>
      <c r="D330" s="30">
        <v>12909.01</v>
      </c>
      <c r="E330" s="30"/>
      <c r="F330" s="20">
        <f>D330+E330</f>
        <v>12909.01</v>
      </c>
      <c r="G330" s="31">
        <v>21776.82</v>
      </c>
    </row>
    <row r="331" spans="1:7" s="13" customFormat="1">
      <c r="A331" s="24" t="s">
        <v>441</v>
      </c>
      <c r="B331" s="29" t="s">
        <v>442</v>
      </c>
      <c r="C331" s="29" t="s">
        <v>59</v>
      </c>
      <c r="D331" s="30"/>
      <c r="E331" s="30"/>
      <c r="F331" s="20">
        <f>D331+E331</f>
        <v>0</v>
      </c>
      <c r="G331" s="31">
        <v>0</v>
      </c>
    </row>
    <row r="332" spans="1:7" s="13" customFormat="1">
      <c r="A332" s="24" t="s">
        <v>443</v>
      </c>
      <c r="B332" s="29" t="s">
        <v>444</v>
      </c>
      <c r="C332" s="29" t="s">
        <v>59</v>
      </c>
      <c r="D332" s="30"/>
      <c r="E332" s="30"/>
      <c r="F332" s="20">
        <f>D332+E332</f>
        <v>0</v>
      </c>
      <c r="G332" s="31">
        <v>0</v>
      </c>
    </row>
    <row r="333" spans="1:7" s="13" customFormat="1">
      <c r="A333" s="24" t="s">
        <v>445</v>
      </c>
      <c r="B333" s="29" t="s">
        <v>446</v>
      </c>
      <c r="C333" s="29" t="s">
        <v>59</v>
      </c>
      <c r="D333" s="30"/>
      <c r="E333" s="30"/>
      <c r="F333" s="32">
        <f>D333+E333</f>
        <v>0</v>
      </c>
      <c r="G333" s="31">
        <v>0</v>
      </c>
    </row>
    <row r="334" spans="1:7" s="13" customFormat="1">
      <c r="A334" s="17"/>
      <c r="B334" s="19"/>
      <c r="C334" s="19"/>
      <c r="D334" s="36"/>
      <c r="E334" s="36"/>
      <c r="F334" s="36"/>
      <c r="G334" s="64"/>
    </row>
    <row r="335" spans="1:7" s="13" customFormat="1">
      <c r="A335" s="17"/>
      <c r="B335" s="19"/>
      <c r="C335" s="19"/>
      <c r="D335" s="32">
        <f t="shared" ref="D335:G335" si="26">SUM(D329:D334)</f>
        <v>12909.01</v>
      </c>
      <c r="E335" s="32">
        <f t="shared" si="26"/>
        <v>0</v>
      </c>
      <c r="F335" s="32">
        <f t="shared" si="26"/>
        <v>12909.01</v>
      </c>
      <c r="G335" s="65">
        <f t="shared" si="26"/>
        <v>21776.82</v>
      </c>
    </row>
    <row r="336" spans="1:7" s="13" customFormat="1">
      <c r="A336" s="17"/>
      <c r="B336" s="19"/>
      <c r="C336" s="19"/>
      <c r="D336" s="20"/>
      <c r="E336" s="36"/>
      <c r="F336" s="20"/>
      <c r="G336" s="64"/>
    </row>
    <row r="337" spans="1:7" s="13" customFormat="1">
      <c r="A337" s="17"/>
      <c r="B337" s="19" t="s">
        <v>447</v>
      </c>
      <c r="C337" s="29" t="s">
        <v>59</v>
      </c>
      <c r="D337" s="21">
        <f>SUMIF($C$13:$C$333,$C$337,$D$13:$D$333)</f>
        <v>12617181.529999997</v>
      </c>
      <c r="E337" s="21">
        <f>SUMIF($C$13:$C$333,$C$337,$E$13:$E$333)</f>
        <v>-24577.649999999998</v>
      </c>
      <c r="F337" s="20">
        <f>SUMIF($C$13:$C$333,$C$337,$F$13:$F$333)</f>
        <v>12592603.879999999</v>
      </c>
      <c r="G337" s="52">
        <f>SUMIF($C$13:$C$333,$C$337,$G$13:$G$333)</f>
        <v>7701227.660000002</v>
      </c>
    </row>
    <row r="338" spans="1:7" s="13" customFormat="1">
      <c r="A338" s="17"/>
      <c r="B338" s="19" t="s">
        <v>448</v>
      </c>
      <c r="C338" s="29" t="s">
        <v>13</v>
      </c>
      <c r="D338" s="21">
        <f>SUMIF($C$13:$C$333,$C$338,$D$13:$D$333)</f>
        <v>1838473.7999999996</v>
      </c>
      <c r="E338" s="21">
        <f>SUMIF($C$13:$C$333,$C$338,$E$13:$E$333)</f>
        <v>510.48999999999995</v>
      </c>
      <c r="F338" s="20">
        <f>SUMIF($C$13:$C$333,$C$338,$F$13:$F$333)</f>
        <v>1838984.2899999996</v>
      </c>
      <c r="G338" s="54">
        <f>SUMIF($C$13:$C$333,$C$338,$G$13:$G$333)</f>
        <v>1688136.8399999994</v>
      </c>
    </row>
    <row r="339" spans="1:7" s="13" customFormat="1" ht="12.75" thickBot="1">
      <c r="A339" s="17"/>
      <c r="B339" s="19"/>
      <c r="C339" s="19"/>
      <c r="D339" s="67">
        <f t="shared" ref="D339:G339" si="27">D335+D326+D313+D311+D264+D221+D215+D194+D192+D179+D174+D163+D161+D159+D147+D130+D113+D106+D100+D94+D88+D82+D80+D68+D62+D55+D47+D41+D35+D29+D24+D18+D118</f>
        <v>14455655.33</v>
      </c>
      <c r="E339" s="67">
        <f t="shared" si="27"/>
        <v>-24067.16</v>
      </c>
      <c r="F339" s="67">
        <f t="shared" si="27"/>
        <v>14431588.17</v>
      </c>
      <c r="G339" s="67">
        <f t="shared" si="27"/>
        <v>9389364.5</v>
      </c>
    </row>
    <row r="340" spans="1:7" s="13" customFormat="1" ht="12.75" thickTop="1">
      <c r="A340" s="17"/>
      <c r="B340" s="19"/>
      <c r="C340" s="19"/>
      <c r="D340" s="20">
        <f t="shared" ref="D340:F340" si="28">D338+D337-D339</f>
        <v>0</v>
      </c>
      <c r="E340" s="20">
        <f t="shared" si="28"/>
        <v>0</v>
      </c>
      <c r="F340" s="20">
        <f t="shared" si="28"/>
        <v>0</v>
      </c>
      <c r="G340" s="20">
        <f>G338+G337-G339</f>
        <v>0</v>
      </c>
    </row>
    <row r="341" spans="1:7" s="13" customFormat="1">
      <c r="A341" s="17"/>
      <c r="B341" s="68"/>
      <c r="C341" s="68"/>
      <c r="D341" s="69" t="s">
        <v>59</v>
      </c>
      <c r="E341" s="69" t="s">
        <v>449</v>
      </c>
      <c r="F341" s="20"/>
      <c r="G341" s="70"/>
    </row>
    <row r="343" spans="1:7">
      <c r="D343" s="104">
        <v>12617181.529999997</v>
      </c>
      <c r="E343" s="104">
        <v>-24577.649999999998</v>
      </c>
      <c r="F343" s="104">
        <v>12592603.879999999</v>
      </c>
      <c r="G343" s="104">
        <v>7701227.660000002</v>
      </c>
    </row>
    <row r="344" spans="1:7">
      <c r="D344" s="104">
        <v>1838473.7999999996</v>
      </c>
      <c r="E344" s="104">
        <v>510.48999999999995</v>
      </c>
      <c r="F344" s="104">
        <v>1838984.2899999996</v>
      </c>
      <c r="G344" s="104">
        <v>1688136.8399999994</v>
      </c>
    </row>
    <row r="345" spans="1:7">
      <c r="D345" s="104">
        <v>14455655.33</v>
      </c>
      <c r="E345" s="104">
        <v>-24067.16</v>
      </c>
      <c r="F345" s="104">
        <v>14431588.17</v>
      </c>
      <c r="G345" s="104">
        <v>9389364.5</v>
      </c>
    </row>
    <row r="346" spans="1:7">
      <c r="D346" s="71">
        <f>D337-D343</f>
        <v>0</v>
      </c>
      <c r="E346" s="71">
        <f t="shared" ref="E346:G346" si="29">E337-E343</f>
        <v>0</v>
      </c>
      <c r="F346" s="71">
        <f t="shared" si="29"/>
        <v>0</v>
      </c>
      <c r="G346" s="71">
        <f t="shared" si="29"/>
        <v>0</v>
      </c>
    </row>
    <row r="347" spans="1:7">
      <c r="D347" s="71">
        <f t="shared" ref="D347:G348" si="30">D338-D344</f>
        <v>0</v>
      </c>
      <c r="E347" s="71">
        <f t="shared" si="30"/>
        <v>0</v>
      </c>
      <c r="F347" s="71">
        <f t="shared" si="30"/>
        <v>0</v>
      </c>
      <c r="G347" s="71">
        <f t="shared" si="30"/>
        <v>0</v>
      </c>
    </row>
    <row r="348" spans="1:7">
      <c r="D348" s="71">
        <f t="shared" si="30"/>
        <v>0</v>
      </c>
      <c r="E348" s="71">
        <f t="shared" si="30"/>
        <v>0</v>
      </c>
      <c r="F348" s="71">
        <f t="shared" si="30"/>
        <v>0</v>
      </c>
      <c r="G348" s="71">
        <f t="shared" si="30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2018-02-09T01:10:24Z</dcterms:modified>
</cp:coreProperties>
</file>