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Sheet1!$A$2:$F$304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7" i="1" l="1"/>
  <c r="E307" i="1"/>
  <c r="E306" i="1"/>
  <c r="D306" i="1"/>
  <c r="F307" i="1"/>
  <c r="F306" i="1"/>
  <c r="E304" i="1"/>
  <c r="D304" i="1"/>
  <c r="F302" i="1"/>
  <c r="F301" i="1"/>
  <c r="F300" i="1"/>
  <c r="F299" i="1"/>
  <c r="F298" i="1"/>
  <c r="E295" i="1"/>
  <c r="D295" i="1"/>
  <c r="F293" i="1"/>
  <c r="F292" i="1"/>
  <c r="F291" i="1"/>
  <c r="F290" i="1"/>
  <c r="F289" i="1"/>
  <c r="F288" i="1"/>
  <c r="F287" i="1"/>
  <c r="F286" i="1"/>
  <c r="F284" i="1"/>
  <c r="E282" i="1"/>
  <c r="D282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E242" i="1"/>
  <c r="D242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E208" i="1"/>
  <c r="D208" i="1"/>
  <c r="F206" i="1"/>
  <c r="F205" i="1"/>
  <c r="F208" i="1" s="1"/>
  <c r="E202" i="1"/>
  <c r="D202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2" i="1"/>
  <c r="E180" i="1"/>
  <c r="D180" i="1"/>
  <c r="F178" i="1"/>
  <c r="F177" i="1"/>
  <c r="F176" i="1"/>
  <c r="F175" i="1"/>
  <c r="F174" i="1"/>
  <c r="F173" i="1"/>
  <c r="E170" i="1"/>
  <c r="D170" i="1"/>
  <c r="F168" i="1"/>
  <c r="F167" i="1"/>
  <c r="E165" i="1"/>
  <c r="D165" i="1"/>
  <c r="F163" i="1"/>
  <c r="F162" i="1"/>
  <c r="F161" i="1"/>
  <c r="F160" i="1"/>
  <c r="F157" i="1"/>
  <c r="F155" i="1"/>
  <c r="E153" i="1"/>
  <c r="D153" i="1"/>
  <c r="F151" i="1"/>
  <c r="F150" i="1"/>
  <c r="F149" i="1"/>
  <c r="F148" i="1"/>
  <c r="F147" i="1"/>
  <c r="F146" i="1"/>
  <c r="F145" i="1"/>
  <c r="F144" i="1"/>
  <c r="E141" i="1"/>
  <c r="D141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D124" i="1"/>
  <c r="E122" i="1"/>
  <c r="E124" i="1" s="1"/>
  <c r="F121" i="1"/>
  <c r="F120" i="1"/>
  <c r="F119" i="1"/>
  <c r="F118" i="1"/>
  <c r="F117" i="1"/>
  <c r="F116" i="1"/>
  <c r="F115" i="1"/>
  <c r="E112" i="1"/>
  <c r="D112" i="1"/>
  <c r="F110" i="1"/>
  <c r="F109" i="1"/>
  <c r="F112" i="1" s="1"/>
  <c r="E107" i="1"/>
  <c r="D107" i="1"/>
  <c r="F105" i="1"/>
  <c r="F104" i="1"/>
  <c r="F103" i="1"/>
  <c r="E100" i="1"/>
  <c r="D100" i="1"/>
  <c r="F98" i="1"/>
  <c r="F97" i="1"/>
  <c r="E94" i="1"/>
  <c r="D94" i="1"/>
  <c r="F92" i="1"/>
  <c r="F91" i="1"/>
  <c r="E88" i="1"/>
  <c r="D88" i="1"/>
  <c r="F86" i="1"/>
  <c r="F85" i="1"/>
  <c r="E82" i="1"/>
  <c r="D82" i="1"/>
  <c r="F80" i="1"/>
  <c r="F79" i="1"/>
  <c r="F76" i="1"/>
  <c r="E74" i="1"/>
  <c r="D74" i="1"/>
  <c r="F72" i="1"/>
  <c r="F71" i="1"/>
  <c r="F70" i="1"/>
  <c r="E62" i="1"/>
  <c r="D62" i="1"/>
  <c r="F60" i="1"/>
  <c r="F59" i="1"/>
  <c r="E56" i="1"/>
  <c r="D56" i="1"/>
  <c r="F54" i="1"/>
  <c r="F53" i="1"/>
  <c r="F52" i="1"/>
  <c r="E49" i="1"/>
  <c r="D49" i="1"/>
  <c r="F47" i="1"/>
  <c r="F46" i="1"/>
  <c r="F45" i="1"/>
  <c r="F44" i="1"/>
  <c r="E41" i="1"/>
  <c r="D41" i="1"/>
  <c r="F39" i="1"/>
  <c r="F38" i="1"/>
  <c r="F41" i="1" s="1"/>
  <c r="E35" i="1"/>
  <c r="D35" i="1"/>
  <c r="F33" i="1"/>
  <c r="F32" i="1"/>
  <c r="F35" i="1" s="1"/>
  <c r="E29" i="1"/>
  <c r="E65" i="1" s="1"/>
  <c r="D29" i="1"/>
  <c r="D65" i="1" s="1"/>
  <c r="F27" i="1"/>
  <c r="F26" i="1"/>
  <c r="F29" i="1" s="1"/>
  <c r="E23" i="1"/>
  <c r="D23" i="1"/>
  <c r="F21" i="1"/>
  <c r="F20" i="1"/>
  <c r="F23" i="1" s="1"/>
  <c r="E18" i="1"/>
  <c r="D18" i="1"/>
  <c r="F16" i="1"/>
  <c r="F15" i="1"/>
  <c r="F14" i="1"/>
  <c r="E12" i="1"/>
  <c r="D12" i="1"/>
  <c r="F9" i="1"/>
  <c r="F8" i="1"/>
  <c r="F7" i="1"/>
  <c r="F18" i="1" l="1"/>
  <c r="F165" i="1"/>
  <c r="F242" i="1"/>
  <c r="F304" i="1"/>
  <c r="E66" i="1"/>
  <c r="F49" i="1"/>
  <c r="D66" i="1"/>
  <c r="F153" i="1"/>
  <c r="F295" i="1"/>
  <c r="D64" i="1"/>
  <c r="D67" i="1" s="1"/>
  <c r="F56" i="1"/>
  <c r="F74" i="1"/>
  <c r="F141" i="1"/>
  <c r="F170" i="1"/>
  <c r="F180" i="1"/>
  <c r="F282" i="1"/>
  <c r="D308" i="1"/>
  <c r="D309" i="1" s="1"/>
  <c r="F12" i="1"/>
  <c r="E64" i="1"/>
  <c r="E67" i="1" s="1"/>
  <c r="F62" i="1"/>
  <c r="F66" i="1" s="1"/>
  <c r="F82" i="1"/>
  <c r="F88" i="1"/>
  <c r="F94" i="1"/>
  <c r="F100" i="1"/>
  <c r="F107" i="1"/>
  <c r="F202" i="1"/>
  <c r="E308" i="1"/>
  <c r="E309" i="1" s="1"/>
  <c r="F64" i="1"/>
  <c r="F65" i="1"/>
  <c r="F122" i="1"/>
  <c r="F124" i="1" s="1"/>
  <c r="F308" i="1" l="1"/>
  <c r="F67" i="1"/>
</calcChain>
</file>

<file path=xl/sharedStrings.xml><?xml version="1.0" encoding="utf-8"?>
<sst xmlns="http://schemas.openxmlformats.org/spreadsheetml/2006/main" count="581" uniqueCount="399">
  <si>
    <t>Salary</t>
  </si>
  <si>
    <t>9001/000</t>
  </si>
  <si>
    <t>SALARY</t>
  </si>
  <si>
    <t>@</t>
  </si>
  <si>
    <t>9001/001</t>
  </si>
  <si>
    <t>TIC-SALARY</t>
  </si>
  <si>
    <t>9007/000</t>
  </si>
  <si>
    <t>OVERTIME</t>
  </si>
  <si>
    <t>Allowance</t>
  </si>
  <si>
    <t>9002/000</t>
  </si>
  <si>
    <t>ALLOWANCE</t>
  </si>
  <si>
    <t>9002/001</t>
  </si>
  <si>
    <t>TIC - ALLOWANCE</t>
  </si>
  <si>
    <t>9013/000</t>
  </si>
  <si>
    <t>TRAINEE &amp; TRAINER ALLOWANCE</t>
  </si>
  <si>
    <t>Bonus and incentive</t>
  </si>
  <si>
    <t>9003/000</t>
  </si>
  <si>
    <t>BONUS/INCENTIVE</t>
  </si>
  <si>
    <t>9003/001</t>
  </si>
  <si>
    <t>TIC-BONUS/INCENTIVE</t>
  </si>
  <si>
    <t>EPF</t>
  </si>
  <si>
    <t>9004/000</t>
  </si>
  <si>
    <t>9004/001</t>
  </si>
  <si>
    <t>TIC-EPF</t>
  </si>
  <si>
    <t>Socso</t>
  </si>
  <si>
    <t>9005/000</t>
  </si>
  <si>
    <t>SOCSO</t>
  </si>
  <si>
    <t>9005/001</t>
  </si>
  <si>
    <t>TIC-SOCSO</t>
  </si>
  <si>
    <t>Medical fee</t>
  </si>
  <si>
    <t>9006/000</t>
  </si>
  <si>
    <t>MEDICAL FEE</t>
  </si>
  <si>
    <t>9006/001</t>
  </si>
  <si>
    <t>TIC - MEDICAL FEE</t>
  </si>
  <si>
    <t>9008/000</t>
  </si>
  <si>
    <t>INSURANCE</t>
  </si>
  <si>
    <t>9010/000</t>
  </si>
  <si>
    <t>GRATUITY</t>
  </si>
  <si>
    <t>9109/000</t>
  </si>
  <si>
    <t>REFRESHMENT / FOOD</t>
  </si>
  <si>
    <t>9017/000</t>
  </si>
  <si>
    <t>STAFF UNIFORM</t>
  </si>
  <si>
    <t>Travelling cost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</si>
  <si>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</si>
  <si>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</si>
  <si>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</si>
  <si>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</si>
  <si>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</si>
  <si>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</si>
  <si>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#</t>
  </si>
  <si>
    <t>Training and development</t>
  </si>
  <si>
    <t>9016/000</t>
  </si>
  <si>
    <t>TRAINING &amp; DEVELOPMENT</t>
  </si>
  <si>
    <t>9018/000</t>
  </si>
  <si>
    <t>TEAM BUILDING &amp; OTHERS</t>
  </si>
  <si>
    <t>Wages and salary</t>
  </si>
  <si>
    <t>EPF Congtribution</t>
  </si>
  <si>
    <t>Other staff related expenses</t>
  </si>
  <si>
    <t>% of EPF</t>
  </si>
  <si>
    <t>Telephone and internet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</si>
  <si>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</si>
  <si>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</si>
  <si>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</si>
  <si>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</si>
  <si>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</si>
  <si>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</si>
  <si>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Stamps and postage</t>
  </si>
  <si>
    <t>9102/000</t>
  </si>
  <si>
    <t>POSTAGE &amp; COURIER</t>
  </si>
  <si>
    <t>Office rental</t>
  </si>
  <si>
    <t>9103/000</t>
  </si>
  <si>
    <t>OFFICE RENTAL</t>
  </si>
  <si>
    <t>9103/001</t>
  </si>
  <si>
    <t>TIC-OFFICE RENTAL</t>
  </si>
  <si>
    <t>Printing and stationery</t>
  </si>
  <si>
    <t>9105/000</t>
  </si>
  <si>
    <t>STATIONERY &amp; SUPPLIES</t>
  </si>
  <si>
    <t>9105/001</t>
  </si>
  <si>
    <t>TIC-STATIONERY &amp; SUPPLIES</t>
  </si>
  <si>
    <t>Newspaper and periodicals</t>
  </si>
  <si>
    <t>9106/000</t>
  </si>
  <si>
    <t>PHOTOSTATING &amp; OTHERS/PHOTOGRAPHY</t>
  </si>
  <si>
    <t>9107/000</t>
  </si>
  <si>
    <t>NEWSPAPER /BOOKS</t>
  </si>
  <si>
    <t>Office upkeep and expenses</t>
  </si>
  <si>
    <t>9108/000</t>
  </si>
  <si>
    <t>OFFICE UPKEEP &amp; EXPENSES</t>
  </si>
  <si>
    <t>9108/001</t>
  </si>
  <si>
    <t>TIC-OFFICE UPKEEP &amp; EXPENSES</t>
  </si>
  <si>
    <t>9110/000</t>
  </si>
  <si>
    <t>MEETING EXPENSES</t>
  </si>
  <si>
    <t>9111/000</t>
  </si>
  <si>
    <t>UPKEEP OF M/VEHICLE</t>
  </si>
  <si>
    <t>9118/000</t>
  </si>
  <si>
    <t>DIRECTORS MEETING ALLOWANCE</t>
  </si>
  <si>
    <t>Electrictiy and water</t>
  </si>
  <si>
    <t>9113/000</t>
  </si>
  <si>
    <t>ELECTRICITY &amp; WATER</t>
  </si>
  <si>
    <t>9113/001</t>
  </si>
  <si>
    <t>TIC-ELECTRICITY &amp; WATER</t>
  </si>
  <si>
    <t>Advertisement</t>
  </si>
  <si>
    <t>9115/000</t>
  </si>
  <si>
    <t>ADVERTISEMENT - VACANCY</t>
  </si>
  <si>
    <t>9201/001</t>
  </si>
  <si>
    <t>ADVERTISEMENT - MAGAZINES</t>
  </si>
  <si>
    <t>9201/002</t>
  </si>
  <si>
    <t>ADVERTISEMENT - THE EXPAT GROUP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</si>
  <si>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</si>
  <si>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</si>
  <si>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</si>
  <si>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</si>
  <si>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</si>
  <si>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</si>
  <si>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</si>
  <si>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</si>
  <si>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</si>
  <si>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Printing of publication and brochures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</si>
  <si>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</si>
  <si>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</si>
  <si>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</si>
  <si>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</si>
  <si>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</si>
  <si>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</si>
  <si>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</si>
  <si>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</si>
  <si>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</si>
  <si>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</si>
  <si>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</si>
  <si>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</si>
  <si>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</si>
  <si>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</si>
  <si>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</si>
  <si>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</si>
  <si>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</si>
  <si>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</si>
  <si>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</si>
  <si>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</si>
  <si>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9202/013</t>
  </si>
  <si>
    <t>EURASIAN FLYERS</t>
  </si>
  <si>
    <t>9202/014</t>
  </si>
  <si>
    <t>BABA NYONYA BROCHURE</t>
  </si>
  <si>
    <t>9202/015</t>
  </si>
  <si>
    <t>FREE SHEET BROCHURE</t>
  </si>
  <si>
    <t>Souvenirs, gift and publication material</t>
  </si>
  <si>
    <t>9203/000</t>
  </si>
  <si>
    <t>DVD DUPLICATION</t>
  </si>
  <si>
    <t>9204/000</t>
  </si>
  <si>
    <t>SOUVENIRS/GIFTS</t>
  </si>
  <si>
    <t>9205/000</t>
  </si>
  <si>
    <t>BROCHUER SHOWCASE RACK</t>
  </si>
  <si>
    <t>9206/000</t>
  </si>
  <si>
    <t>BANNER/STREAMERS &amp; ARTWORK</t>
  </si>
  <si>
    <t>9209/000</t>
  </si>
  <si>
    <t>DEV.OFPG MOBILE APPLICATION</t>
  </si>
  <si>
    <t>9213/000</t>
  </si>
  <si>
    <t>PHOTO/VIDEO ARCHIVING</t>
  </si>
  <si>
    <t>9215/000</t>
  </si>
  <si>
    <t>DEV OF PGT WEBSITE</t>
  </si>
  <si>
    <t>9216/000</t>
  </si>
  <si>
    <t>VIDEO PRODUCTION</t>
  </si>
  <si>
    <t>9208/000</t>
  </si>
  <si>
    <t>DEPRECIATION OF FIXED ASSETS</t>
  </si>
  <si>
    <t>9210/000</t>
  </si>
  <si>
    <t>MEMBERSHIP FEE PAID</t>
  </si>
  <si>
    <t>Tourism Media Campaign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</si>
  <si>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</si>
  <si>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</si>
  <si>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</si>
  <si>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</si>
  <si>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</si>
  <si>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</si>
  <si>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</si>
  <si>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</si>
  <si>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Professional fee</t>
  </si>
  <si>
    <t>9207/000</t>
  </si>
  <si>
    <t>PROFESSIONAL FEE</t>
  </si>
  <si>
    <t>9504/000</t>
  </si>
  <si>
    <t>I/TAX CONSULTANCY FEE</t>
  </si>
  <si>
    <t>Publicity for events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</si>
  <si>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</si>
  <si>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</si>
  <si>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</si>
  <si>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</si>
  <si>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</si>
  <si>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</si>
  <si>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</si>
  <si>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</si>
  <si>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</si>
  <si>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</si>
  <si>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</si>
  <si>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</si>
  <si>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9211/000</t>
  </si>
  <si>
    <t>FLIGHT INCENTIVE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</si>
  <si>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</si>
  <si>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</si>
  <si>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</si>
  <si>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</si>
  <si>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</si>
  <si>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</si>
  <si>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</si>
  <si>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</si>
  <si>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</si>
  <si>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</si>
  <si>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</si>
  <si>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</si>
  <si>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</si>
  <si>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</si>
  <si>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</si>
  <si>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</si>
  <si>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</si>
  <si>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</si>
  <si>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</si>
  <si>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9221/010</t>
  </si>
  <si>
    <t>TACTICAL CAMPAIGN - JAPAN</t>
  </si>
  <si>
    <t>9221/011</t>
  </si>
  <si>
    <t>TACTICAL CAMPAIGN - VIETNAM</t>
  </si>
  <si>
    <t>9221/012</t>
  </si>
  <si>
    <t>TACTICAL CAMPAIGN - MYANMAR</t>
  </si>
  <si>
    <t>9221/013</t>
  </si>
  <si>
    <t>TACTICAL CAMPAIGN - PHILIPPINES</t>
  </si>
  <si>
    <t>9221/014</t>
  </si>
  <si>
    <t>TACTICAL CAMPAIGN - INDIA</t>
  </si>
  <si>
    <t>9221/015</t>
  </si>
  <si>
    <t>TACTICAL CAMPAIGN - GERMANY</t>
  </si>
  <si>
    <t>9222/000</t>
  </si>
  <si>
    <t>TOURISM SURVEY</t>
  </si>
  <si>
    <t>9224/000</t>
  </si>
  <si>
    <t>COPYWRITTING/TRANSLATION</t>
  </si>
  <si>
    <t>Hosting of events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</si>
  <si>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</si>
  <si>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</si>
  <si>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</si>
  <si>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</si>
  <si>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</si>
  <si>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</si>
  <si>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</si>
  <si>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</si>
  <si>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</si>
  <si>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</si>
  <si>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</si>
  <si>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</si>
  <si>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</si>
  <si>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</si>
  <si>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</si>
  <si>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</si>
  <si>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</si>
  <si>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</si>
  <si>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9300/033</t>
  </si>
  <si>
    <t>CULTURE JAPAN NIGHT PENANG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</si>
  <si>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</si>
  <si>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</si>
  <si>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</si>
  <si>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</si>
  <si>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</si>
  <si>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</si>
  <si>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</si>
  <si>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</si>
  <si>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</si>
  <si>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</si>
  <si>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</si>
  <si>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</si>
  <si>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</si>
  <si>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</si>
  <si>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</si>
  <si>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</si>
  <si>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</si>
  <si>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</si>
  <si>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</si>
  <si>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</si>
  <si>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</si>
  <si>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</si>
  <si>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</si>
  <si>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</si>
  <si>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</si>
  <si>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</si>
  <si>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</si>
  <si>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</si>
  <si>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9300/058</t>
  </si>
  <si>
    <t>MINI HOT AIR BALLOON</t>
  </si>
  <si>
    <t>9300/059</t>
  </si>
  <si>
    <t>PENANG CENTRE OF MEDICAL TOURISM</t>
  </si>
  <si>
    <t>9300/060</t>
  </si>
  <si>
    <t>WORLD TRAVEL MART CONNECT ASIA</t>
  </si>
  <si>
    <t>9300/061</t>
  </si>
  <si>
    <t>PENANG WEDDING TOURISM</t>
  </si>
  <si>
    <t>9300/062</t>
  </si>
  <si>
    <t>UNITED PENANG BEARS PENANG</t>
  </si>
  <si>
    <t>9300/063</t>
  </si>
  <si>
    <t>WORLD TOURISM CONFERENCE</t>
  </si>
  <si>
    <t>Tourism promotion(Trade show)</t>
  </si>
  <si>
    <t>9400/053</t>
  </si>
  <si>
    <t>INVEST &amp; PROMOTION MISSION TO ACEH</t>
  </si>
  <si>
    <t>9400/072</t>
  </si>
  <si>
    <t>ARABIAN TRAVEL MART, DUBAI</t>
  </si>
  <si>
    <t>9400/074</t>
  </si>
  <si>
    <t>ITE HONG KONG</t>
  </si>
  <si>
    <t>9400/081</t>
  </si>
  <si>
    <t>SALES MISSION TAIWAN</t>
  </si>
  <si>
    <t>9400/089</t>
  </si>
  <si>
    <t>SATTE NEW DELHI</t>
  </si>
  <si>
    <t>9400/094</t>
  </si>
  <si>
    <t>MEDAN FAIR</t>
  </si>
  <si>
    <t>9400/101</t>
  </si>
  <si>
    <t>INT TRAVEL FAIR, TAIPEI</t>
  </si>
  <si>
    <t>9400/104</t>
  </si>
  <si>
    <t>SG TRAVEL AGENT NETWORKING SESSION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</si>
  <si>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</si>
  <si>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</si>
  <si>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</si>
  <si>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</si>
  <si>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</si>
  <si>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</si>
  <si>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</si>
  <si>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</si>
  <si>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</si>
  <si>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</si>
  <si>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</si>
  <si>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</si>
  <si>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</si>
  <si>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</si>
  <si>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</si>
  <si>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</si>
  <si>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</si>
  <si>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TM 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</si>
  <si>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</si>
  <si>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</si>
  <si>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</si>
  <si>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</si>
  <si>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</si>
  <si>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</si>
  <si>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</si>
  <si>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</si>
  <si>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</si>
  <si>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</si>
  <si>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</si>
  <si>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</si>
  <si>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</si>
  <si>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</si>
  <si>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</si>
  <si>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</si>
  <si>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</si>
  <si>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</si>
  <si>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</si>
  <si>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</si>
  <si>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</si>
  <si>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</si>
  <si>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9400/128</t>
  </si>
  <si>
    <t>ANTIME JAPAN RECCE</t>
  </si>
  <si>
    <t>9400/129</t>
  </si>
  <si>
    <t>SEATRADE CRUISE GLOBAL</t>
  </si>
  <si>
    <t>9400/130</t>
  </si>
  <si>
    <t>OFFICIAL VISIT TO SOUTH AUSTRALIA</t>
  </si>
  <si>
    <t>9400/131</t>
  </si>
  <si>
    <t>ITE HO CHI MINH</t>
  </si>
  <si>
    <t>9400/132</t>
  </si>
  <si>
    <t>MHTC SALES MISSION</t>
  </si>
  <si>
    <t>9400/133</t>
  </si>
  <si>
    <t>JATA TOURISM EXPO JAPAN</t>
  </si>
  <si>
    <t>9400/134</t>
  </si>
  <si>
    <t>TM PRODUCT UPDATES IN MANILA</t>
  </si>
  <si>
    <t>9400/135</t>
  </si>
  <si>
    <t>MYANMAR INT TRAVEL MART</t>
  </si>
  <si>
    <t>Tourism travelogue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</si>
  <si>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</si>
  <si>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</si>
  <si>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</si>
  <si>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</si>
  <si>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</si>
  <si>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</si>
  <si>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</si>
  <si>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</si>
  <si>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</si>
  <si>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</si>
  <si>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</si>
  <si>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</si>
  <si>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</si>
  <si>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</si>
  <si>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</si>
  <si>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</si>
  <si>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9117/000</t>
  </si>
  <si>
    <t>TRADE MARK</t>
  </si>
  <si>
    <t>State tourism expenses</t>
  </si>
  <si>
    <t>9701/000</t>
  </si>
  <si>
    <t>STATE TOURISM - SPONSORSHIP</t>
  </si>
  <si>
    <t>9705/000</t>
  </si>
  <si>
    <t>STATE TOURISM - TOURISM PROMOTION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</si>
  <si>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</si>
  <si>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</si>
  <si>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</si>
  <si>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</si>
  <si>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</si>
  <si>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</si>
  <si>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Operating expenses</t>
  </si>
  <si>
    <t>Adminstrative expenses</t>
  </si>
  <si>
    <t>Final</t>
  </si>
  <si>
    <t>SEP</t>
  </si>
  <si>
    <t>DEC</t>
  </si>
  <si>
    <t>3 MTHS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</si>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</sst>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#,###,###,##0.00"/>
    <numFmt numFmtId="166" formatCode="_(* #,##0_);_(* \(#,##0\);_(* \-??_);_(@_)"/>
    <numFmt numFmtId="167" formatCode="_(* #,##0.00_);_(* \(#,##0.00\);_(* \-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i/>
      <sz val="9"/>
      <color indexed="10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Verdana"/>
      <family val="2"/>
    </font>
    <font>
      <b/>
      <sz val="9"/>
      <color indexed="8"/>
      <name val="Times New Roman"/>
      <family val="1"/>
    </font>
    <font>
      <sz val="9"/>
      <name val="Verdana"/>
      <family val="2"/>
    </font>
    <font>
      <sz val="10"/>
      <name val="Helv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</cellStyleXfs>
  <cellXfs count="121">
    <xf numFmtId="0" fontId="0" fillId="0" borderId="0" xfId="0"/>
    <xf numFmtId="49" fontId="3" fillId="0" borderId="0" xfId="4" applyNumberFormat="1" applyFont="1" applyBorder="1"/>
    <xf numFmtId="49" fontId="4" fillId="0" borderId="0" xfId="4" applyNumberFormat="1" applyFont="1" applyBorder="1"/>
    <xf numFmtId="164" fontId="4" fillId="0" borderId="1" xfId="2" applyNumberFormat="1" applyFont="1" applyFill="1" applyBorder="1"/>
    <xf numFmtId="164" fontId="5" fillId="0" borderId="0" xfId="2" applyNumberFormat="1" applyFont="1" applyFill="1" applyBorder="1"/>
    <xf numFmtId="43" fontId="6" fillId="0" borderId="2" xfId="1" applyFont="1" applyFill="1" applyBorder="1"/>
    <xf numFmtId="49" fontId="4" fillId="0" borderId="0" xfId="5" applyNumberFormat="1" applyFont="1" applyBorder="1"/>
    <xf numFmtId="165" fontId="4" fillId="0" borderId="0" xfId="6" applyNumberFormat="1" applyFont="1"/>
    <xf numFmtId="165" fontId="4" fillId="0" borderId="1" xfId="5" applyNumberFormat="1" applyFont="1" applyFill="1" applyBorder="1"/>
    <xf numFmtId="164" fontId="5" fillId="0" borderId="0" xfId="2" applyNumberFormat="1" applyFont="1" applyBorder="1"/>
    <xf numFmtId="49" fontId="5" fillId="0" borderId="0" xfId="4" applyNumberFormat="1" applyFont="1" applyFill="1" applyBorder="1"/>
    <xf numFmtId="49" fontId="4" fillId="0" borderId="0" xfId="4" applyNumberFormat="1" applyFont="1" applyFill="1" applyBorder="1"/>
    <xf numFmtId="165" fontId="4" fillId="0" borderId="3" xfId="5" applyNumberFormat="1" applyFont="1" applyFill="1" applyBorder="1"/>
    <xf numFmtId="164" fontId="5" fillId="0" borderId="4" xfId="2" applyNumberFormat="1" applyFont="1" applyBorder="1"/>
    <xf numFmtId="164" fontId="4" fillId="0" borderId="5" xfId="2" applyNumberFormat="1" applyFont="1" applyFill="1" applyBorder="1"/>
    <xf numFmtId="164" fontId="5" fillId="0" borderId="6" xfId="2" applyNumberFormat="1" applyFont="1" applyBorder="1"/>
    <xf numFmtId="43" fontId="6" fillId="0" borderId="7" xfId="1" applyFont="1" applyFill="1" applyBorder="1"/>
    <xf numFmtId="164" fontId="4" fillId="0" borderId="3" xfId="2" applyNumberFormat="1" applyFont="1" applyFill="1" applyBorder="1"/>
    <xf numFmtId="164" fontId="4" fillId="0" borderId="4" xfId="2" applyNumberFormat="1" applyFont="1" applyFill="1" applyBorder="1"/>
    <xf numFmtId="164" fontId="8" fillId="0" borderId="4" xfId="2" applyNumberFormat="1" applyFont="1" applyFill="1" applyBorder="1"/>
    <xf numFmtId="164" fontId="5" fillId="0" borderId="6" xfId="2" applyNumberFormat="1" applyFont="1" applyFill="1" applyBorder="1"/>
    <xf numFmtId="49" fontId="5" fillId="0" borderId="0" xfId="4" applyNumberFormat="1" applyFont="1" applyBorder="1"/>
    <xf numFmtId="164" fontId="4" fillId="0" borderId="0" xfId="2" applyNumberFormat="1" applyFont="1" applyFill="1" applyBorder="1"/>
    <xf numFmtId="164" fontId="4" fillId="0" borderId="6" xfId="2" applyNumberFormat="1" applyFont="1" applyFill="1" applyBorder="1"/>
    <xf numFmtId="164" fontId="8" fillId="0" borderId="6" xfId="2" applyNumberFormat="1" applyFont="1" applyFill="1" applyBorder="1"/>
    <xf numFmtId="164" fontId="5" fillId="0" borderId="0" xfId="2" applyNumberFormat="1" applyFont="1"/>
    <xf numFmtId="164" fontId="8" fillId="0" borderId="8" xfId="2" applyNumberFormat="1" applyFont="1" applyFill="1" applyBorder="1"/>
    <xf numFmtId="164" fontId="8" fillId="0" borderId="1" xfId="2" applyNumberFormat="1" applyFont="1" applyFill="1" applyBorder="1"/>
    <xf numFmtId="164" fontId="8" fillId="0" borderId="7" xfId="2" applyNumberFormat="1" applyFont="1" applyFill="1" applyBorder="1"/>
    <xf numFmtId="164" fontId="6" fillId="0" borderId="7" xfId="2" applyNumberFormat="1" applyFont="1" applyFill="1" applyBorder="1"/>
    <xf numFmtId="164" fontId="8" fillId="0" borderId="1" xfId="2" applyNumberFormat="1" applyFont="1" applyFill="1" applyBorder="1" applyAlignment="1">
      <alignment horizontal="center"/>
    </xf>
    <xf numFmtId="164" fontId="5" fillId="0" borderId="1" xfId="2" applyNumberFormat="1" applyFont="1" applyFill="1" applyBorder="1"/>
    <xf numFmtId="49" fontId="3" fillId="0" borderId="0" xfId="4" applyNumberFormat="1" applyFont="1" applyFill="1" applyBorder="1"/>
    <xf numFmtId="165" fontId="4" fillId="0" borderId="0" xfId="7" applyNumberFormat="1" applyFont="1"/>
    <xf numFmtId="0" fontId="3" fillId="0" borderId="0" xfId="0" applyFont="1" applyFill="1" applyBorder="1" applyAlignment="1">
      <alignment horizontal="left"/>
    </xf>
    <xf numFmtId="43" fontId="6" fillId="0" borderId="8" xfId="1" applyFont="1" applyFill="1" applyBorder="1"/>
    <xf numFmtId="164" fontId="8" fillId="0" borderId="2" xfId="2" applyNumberFormat="1" applyFont="1" applyFill="1" applyBorder="1"/>
    <xf numFmtId="164" fontId="4" fillId="0" borderId="9" xfId="2" applyNumberFormat="1" applyFont="1" applyFill="1" applyBorder="1" applyAlignment="1">
      <alignment horizontal="center"/>
    </xf>
    <xf numFmtId="164" fontId="4" fillId="0" borderId="10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164" fontId="5" fillId="0" borderId="12" xfId="2" applyNumberFormat="1" applyFont="1" applyFill="1" applyBorder="1" applyAlignment="1">
      <alignment horizontal="center"/>
    </xf>
    <xf numFmtId="164" fontId="5" fillId="0" borderId="0" xfId="2" applyNumberFormat="1" applyFont="1" applyFill="1" applyBorder="1" applyAlignment="1">
      <alignment horizontal="center"/>
    </xf>
    <xf numFmtId="164" fontId="6" fillId="0" borderId="13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/>
    </xf>
    <xf numFmtId="164" fontId="4" fillId="0" borderId="0" xfId="2" applyNumberFormat="1" applyFont="1" applyFill="1" applyBorder="1" applyAlignment="1">
      <alignment horizontal="center"/>
    </xf>
    <xf numFmtId="164" fontId="4" fillId="0" borderId="13" xfId="2" applyNumberFormat="1" applyFont="1" applyFill="1" applyBorder="1" applyAlignment="1">
      <alignment horizontal="center"/>
    </xf>
    <xf numFmtId="9" fontId="4" fillId="0" borderId="14" xfId="3" applyFont="1" applyFill="1" applyBorder="1" applyAlignment="1">
      <alignment horizontal="center"/>
    </xf>
    <xf numFmtId="9" fontId="4" fillId="0" borderId="15" xfId="3" applyFont="1" applyFill="1" applyBorder="1" applyAlignment="1">
      <alignment horizontal="center"/>
    </xf>
    <xf numFmtId="9" fontId="8" fillId="0" borderId="16" xfId="3" applyFont="1" applyFill="1" applyBorder="1" applyAlignment="1">
      <alignment horizontal="center"/>
    </xf>
    <xf numFmtId="43" fontId="6" fillId="0" borderId="0" xfId="1" applyFont="1" applyFill="1" applyBorder="1"/>
    <xf numFmtId="49" fontId="4" fillId="0" borderId="0" xfId="8" applyNumberFormat="1" applyFont="1" applyBorder="1"/>
    <xf numFmtId="165" fontId="4" fillId="0" borderId="3" xfId="8" applyNumberFormat="1" applyFont="1" applyFill="1" applyBorder="1"/>
    <xf numFmtId="43" fontId="6" fillId="0" borderId="4" xfId="1" applyFont="1" applyFill="1" applyBorder="1"/>
    <xf numFmtId="0" fontId="5" fillId="0" borderId="0" xfId="0" applyFont="1" applyBorder="1"/>
    <xf numFmtId="164" fontId="4" fillId="0" borderId="0" xfId="2" applyNumberFormat="1" applyFont="1" applyBorder="1"/>
    <xf numFmtId="0" fontId="3" fillId="0" borderId="0" xfId="0" applyFont="1" applyBorder="1"/>
    <xf numFmtId="49" fontId="5" fillId="0" borderId="0" xfId="9" applyNumberFormat="1" applyFont="1" applyBorder="1"/>
    <xf numFmtId="164" fontId="5" fillId="0" borderId="0" xfId="2" applyNumberFormat="1" applyFont="1" applyFill="1"/>
    <xf numFmtId="49" fontId="5" fillId="0" borderId="0" xfId="0" applyNumberFormat="1" applyFont="1" applyBorder="1"/>
    <xf numFmtId="164" fontId="5" fillId="0" borderId="5" xfId="2" applyNumberFormat="1" applyFont="1" applyFill="1" applyBorder="1"/>
    <xf numFmtId="49" fontId="4" fillId="2" borderId="0" xfId="4" applyNumberFormat="1" applyFont="1" applyFill="1" applyBorder="1"/>
    <xf numFmtId="165" fontId="4" fillId="2" borderId="0" xfId="6" applyNumberFormat="1" applyFont="1" applyFill="1"/>
    <xf numFmtId="164" fontId="4" fillId="2" borderId="1" xfId="2" applyNumberFormat="1" applyFont="1" applyFill="1" applyBorder="1"/>
    <xf numFmtId="164" fontId="5" fillId="2" borderId="0" xfId="2" applyNumberFormat="1" applyFont="1" applyFill="1"/>
    <xf numFmtId="43" fontId="6" fillId="2" borderId="2" xfId="1" applyFont="1" applyFill="1" applyBorder="1"/>
    <xf numFmtId="49" fontId="4" fillId="3" borderId="0" xfId="4" applyNumberFormat="1" applyFont="1" applyFill="1" applyBorder="1"/>
    <xf numFmtId="164" fontId="4" fillId="3" borderId="1" xfId="2" applyNumberFormat="1" applyFont="1" applyFill="1" applyBorder="1"/>
    <xf numFmtId="164" fontId="4" fillId="3" borderId="0" xfId="2" applyNumberFormat="1" applyFont="1" applyFill="1" applyBorder="1"/>
    <xf numFmtId="43" fontId="6" fillId="3" borderId="2" xfId="1" applyFont="1" applyFill="1" applyBorder="1"/>
    <xf numFmtId="164" fontId="5" fillId="2" borderId="0" xfId="2" applyNumberFormat="1" applyFont="1" applyFill="1" applyBorder="1"/>
    <xf numFmtId="164" fontId="5" fillId="3" borderId="0" xfId="2" applyNumberFormat="1" applyFont="1" applyFill="1"/>
    <xf numFmtId="164" fontId="5" fillId="3" borderId="0" xfId="2" applyNumberFormat="1" applyFont="1" applyFill="1" applyBorder="1"/>
    <xf numFmtId="49" fontId="5" fillId="3" borderId="0" xfId="4" applyNumberFormat="1" applyFont="1" applyFill="1" applyBorder="1"/>
    <xf numFmtId="49" fontId="5" fillId="2" borderId="0" xfId="9" applyNumberFormat="1" applyFont="1" applyFill="1" applyBorder="1"/>
    <xf numFmtId="164" fontId="5" fillId="2" borderId="3" xfId="2" applyNumberFormat="1" applyFont="1" applyFill="1" applyBorder="1"/>
    <xf numFmtId="164" fontId="5" fillId="2" borderId="4" xfId="2" applyNumberFormat="1" applyFont="1" applyFill="1" applyBorder="1"/>
    <xf numFmtId="43" fontId="6" fillId="2" borderId="8" xfId="1" applyFont="1" applyFill="1" applyBorder="1"/>
    <xf numFmtId="164" fontId="5" fillId="3" borderId="1" xfId="2" applyNumberFormat="1" applyFont="1" applyFill="1" applyBorder="1"/>
    <xf numFmtId="43" fontId="5" fillId="0" borderId="1" xfId="1" applyFont="1" applyFill="1" applyBorder="1"/>
    <xf numFmtId="43" fontId="5" fillId="0" borderId="0" xfId="1" applyFont="1" applyFill="1" applyBorder="1"/>
    <xf numFmtId="49" fontId="3" fillId="0" borderId="0" xfId="9" applyNumberFormat="1" applyFont="1" applyBorder="1"/>
    <xf numFmtId="49" fontId="5" fillId="3" borderId="0" xfId="9" applyNumberFormat="1" applyFont="1" applyFill="1" applyBorder="1"/>
    <xf numFmtId="49" fontId="5" fillId="0" borderId="0" xfId="9" applyNumberFormat="1" applyFont="1" applyFill="1" applyBorder="1"/>
    <xf numFmtId="49" fontId="5" fillId="4" borderId="0" xfId="9" applyNumberFormat="1" applyFont="1" applyFill="1" applyBorder="1"/>
    <xf numFmtId="49" fontId="4" fillId="4" borderId="0" xfId="4" applyNumberFormat="1" applyFont="1" applyFill="1" applyBorder="1"/>
    <xf numFmtId="164" fontId="5" fillId="4" borderId="1" xfId="2" applyNumberFormat="1" applyFont="1" applyFill="1" applyBorder="1"/>
    <xf numFmtId="164" fontId="5" fillId="4" borderId="0" xfId="2" applyNumberFormat="1" applyFont="1" applyFill="1" applyBorder="1"/>
    <xf numFmtId="43" fontId="6" fillId="4" borderId="2" xfId="1" applyFont="1" applyFill="1" applyBorder="1"/>
    <xf numFmtId="164" fontId="5" fillId="2" borderId="1" xfId="2" applyNumberFormat="1" applyFont="1" applyFill="1" applyBorder="1"/>
    <xf numFmtId="164" fontId="4" fillId="0" borderId="4" xfId="2" applyNumberFormat="1" applyFont="1" applyBorder="1"/>
    <xf numFmtId="164" fontId="8" fillId="0" borderId="8" xfId="2" applyNumberFormat="1" applyFont="1" applyBorder="1"/>
    <xf numFmtId="164" fontId="8" fillId="0" borderId="5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6" fontId="5" fillId="0" borderId="0" xfId="10" applyNumberFormat="1" applyFont="1" applyFill="1" applyBorder="1"/>
    <xf numFmtId="43" fontId="5" fillId="0" borderId="5" xfId="1" applyFont="1" applyFill="1" applyBorder="1"/>
    <xf numFmtId="43" fontId="5" fillId="0" borderId="6" xfId="1" applyFont="1" applyFill="1" applyBorder="1"/>
    <xf numFmtId="43" fontId="5" fillId="0" borderId="3" xfId="1" applyFont="1" applyFill="1" applyBorder="1"/>
    <xf numFmtId="43" fontId="5" fillId="0" borderId="4" xfId="1" applyFont="1" applyFill="1" applyBorder="1"/>
    <xf numFmtId="164" fontId="5" fillId="0" borderId="3" xfId="2" applyNumberFormat="1" applyFont="1" applyFill="1" applyBorder="1"/>
    <xf numFmtId="164" fontId="5" fillId="0" borderId="4" xfId="2" applyNumberFormat="1" applyFont="1" applyFill="1" applyBorder="1"/>
    <xf numFmtId="0" fontId="5" fillId="0" borderId="0" xfId="0" applyFont="1" applyBorder="1" applyAlignment="1">
      <alignment horizontal="center"/>
    </xf>
    <xf numFmtId="39" fontId="5" fillId="0" borderId="0" xfId="0" applyNumberFormat="1" applyFont="1" applyBorder="1"/>
    <xf numFmtId="39" fontId="5" fillId="0" borderId="0" xfId="0" applyNumberFormat="1" applyFont="1"/>
    <xf numFmtId="39" fontId="5" fillId="0" borderId="1" xfId="0" applyNumberFormat="1" applyFont="1" applyFill="1" applyBorder="1"/>
    <xf numFmtId="39" fontId="6" fillId="0" borderId="0" xfId="0" applyNumberFormat="1" applyFont="1"/>
    <xf numFmtId="164" fontId="6" fillId="0" borderId="1" xfId="2" applyNumberFormat="1" applyFont="1" applyFill="1" applyBorder="1"/>
    <xf numFmtId="43" fontId="6" fillId="0" borderId="1" xfId="1" applyFont="1" applyFill="1" applyBorder="1"/>
    <xf numFmtId="43" fontId="6" fillId="0" borderId="3" xfId="1" applyFont="1" applyFill="1" applyBorder="1"/>
    <xf numFmtId="43" fontId="5" fillId="0" borderId="17" xfId="1" applyFont="1" applyFill="1" applyBorder="1"/>
    <xf numFmtId="43" fontId="5" fillId="0" borderId="18" xfId="1" applyFont="1" applyFill="1" applyBorder="1"/>
    <xf numFmtId="43" fontId="0" fillId="0" borderId="0" xfId="0" applyNumberFormat="1"/>
    <xf numFmtId="167" fontId="6" fillId="6" borderId="19" xfId="0" applyNumberFormat="1" applyFont="1" applyFill="1" applyBorder="1" applyAlignment="1">
      <alignment horizontal="center"/>
    </xf>
    <xf numFmtId="167" fontId="6" fillId="6" borderId="20" xfId="0" applyNumberFormat="1" applyFont="1" applyFill="1" applyBorder="1" applyAlignment="1">
      <alignment horizontal="center"/>
    </xf>
    <xf numFmtId="167" fontId="5" fillId="6" borderId="20" xfId="0" applyNumberFormat="1" applyFont="1" applyFill="1" applyBorder="1" applyAlignment="1">
      <alignment horizontal="center"/>
    </xf>
    <xf numFmtId="39" fontId="6" fillId="5" borderId="6" xfId="10" applyNumberFormat="1" applyFont="1" applyFill="1" applyBorder="1" applyAlignment="1">
      <alignment horizontal="center"/>
    </xf>
    <xf numFmtId="39" fontId="6" fillId="5" borderId="7" xfId="10" applyNumberFormat="1" applyFont="1" applyFill="1" applyBorder="1" applyAlignment="1">
      <alignment horizontal="center"/>
    </xf>
    <xf numFmtId="39" fontId="6" fillId="5" borderId="0" xfId="10" quotePrefix="1" applyNumberFormat="1" applyFont="1" applyFill="1" applyBorder="1" applyAlignment="1">
      <alignment horizontal="center"/>
    </xf>
    <xf numFmtId="39" fontId="6" fillId="5" borderId="0" xfId="10" applyNumberFormat="1" applyFont="1" applyFill="1" applyBorder="1" applyAlignment="1">
      <alignment horizontal="center"/>
    </xf>
    <xf numFmtId="39" fontId="6" fillId="5" borderId="2" xfId="10" applyNumberFormat="1" applyFont="1" applyFill="1" applyBorder="1" applyAlignment="1">
      <alignment horizontal="center"/>
    </xf>
    <xf numFmtId="164" fontId="4" fillId="7" borderId="0" xfId="2" applyNumberFormat="1" applyFont="1" applyFill="1" applyBorder="1"/>
    <xf numFmtId="164" fontId="5" fillId="7" borderId="0" xfId="2" applyNumberFormat="1" applyFont="1" applyFill="1" applyBorder="1"/>
  </cellXfs>
  <cellStyles count="11">
    <cellStyle name="Comma" xfId="1" builtinId="3"/>
    <cellStyle name="Comma [0]" xfId="2" builtinId="6"/>
    <cellStyle name="Normal" xfId="0" builtinId="0"/>
    <cellStyle name="Normal 19" xfId="4"/>
    <cellStyle name="Normal 24" xfId="5"/>
    <cellStyle name="Normal 44" xfId="7"/>
    <cellStyle name="Normal 47" xfId="8"/>
    <cellStyle name="Normal 82" xfId="6"/>
    <cellStyle name="Normal_IP awp" xfId="10"/>
    <cellStyle name="Normal_STB032010" xfId="9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9"/>
  <sheetViews>
    <sheetView tabSelected="1" topLeftCell="A130" workbookViewId="0">
      <selection activeCell="H118" sqref="H1:H1048576"/>
    </sheetView>
  </sheetViews>
  <sheetFormatPr defaultRowHeight="15" x14ac:dyDescent="0.25"/>
  <cols>
    <col min="1" max="1" width="29.140625" bestFit="1" customWidth="1"/>
    <col min="2" max="2" width="43.42578125" bestFit="1" customWidth="1"/>
    <col min="3" max="3" width="2.5703125" bestFit="1" customWidth="1"/>
    <col min="4" max="4" width="12.28515625" bestFit="1" customWidth="1"/>
    <col min="5" max="5" width="14.28515625" bestFit="1" customWidth="1"/>
    <col min="6" max="6" width="11.140625" bestFit="1" customWidth="1"/>
  </cols>
  <sheetData>
    <row r="2" spans="1:6" x14ac:dyDescent="0.25">
      <c r="D2" s="114" t="s">
        <v>394</v>
      </c>
      <c r="E2" s="114"/>
      <c r="F2" s="115"/>
    </row>
    <row r="3" spans="1:6" x14ac:dyDescent="0.25">
      <c r="D3" s="116" t="s">
        <v>398</v>
      </c>
      <c r="E3" s="117"/>
      <c r="F3" s="118"/>
    </row>
    <row r="4" spans="1:6" x14ac:dyDescent="0.25">
      <c r="D4" s="111" t="s">
        <v>395</v>
      </c>
      <c r="E4" s="112" t="s">
        <v>396</v>
      </c>
      <c r="F4" s="113" t="s">
        <v>397</v>
      </c>
    </row>
    <row r="6" spans="1:6" x14ac:dyDescent="0.25">
      <c r="A6" s="1" t="s">
        <v>0</v>
      </c>
      <c r="B6" s="2"/>
      <c r="C6" s="2"/>
      <c r="D6" s="3"/>
      <c r="E6" s="4"/>
      <c r="F6" s="5"/>
    </row>
    <row r="7" spans="1:6" x14ac:dyDescent="0.25">
      <c r="A7" s="6" t="s">
        <v>1</v>
      </c>
      <c r="B7" s="6" t="s">
        <v>2</v>
      </c>
      <c r="C7" s="7" t="s">
        <v>3</v>
      </c>
      <c r="D7" s="8">
        <v>641930.1</v>
      </c>
      <c r="E7" s="4">
        <v>857670.18</v>
      </c>
      <c r="F7" s="5">
        <f>E7-D7</f>
        <v>215740.08000000007</v>
      </c>
    </row>
    <row r="8" spans="1:6" x14ac:dyDescent="0.25">
      <c r="A8" s="6" t="s">
        <v>4</v>
      </c>
      <c r="B8" s="6" t="s">
        <v>5</v>
      </c>
      <c r="C8" s="7" t="s">
        <v>3</v>
      </c>
      <c r="D8" s="8">
        <v>112110.64</v>
      </c>
      <c r="E8" s="9">
        <v>150768.99</v>
      </c>
      <c r="F8" s="5">
        <f>E8-D8</f>
        <v>38658.349999999991</v>
      </c>
    </row>
    <row r="9" spans="1:6" x14ac:dyDescent="0.25">
      <c r="A9" s="10" t="s">
        <v>6</v>
      </c>
      <c r="B9" s="11" t="s">
        <v>7</v>
      </c>
      <c r="C9" s="7" t="s">
        <v>3</v>
      </c>
      <c r="D9" s="3">
        <v>4910.6899999999996</v>
      </c>
      <c r="E9" s="4">
        <v>5390.44</v>
      </c>
      <c r="F9" s="5">
        <f>E9-D9</f>
        <v>479.75</v>
      </c>
    </row>
    <row r="10" spans="1:6" x14ac:dyDescent="0.25">
      <c r="A10" s="6"/>
      <c r="B10" s="6"/>
      <c r="C10" s="7"/>
      <c r="D10" s="12"/>
      <c r="E10" s="13"/>
      <c r="F10" s="5"/>
    </row>
    <row r="11" spans="1:6" x14ac:dyDescent="0.25">
      <c r="A11" s="2"/>
      <c r="B11" s="2"/>
      <c r="C11" s="2"/>
      <c r="D11" s="14"/>
      <c r="E11" s="15"/>
      <c r="F11" s="16"/>
    </row>
    <row r="12" spans="1:6" x14ac:dyDescent="0.25">
      <c r="A12" s="2"/>
      <c r="B12" s="2"/>
      <c r="C12" s="2"/>
      <c r="D12" s="17">
        <f>SUM(D7:D10)</f>
        <v>758951.42999999993</v>
      </c>
      <c r="E12" s="18">
        <f t="shared" ref="E12:F12" si="0">SUM(E7:E10)</f>
        <v>1013829.61</v>
      </c>
      <c r="F12" s="19">
        <f t="shared" si="0"/>
        <v>254878.18000000005</v>
      </c>
    </row>
    <row r="13" spans="1:6" x14ac:dyDescent="0.25">
      <c r="A13" s="1" t="s">
        <v>8</v>
      </c>
      <c r="B13" s="2"/>
      <c r="C13" s="2"/>
      <c r="D13" s="14"/>
      <c r="E13" s="20"/>
      <c r="F13" s="16"/>
    </row>
    <row r="14" spans="1:6" x14ac:dyDescent="0.25">
      <c r="A14" s="21" t="s">
        <v>9</v>
      </c>
      <c r="B14" s="2" t="s">
        <v>10</v>
      </c>
      <c r="C14" s="7" t="s">
        <v>3</v>
      </c>
      <c r="D14" s="3">
        <v>4900</v>
      </c>
      <c r="E14" s="4">
        <v>7000</v>
      </c>
      <c r="F14" s="5">
        <f>E14-D14</f>
        <v>2100</v>
      </c>
    </row>
    <row r="15" spans="1:6" x14ac:dyDescent="0.25">
      <c r="A15" s="2" t="s">
        <v>11</v>
      </c>
      <c r="B15" s="2" t="s">
        <v>12</v>
      </c>
      <c r="C15" s="7" t="s">
        <v>3</v>
      </c>
      <c r="D15" s="3"/>
      <c r="E15" s="22"/>
      <c r="F15" s="5">
        <f>E15-D15</f>
        <v>0</v>
      </c>
    </row>
    <row r="16" spans="1:6" x14ac:dyDescent="0.25">
      <c r="A16" s="10" t="s">
        <v>13</v>
      </c>
      <c r="B16" s="11" t="s">
        <v>14</v>
      </c>
      <c r="C16" s="7" t="s">
        <v>3</v>
      </c>
      <c r="D16" s="17">
        <v>5963.85</v>
      </c>
      <c r="E16" s="4">
        <v>6563.35</v>
      </c>
      <c r="F16" s="5">
        <f>E16-D16</f>
        <v>599.5</v>
      </c>
    </row>
    <row r="17" spans="1:6" x14ac:dyDescent="0.25">
      <c r="A17" s="2"/>
      <c r="B17" s="2"/>
      <c r="C17" s="2"/>
      <c r="D17" s="14"/>
      <c r="E17" s="23"/>
      <c r="F17" s="24"/>
    </row>
    <row r="18" spans="1:6" x14ac:dyDescent="0.25">
      <c r="A18" s="2"/>
      <c r="B18" s="2"/>
      <c r="C18" s="2"/>
      <c r="D18" s="17">
        <f>SUM(D14:D16)</f>
        <v>10863.85</v>
      </c>
      <c r="E18" s="18">
        <f t="shared" ref="E18:F18" si="1">SUM(E14:E16)</f>
        <v>13563.35</v>
      </c>
      <c r="F18" s="19">
        <f t="shared" si="1"/>
        <v>2699.5</v>
      </c>
    </row>
    <row r="19" spans="1:6" x14ac:dyDescent="0.25">
      <c r="A19" s="1" t="s">
        <v>15</v>
      </c>
      <c r="B19" s="2"/>
      <c r="C19" s="2"/>
      <c r="D19" s="3"/>
      <c r="E19" s="25"/>
      <c r="F19" s="5"/>
    </row>
    <row r="20" spans="1:6" x14ac:dyDescent="0.25">
      <c r="A20" s="11" t="s">
        <v>16</v>
      </c>
      <c r="B20" s="11" t="s">
        <v>17</v>
      </c>
      <c r="C20" s="7" t="s">
        <v>3</v>
      </c>
      <c r="D20" s="3">
        <v>53568.75</v>
      </c>
      <c r="E20" s="4">
        <v>101682.5</v>
      </c>
      <c r="F20" s="5">
        <f>E20-D20</f>
        <v>48113.75</v>
      </c>
    </row>
    <row r="21" spans="1:6" x14ac:dyDescent="0.25">
      <c r="A21" s="2" t="s">
        <v>18</v>
      </c>
      <c r="B21" s="2" t="s">
        <v>19</v>
      </c>
      <c r="C21" s="7" t="s">
        <v>3</v>
      </c>
      <c r="D21" s="3">
        <v>5132.76</v>
      </c>
      <c r="E21" s="4">
        <v>9567.76</v>
      </c>
      <c r="F21" s="5">
        <f>E21-D21</f>
        <v>4435</v>
      </c>
    </row>
    <row r="22" spans="1:6" x14ac:dyDescent="0.25">
      <c r="A22" s="2"/>
      <c r="B22" s="2"/>
      <c r="C22" s="2"/>
      <c r="D22" s="14"/>
      <c r="E22" s="20"/>
      <c r="F22" s="16"/>
    </row>
    <row r="23" spans="1:6" x14ac:dyDescent="0.25">
      <c r="A23" s="2"/>
      <c r="B23" s="2"/>
      <c r="C23" s="2"/>
      <c r="D23" s="17">
        <f t="shared" ref="D23:F23" si="2">SUM(D20:D22)</f>
        <v>58701.51</v>
      </c>
      <c r="E23" s="18">
        <f t="shared" si="2"/>
        <v>111250.26</v>
      </c>
      <c r="F23" s="26">
        <f t="shared" si="2"/>
        <v>52548.75</v>
      </c>
    </row>
    <row r="24" spans="1:6" x14ac:dyDescent="0.25">
      <c r="A24" s="2"/>
      <c r="B24" s="2"/>
      <c r="C24" s="2"/>
      <c r="D24" s="27"/>
      <c r="E24" s="22"/>
      <c r="F24" s="5"/>
    </row>
    <row r="25" spans="1:6" x14ac:dyDescent="0.25">
      <c r="A25" s="1" t="s">
        <v>20</v>
      </c>
      <c r="B25" s="2"/>
      <c r="C25" s="2"/>
      <c r="D25" s="3"/>
      <c r="E25" s="4"/>
      <c r="F25" s="5"/>
    </row>
    <row r="26" spans="1:6" x14ac:dyDescent="0.25">
      <c r="A26" s="2" t="s">
        <v>21</v>
      </c>
      <c r="B26" s="2" t="s">
        <v>20</v>
      </c>
      <c r="C26" s="7" t="s">
        <v>3</v>
      </c>
      <c r="D26" s="3">
        <v>81598</v>
      </c>
      <c r="E26" s="4">
        <v>109163</v>
      </c>
      <c r="F26" s="5">
        <f>E26-D26</f>
        <v>27565</v>
      </c>
    </row>
    <row r="27" spans="1:6" x14ac:dyDescent="0.25">
      <c r="A27" s="2" t="s">
        <v>22</v>
      </c>
      <c r="B27" s="2" t="s">
        <v>23</v>
      </c>
      <c r="C27" s="7" t="s">
        <v>3</v>
      </c>
      <c r="D27" s="3">
        <v>8827</v>
      </c>
      <c r="E27" s="4">
        <v>13303</v>
      </c>
      <c r="F27" s="5">
        <f>E27-D27</f>
        <v>4476</v>
      </c>
    </row>
    <row r="28" spans="1:6" x14ac:dyDescent="0.25">
      <c r="A28" s="2"/>
      <c r="B28" s="2"/>
      <c r="C28" s="2"/>
      <c r="D28" s="14"/>
      <c r="E28" s="23"/>
      <c r="F28" s="28"/>
    </row>
    <row r="29" spans="1:6" x14ac:dyDescent="0.25">
      <c r="A29" s="2"/>
      <c r="B29" s="2"/>
      <c r="C29" s="2"/>
      <c r="D29" s="17">
        <f>SUM(D26:D28)</f>
        <v>90425</v>
      </c>
      <c r="E29" s="18">
        <f t="shared" ref="E29:F29" si="3">SUM(E26:E28)</f>
        <v>122466</v>
      </c>
      <c r="F29" s="26">
        <f t="shared" si="3"/>
        <v>32041</v>
      </c>
    </row>
    <row r="30" spans="1:6" x14ac:dyDescent="0.25">
      <c r="A30" s="2"/>
      <c r="B30" s="2"/>
      <c r="C30" s="2"/>
      <c r="D30" s="3"/>
      <c r="E30" s="22"/>
      <c r="F30" s="5"/>
    </row>
    <row r="31" spans="1:6" x14ac:dyDescent="0.25">
      <c r="A31" s="1" t="s">
        <v>24</v>
      </c>
      <c r="B31" s="2"/>
      <c r="C31" s="2"/>
      <c r="D31" s="3"/>
      <c r="E31" s="4"/>
      <c r="F31" s="5"/>
    </row>
    <row r="32" spans="1:6" x14ac:dyDescent="0.25">
      <c r="A32" s="2" t="s">
        <v>25</v>
      </c>
      <c r="B32" s="2" t="s">
        <v>26</v>
      </c>
      <c r="C32" s="7" t="s">
        <v>3</v>
      </c>
      <c r="D32" s="3">
        <v>7566.2</v>
      </c>
      <c r="E32" s="4">
        <v>10362.700000000001</v>
      </c>
      <c r="F32" s="5">
        <f>E32-D32</f>
        <v>2796.5000000000009</v>
      </c>
    </row>
    <row r="33" spans="1:6" x14ac:dyDescent="0.25">
      <c r="A33" s="2" t="s">
        <v>27</v>
      </c>
      <c r="B33" s="2" t="s">
        <v>28</v>
      </c>
      <c r="C33" s="7" t="s">
        <v>3</v>
      </c>
      <c r="D33" s="3">
        <v>1272.8499999999999</v>
      </c>
      <c r="E33" s="4">
        <v>1802.55</v>
      </c>
      <c r="F33" s="5">
        <f>E33-D33</f>
        <v>529.70000000000005</v>
      </c>
    </row>
    <row r="34" spans="1:6" x14ac:dyDescent="0.25">
      <c r="A34" s="2"/>
      <c r="B34" s="2"/>
      <c r="C34" s="2"/>
      <c r="D34" s="14"/>
      <c r="E34" s="20"/>
      <c r="F34" s="29"/>
    </row>
    <row r="35" spans="1:6" x14ac:dyDescent="0.25">
      <c r="A35" s="2"/>
      <c r="B35" s="2"/>
      <c r="C35" s="2"/>
      <c r="D35" s="17">
        <f>SUM(D32:D33)</f>
        <v>8839.0499999999993</v>
      </c>
      <c r="E35" s="18">
        <f t="shared" ref="E35:F35" si="4">SUM(E32:E33)</f>
        <v>12165.25</v>
      </c>
      <c r="F35" s="26">
        <f t="shared" si="4"/>
        <v>3326.2000000000007</v>
      </c>
    </row>
    <row r="36" spans="1:6" x14ac:dyDescent="0.25">
      <c r="A36" s="2"/>
      <c r="B36" s="2"/>
      <c r="C36" s="2"/>
      <c r="D36" s="30"/>
      <c r="E36" s="4"/>
      <c r="F36" s="5"/>
    </row>
    <row r="37" spans="1:6" x14ac:dyDescent="0.25">
      <c r="A37" s="1" t="s">
        <v>29</v>
      </c>
      <c r="B37" s="2"/>
      <c r="C37" s="2"/>
      <c r="D37" s="3"/>
      <c r="E37" s="4"/>
      <c r="F37" s="5"/>
    </row>
    <row r="38" spans="1:6" x14ac:dyDescent="0.25">
      <c r="A38" s="2" t="s">
        <v>30</v>
      </c>
      <c r="B38" s="2" t="s">
        <v>31</v>
      </c>
      <c r="C38" s="7" t="s">
        <v>3</v>
      </c>
      <c r="D38" s="3">
        <v>1430.68</v>
      </c>
      <c r="E38" s="4">
        <v>3037.68</v>
      </c>
      <c r="F38" s="5">
        <f>E38-D38</f>
        <v>1606.9999999999998</v>
      </c>
    </row>
    <row r="39" spans="1:6" x14ac:dyDescent="0.25">
      <c r="A39" s="2" t="s">
        <v>32</v>
      </c>
      <c r="B39" s="2" t="s">
        <v>33</v>
      </c>
      <c r="C39" s="7" t="s">
        <v>3</v>
      </c>
      <c r="D39" s="31">
        <v>381</v>
      </c>
      <c r="E39" s="22">
        <v>495</v>
      </c>
      <c r="F39" s="5">
        <f>E39-D39</f>
        <v>114</v>
      </c>
    </row>
    <row r="40" spans="1:6" x14ac:dyDescent="0.25">
      <c r="A40" s="2"/>
      <c r="B40" s="2"/>
      <c r="C40" s="2"/>
      <c r="D40" s="14"/>
      <c r="E40" s="23"/>
      <c r="F40" s="16"/>
    </row>
    <row r="41" spans="1:6" x14ac:dyDescent="0.25">
      <c r="A41" s="2"/>
      <c r="B41" s="2"/>
      <c r="C41" s="2"/>
      <c r="D41" s="17">
        <f t="shared" ref="D41:F41" si="5">SUM(D38:D40)</f>
        <v>1811.68</v>
      </c>
      <c r="E41" s="18">
        <f t="shared" si="5"/>
        <v>3532.68</v>
      </c>
      <c r="F41" s="26">
        <f t="shared" si="5"/>
        <v>1720.9999999999998</v>
      </c>
    </row>
    <row r="42" spans="1:6" x14ac:dyDescent="0.25">
      <c r="A42" s="2"/>
      <c r="B42" s="2"/>
      <c r="C42" s="2"/>
      <c r="D42" s="27"/>
      <c r="E42" s="4"/>
      <c r="F42" s="5"/>
    </row>
    <row r="43" spans="1:6" x14ac:dyDescent="0.25">
      <c r="A43" s="1"/>
      <c r="B43" s="2"/>
      <c r="C43" s="2"/>
      <c r="D43" s="3"/>
      <c r="E43" s="4"/>
      <c r="F43" s="5"/>
    </row>
    <row r="44" spans="1:6" x14ac:dyDescent="0.25">
      <c r="A44" s="10" t="s">
        <v>34</v>
      </c>
      <c r="B44" s="11" t="s">
        <v>35</v>
      </c>
      <c r="C44" s="7" t="s">
        <v>3</v>
      </c>
      <c r="D44" s="3">
        <v>41462.76</v>
      </c>
      <c r="E44" s="4">
        <v>41752.620000000003</v>
      </c>
      <c r="F44" s="5">
        <f>E44-D44</f>
        <v>289.86000000000058</v>
      </c>
    </row>
    <row r="45" spans="1:6" x14ac:dyDescent="0.25">
      <c r="A45" s="10" t="s">
        <v>36</v>
      </c>
      <c r="B45" s="11" t="s">
        <v>37</v>
      </c>
      <c r="C45" s="7" t="s">
        <v>3</v>
      </c>
      <c r="D45" s="3"/>
      <c r="E45" s="4"/>
      <c r="F45" s="5">
        <f>E45-D45</f>
        <v>0</v>
      </c>
    </row>
    <row r="46" spans="1:6" x14ac:dyDescent="0.25">
      <c r="A46" s="11" t="s">
        <v>38</v>
      </c>
      <c r="B46" s="11" t="s">
        <v>39</v>
      </c>
      <c r="C46" s="7" t="s">
        <v>3</v>
      </c>
      <c r="D46" s="3">
        <v>700.85</v>
      </c>
      <c r="E46" s="22">
        <v>1755.4</v>
      </c>
      <c r="F46" s="5">
        <f>E46-D46</f>
        <v>1054.5500000000002</v>
      </c>
    </row>
    <row r="47" spans="1:6" x14ac:dyDescent="0.25">
      <c r="A47" s="11" t="s">
        <v>40</v>
      </c>
      <c r="B47" s="11" t="s">
        <v>41</v>
      </c>
      <c r="C47" s="7" t="s">
        <v>3</v>
      </c>
      <c r="D47" s="3"/>
      <c r="E47" s="22"/>
      <c r="F47" s="5">
        <f>E47-D47</f>
        <v>0</v>
      </c>
    </row>
    <row r="48" spans="1:6" x14ac:dyDescent="0.25">
      <c r="A48" s="11"/>
      <c r="B48" s="11"/>
      <c r="C48" s="2"/>
      <c r="D48" s="14"/>
      <c r="E48" s="23"/>
      <c r="F48" s="16"/>
    </row>
    <row r="49" spans="1:6" x14ac:dyDescent="0.25">
      <c r="A49" s="11"/>
      <c r="B49" s="11"/>
      <c r="C49" s="2"/>
      <c r="D49" s="17">
        <f>SUM(D44:D48)</f>
        <v>42163.61</v>
      </c>
      <c r="E49" s="18">
        <f t="shared" ref="E49:F49" si="6">SUM(E44:E48)</f>
        <v>43508.020000000004</v>
      </c>
      <c r="F49" s="26">
        <f t="shared" si="6"/>
        <v>1344.4100000000008</v>
      </c>
    </row>
    <row r="50" spans="1:6" x14ac:dyDescent="0.25">
      <c r="A50" s="11"/>
      <c r="B50" s="11"/>
      <c r="C50" s="2"/>
      <c r="D50" s="27"/>
      <c r="E50" s="22"/>
      <c r="F50" s="5"/>
    </row>
    <row r="51" spans="1:6" x14ac:dyDescent="0.25">
      <c r="A51" s="32" t="s">
        <v>42</v>
      </c>
      <c r="B51" s="11"/>
      <c r="C51" s="2"/>
      <c r="D51" s="3"/>
      <c r="E51" s="4"/>
      <c r="F51" s="5"/>
    </row>
    <row r="52" spans="1:6" x14ac:dyDescent="0.25">
      <c r="A52" s="11" t="s">
        <v>43</v>
      </c>
      <c r="B52" s="11" t="s">
        <v>44</v>
      </c>
      <c r="C52" s="7" t="s">
        <v>3</v>
      </c>
      <c r="D52" s="3">
        <v>11352.8</v>
      </c>
      <c r="E52" s="4">
        <v>14743.38</v>
      </c>
      <c r="F52" s="5">
        <f>E52-D52</f>
        <v>3390.58</v>
      </c>
    </row>
    <row r="53" spans="1:6" x14ac:dyDescent="0.25">
      <c r="A53" s="11" t="s">
        <v>45</v>
      </c>
      <c r="B53" s="11" t="s">
        <v>46</v>
      </c>
      <c r="C53" s="7" t="s">
        <v>3</v>
      </c>
      <c r="D53" s="3">
        <v>1077.5999999999999</v>
      </c>
      <c r="E53" s="4">
        <v>1611.28</v>
      </c>
      <c r="F53" s="5">
        <f>E53-D53</f>
        <v>533.68000000000006</v>
      </c>
    </row>
    <row r="54" spans="1:6" x14ac:dyDescent="0.25">
      <c r="A54" s="11" t="s">
        <v>47</v>
      </c>
      <c r="B54" s="11" t="s">
        <v>48</v>
      </c>
      <c r="C54" s="33" t="s">
        <v>49</v>
      </c>
      <c r="D54" s="3">
        <v>11184.14</v>
      </c>
      <c r="E54" s="22">
        <v>20193.34</v>
      </c>
      <c r="F54" s="5">
        <f>E54-D54</f>
        <v>9009.2000000000007</v>
      </c>
    </row>
    <row r="55" spans="1:6" x14ac:dyDescent="0.25">
      <c r="A55" s="11"/>
      <c r="B55" s="11"/>
      <c r="C55" s="2"/>
      <c r="D55" s="14"/>
      <c r="E55" s="23"/>
      <c r="F55" s="16"/>
    </row>
    <row r="56" spans="1:6" x14ac:dyDescent="0.25">
      <c r="A56" s="2"/>
      <c r="B56" s="2"/>
      <c r="C56" s="2"/>
      <c r="D56" s="17">
        <f>SUM(D52:D55)</f>
        <v>23614.54</v>
      </c>
      <c r="E56" s="18">
        <f t="shared" ref="E56:F56" si="7">SUM(E52:E55)</f>
        <v>36548</v>
      </c>
      <c r="F56" s="26">
        <f t="shared" si="7"/>
        <v>12933.460000000001</v>
      </c>
    </row>
    <row r="57" spans="1:6" x14ac:dyDescent="0.25">
      <c r="A57" s="2"/>
      <c r="B57" s="2"/>
      <c r="C57" s="2"/>
      <c r="D57" s="30"/>
      <c r="E57" s="22"/>
      <c r="F57" s="5"/>
    </row>
    <row r="58" spans="1:6" x14ac:dyDescent="0.25">
      <c r="A58" s="34" t="s">
        <v>50</v>
      </c>
      <c r="B58" s="2"/>
      <c r="C58" s="2"/>
      <c r="D58" s="3"/>
      <c r="E58" s="22"/>
      <c r="F58" s="5"/>
    </row>
    <row r="59" spans="1:6" x14ac:dyDescent="0.25">
      <c r="A59" s="2" t="s">
        <v>51</v>
      </c>
      <c r="B59" s="2" t="s">
        <v>52</v>
      </c>
      <c r="C59" s="7" t="s">
        <v>3</v>
      </c>
      <c r="D59" s="3">
        <v>2700</v>
      </c>
      <c r="E59" s="22">
        <v>2900</v>
      </c>
      <c r="F59" s="5">
        <f>E59-D59</f>
        <v>200</v>
      </c>
    </row>
    <row r="60" spans="1:6" x14ac:dyDescent="0.25">
      <c r="A60" s="11" t="s">
        <v>53</v>
      </c>
      <c r="B60" s="11" t="s">
        <v>54</v>
      </c>
      <c r="C60" s="7" t="s">
        <v>3</v>
      </c>
      <c r="D60" s="17"/>
      <c r="E60" s="18">
        <v>3609.9</v>
      </c>
      <c r="F60" s="35">
        <f>E60-D60</f>
        <v>3609.9</v>
      </c>
    </row>
    <row r="61" spans="1:6" x14ac:dyDescent="0.25">
      <c r="A61" s="2"/>
      <c r="B61" s="2"/>
      <c r="C61" s="2"/>
      <c r="D61" s="3"/>
      <c r="E61" s="22"/>
      <c r="F61" s="36"/>
    </row>
    <row r="62" spans="1:6" x14ac:dyDescent="0.25">
      <c r="A62" s="2"/>
      <c r="B62" s="2"/>
      <c r="C62" s="2"/>
      <c r="D62" s="17">
        <f t="shared" ref="D62:F62" si="8">SUM(D59:D61)</f>
        <v>2700</v>
      </c>
      <c r="E62" s="18">
        <f t="shared" si="8"/>
        <v>6509.9</v>
      </c>
      <c r="F62" s="26">
        <f t="shared" si="8"/>
        <v>3809.9</v>
      </c>
    </row>
    <row r="63" spans="1:6" ht="15.75" thickBot="1" x14ac:dyDescent="0.3">
      <c r="A63" s="2"/>
      <c r="B63" s="2"/>
      <c r="C63" s="2"/>
      <c r="D63" s="30"/>
      <c r="E63" s="22"/>
      <c r="F63" s="5"/>
    </row>
    <row r="64" spans="1:6" x14ac:dyDescent="0.25">
      <c r="A64" s="2"/>
      <c r="B64" s="2" t="s">
        <v>55</v>
      </c>
      <c r="C64" s="2"/>
      <c r="D64" s="37">
        <f>D23+D18+D12</f>
        <v>828516.78999999992</v>
      </c>
      <c r="E64" s="38">
        <f>E23+E18+E12</f>
        <v>1138643.22</v>
      </c>
      <c r="F64" s="39">
        <f>F23+F18+F12</f>
        <v>310126.43000000005</v>
      </c>
    </row>
    <row r="65" spans="1:6" x14ac:dyDescent="0.25">
      <c r="A65" s="2"/>
      <c r="B65" s="2" t="s">
        <v>56</v>
      </c>
      <c r="C65" s="2"/>
      <c r="D65" s="40">
        <f>D29</f>
        <v>90425</v>
      </c>
      <c r="E65" s="41">
        <f>E29</f>
        <v>122466</v>
      </c>
      <c r="F65" s="42">
        <f>E65+D65</f>
        <v>212891</v>
      </c>
    </row>
    <row r="66" spans="1:6" x14ac:dyDescent="0.25">
      <c r="A66" s="2"/>
      <c r="B66" s="2" t="s">
        <v>57</v>
      </c>
      <c r="C66" s="2"/>
      <c r="D66" s="43">
        <f>D62+D56+D49+D41+D35</f>
        <v>79128.87999999999</v>
      </c>
      <c r="E66" s="44">
        <f>E62+E56+E49+E41+E35</f>
        <v>102263.85</v>
      </c>
      <c r="F66" s="45">
        <f>F62+F56+F49+F41+F35</f>
        <v>23134.97</v>
      </c>
    </row>
    <row r="67" spans="1:6" ht="15.75" thickBot="1" x14ac:dyDescent="0.3">
      <c r="A67" s="2"/>
      <c r="B67" s="2" t="s">
        <v>58</v>
      </c>
      <c r="C67" s="2"/>
      <c r="D67" s="46">
        <f>D65/D64</f>
        <v>0.10914081777389208</v>
      </c>
      <c r="E67" s="47">
        <f>E65/E64</f>
        <v>0.10755432241540946</v>
      </c>
      <c r="F67" s="48">
        <f>F65/F64</f>
        <v>0.68646519421127683</v>
      </c>
    </row>
    <row r="68" spans="1:6" x14ac:dyDescent="0.25">
      <c r="A68" s="2"/>
      <c r="B68" s="2"/>
      <c r="C68" s="2"/>
      <c r="D68" s="30"/>
      <c r="E68" s="22"/>
      <c r="F68" s="49"/>
    </row>
    <row r="69" spans="1:6" x14ac:dyDescent="0.25">
      <c r="A69" s="1" t="s">
        <v>59</v>
      </c>
      <c r="B69" s="2"/>
      <c r="C69" s="2"/>
      <c r="D69" s="3"/>
      <c r="E69" s="22"/>
      <c r="F69" s="49"/>
    </row>
    <row r="70" spans="1:6" x14ac:dyDescent="0.25">
      <c r="A70" s="2" t="s">
        <v>60</v>
      </c>
      <c r="B70" s="2" t="s">
        <v>61</v>
      </c>
      <c r="C70" s="7" t="s">
        <v>3</v>
      </c>
      <c r="D70" s="3">
        <v>20497.310000000001</v>
      </c>
      <c r="E70" s="22">
        <v>30065.38</v>
      </c>
      <c r="F70" s="49">
        <f>E70-D70</f>
        <v>9568.07</v>
      </c>
    </row>
    <row r="71" spans="1:6" x14ac:dyDescent="0.25">
      <c r="A71" s="2" t="s">
        <v>62</v>
      </c>
      <c r="B71" s="2" t="s">
        <v>63</v>
      </c>
      <c r="C71" s="7" t="s">
        <v>3</v>
      </c>
      <c r="D71" s="3">
        <v>7167.2</v>
      </c>
      <c r="E71" s="22">
        <v>9837.5499999999993</v>
      </c>
      <c r="F71" s="49">
        <f>E71-D71</f>
        <v>2670.3499999999995</v>
      </c>
    </row>
    <row r="72" spans="1:6" x14ac:dyDescent="0.25">
      <c r="A72" s="2" t="s">
        <v>64</v>
      </c>
      <c r="B72" s="11" t="s">
        <v>65</v>
      </c>
      <c r="C72" s="7" t="s">
        <v>3</v>
      </c>
      <c r="D72" s="3"/>
      <c r="E72" s="22">
        <v>634.94000000000005</v>
      </c>
      <c r="F72" s="49">
        <f>E72-D72</f>
        <v>634.94000000000005</v>
      </c>
    </row>
    <row r="73" spans="1:6" x14ac:dyDescent="0.25">
      <c r="A73" s="2"/>
      <c r="B73" s="2"/>
      <c r="C73" s="2"/>
      <c r="D73" s="14"/>
      <c r="E73" s="23"/>
      <c r="F73" s="24"/>
    </row>
    <row r="74" spans="1:6" x14ac:dyDescent="0.25">
      <c r="A74" s="2"/>
      <c r="B74" s="2"/>
      <c r="C74" s="2"/>
      <c r="D74" s="17">
        <f>SUM(D70:D73)</f>
        <v>27664.510000000002</v>
      </c>
      <c r="E74" s="18">
        <f t="shared" ref="E74:F74" si="9">SUM(E70:E73)</f>
        <v>40537.870000000003</v>
      </c>
      <c r="F74" s="19">
        <f t="shared" si="9"/>
        <v>12873.359999999999</v>
      </c>
    </row>
    <row r="75" spans="1:6" x14ac:dyDescent="0.25">
      <c r="A75" s="1" t="s">
        <v>66</v>
      </c>
      <c r="B75" s="2"/>
      <c r="C75" s="2"/>
      <c r="D75" s="3"/>
      <c r="E75" s="22"/>
      <c r="F75" s="5"/>
    </row>
    <row r="76" spans="1:6" x14ac:dyDescent="0.25">
      <c r="A76" s="50" t="s">
        <v>67</v>
      </c>
      <c r="B76" s="50" t="s">
        <v>68</v>
      </c>
      <c r="C76" s="7" t="s">
        <v>3</v>
      </c>
      <c r="D76" s="51">
        <v>14646.02</v>
      </c>
      <c r="E76" s="18">
        <v>18081.5</v>
      </c>
      <c r="F76" s="52">
        <f>E76-D76</f>
        <v>3435.4799999999996</v>
      </c>
    </row>
    <row r="77" spans="1:6" x14ac:dyDescent="0.25">
      <c r="A77" s="2"/>
      <c r="B77" s="2"/>
      <c r="C77" s="7"/>
      <c r="D77" s="3"/>
      <c r="E77" s="22"/>
      <c r="F77" s="5"/>
    </row>
    <row r="78" spans="1:6" x14ac:dyDescent="0.25">
      <c r="A78" s="1" t="s">
        <v>69</v>
      </c>
      <c r="B78" s="2"/>
      <c r="C78" s="2"/>
      <c r="D78" s="3"/>
      <c r="E78" s="22"/>
      <c r="F78" s="5"/>
    </row>
    <row r="79" spans="1:6" x14ac:dyDescent="0.25">
      <c r="A79" s="11" t="s">
        <v>70</v>
      </c>
      <c r="B79" s="11" t="s">
        <v>71</v>
      </c>
      <c r="C79" s="7" t="s">
        <v>3</v>
      </c>
      <c r="D79" s="3">
        <v>76701.600000000006</v>
      </c>
      <c r="E79" s="22">
        <v>102268.8</v>
      </c>
      <c r="F79" s="5">
        <f>E79-D79</f>
        <v>25567.199999999997</v>
      </c>
    </row>
    <row r="80" spans="1:6" x14ac:dyDescent="0.25">
      <c r="A80" s="11" t="s">
        <v>72</v>
      </c>
      <c r="B80" s="11" t="s">
        <v>73</v>
      </c>
      <c r="C80" s="7" t="s">
        <v>3</v>
      </c>
      <c r="D80" s="17">
        <v>19308.96</v>
      </c>
      <c r="E80" s="18">
        <v>25745.279999999999</v>
      </c>
      <c r="F80" s="35">
        <f>E80-D80</f>
        <v>6436.32</v>
      </c>
    </row>
    <row r="81" spans="1:6" x14ac:dyDescent="0.25">
      <c r="A81" s="2"/>
      <c r="B81" s="2"/>
      <c r="C81" s="2"/>
      <c r="D81" s="3"/>
      <c r="E81" s="22"/>
      <c r="F81" s="5"/>
    </row>
    <row r="82" spans="1:6" x14ac:dyDescent="0.25">
      <c r="A82" s="53"/>
      <c r="B82" s="53"/>
      <c r="C82" s="53"/>
      <c r="D82" s="17">
        <f t="shared" ref="D82:F82" si="10">SUM(D79:D81)</f>
        <v>96010.559999999998</v>
      </c>
      <c r="E82" s="18">
        <f t="shared" si="10"/>
        <v>128014.08</v>
      </c>
      <c r="F82" s="26">
        <f t="shared" si="10"/>
        <v>32003.519999999997</v>
      </c>
    </row>
    <row r="83" spans="1:6" x14ac:dyDescent="0.25">
      <c r="A83" s="53"/>
      <c r="B83" s="53"/>
      <c r="C83" s="53"/>
      <c r="D83" s="27"/>
      <c r="E83" s="54"/>
      <c r="F83" s="5"/>
    </row>
    <row r="84" spans="1:6" x14ac:dyDescent="0.25">
      <c r="A84" s="55" t="s">
        <v>74</v>
      </c>
      <c r="B84" s="53"/>
      <c r="C84" s="53"/>
      <c r="D84" s="31"/>
      <c r="E84" s="25"/>
      <c r="F84" s="5"/>
    </row>
    <row r="85" spans="1:6" x14ac:dyDescent="0.25">
      <c r="A85" s="56" t="s">
        <v>75</v>
      </c>
      <c r="B85" s="56" t="s">
        <v>76</v>
      </c>
      <c r="C85" s="7" t="s">
        <v>3</v>
      </c>
      <c r="D85" s="31">
        <v>4244.41</v>
      </c>
      <c r="E85" s="57">
        <v>6524.95</v>
      </c>
      <c r="F85" s="5">
        <f>E85-D85</f>
        <v>2280.54</v>
      </c>
    </row>
    <row r="86" spans="1:6" x14ac:dyDescent="0.25">
      <c r="A86" s="58" t="s">
        <v>77</v>
      </c>
      <c r="B86" s="58" t="s">
        <v>78</v>
      </c>
      <c r="C86" s="7" t="s">
        <v>3</v>
      </c>
      <c r="D86" s="31">
        <v>179</v>
      </c>
      <c r="E86" s="57">
        <v>179</v>
      </c>
      <c r="F86" s="5">
        <f>E86-D86</f>
        <v>0</v>
      </c>
    </row>
    <row r="87" spans="1:6" x14ac:dyDescent="0.25">
      <c r="A87" s="58"/>
      <c r="B87" s="58"/>
      <c r="C87" s="58"/>
      <c r="D87" s="59"/>
      <c r="E87" s="23"/>
      <c r="F87" s="28"/>
    </row>
    <row r="88" spans="1:6" x14ac:dyDescent="0.25">
      <c r="A88" s="2"/>
      <c r="B88" s="2"/>
      <c r="C88" s="2"/>
      <c r="D88" s="17">
        <f t="shared" ref="D88:F88" si="11">SUM(D85:D87)</f>
        <v>4423.41</v>
      </c>
      <c r="E88" s="18">
        <f t="shared" si="11"/>
        <v>6703.95</v>
      </c>
      <c r="F88" s="26">
        <f t="shared" si="11"/>
        <v>2280.54</v>
      </c>
    </row>
    <row r="89" spans="1:6" x14ac:dyDescent="0.25">
      <c r="A89" s="2"/>
      <c r="B89" s="2"/>
      <c r="C89" s="2"/>
      <c r="D89" s="30"/>
      <c r="E89" s="22"/>
      <c r="F89" s="5"/>
    </row>
    <row r="90" spans="1:6" x14ac:dyDescent="0.25">
      <c r="A90" s="1" t="s">
        <v>79</v>
      </c>
      <c r="B90" s="2"/>
      <c r="C90" s="2"/>
      <c r="D90" s="3"/>
      <c r="E90" s="22"/>
      <c r="F90" s="5"/>
    </row>
    <row r="91" spans="1:6" x14ac:dyDescent="0.25">
      <c r="A91" s="2" t="s">
        <v>80</v>
      </c>
      <c r="B91" s="2" t="s">
        <v>81</v>
      </c>
      <c r="C91" s="7" t="s">
        <v>3</v>
      </c>
      <c r="D91" s="3">
        <v>14937.49</v>
      </c>
      <c r="E91" s="22">
        <v>19197.939999999999</v>
      </c>
      <c r="F91" s="5">
        <f>E91-D91</f>
        <v>4260.4499999999989</v>
      </c>
    </row>
    <row r="92" spans="1:6" x14ac:dyDescent="0.25">
      <c r="A92" s="2" t="s">
        <v>82</v>
      </c>
      <c r="B92" s="2" t="s">
        <v>83</v>
      </c>
      <c r="C92" s="7" t="s">
        <v>3</v>
      </c>
      <c r="D92" s="3">
        <v>845.8</v>
      </c>
      <c r="E92" s="22">
        <v>1759.2</v>
      </c>
      <c r="F92" s="5">
        <f>E92-D92</f>
        <v>913.40000000000009</v>
      </c>
    </row>
    <row r="93" spans="1:6" x14ac:dyDescent="0.25">
      <c r="A93" s="2"/>
      <c r="B93" s="2"/>
      <c r="C93" s="2"/>
      <c r="D93" s="59"/>
      <c r="E93" s="23"/>
      <c r="F93" s="28"/>
    </row>
    <row r="94" spans="1:6" x14ac:dyDescent="0.25">
      <c r="A94" s="2"/>
      <c r="B94" s="2"/>
      <c r="C94" s="2"/>
      <c r="D94" s="17">
        <f t="shared" ref="D94:F94" si="12">SUM(D91:D93)</f>
        <v>15783.289999999999</v>
      </c>
      <c r="E94" s="18">
        <f t="shared" si="12"/>
        <v>20957.14</v>
      </c>
      <c r="F94" s="26">
        <f t="shared" si="12"/>
        <v>5173.8499999999985</v>
      </c>
    </row>
    <row r="95" spans="1:6" x14ac:dyDescent="0.25">
      <c r="A95" s="2"/>
      <c r="B95" s="2"/>
      <c r="C95" s="2"/>
      <c r="D95" s="27"/>
      <c r="E95" s="22"/>
      <c r="F95" s="5"/>
    </row>
    <row r="96" spans="1:6" x14ac:dyDescent="0.25">
      <c r="A96" s="1" t="s">
        <v>84</v>
      </c>
      <c r="B96" s="2"/>
      <c r="C96" s="2"/>
      <c r="D96" s="3"/>
      <c r="E96" s="22"/>
      <c r="F96" s="5"/>
    </row>
    <row r="97" spans="1:6" x14ac:dyDescent="0.25">
      <c r="A97" s="2" t="s">
        <v>85</v>
      </c>
      <c r="B97" s="11" t="s">
        <v>86</v>
      </c>
      <c r="C97" s="7" t="s">
        <v>3</v>
      </c>
      <c r="D97" s="3">
        <v>14571.15</v>
      </c>
      <c r="E97" s="22">
        <v>29555.91</v>
      </c>
      <c r="F97" s="5">
        <f>E97-D97</f>
        <v>14984.76</v>
      </c>
    </row>
    <row r="98" spans="1:6" x14ac:dyDescent="0.25">
      <c r="A98" s="2" t="s">
        <v>87</v>
      </c>
      <c r="B98" s="2" t="s">
        <v>88</v>
      </c>
      <c r="C98" s="7" t="s">
        <v>3</v>
      </c>
      <c r="D98" s="3">
        <v>800.1</v>
      </c>
      <c r="E98" s="25">
        <v>1049.2</v>
      </c>
      <c r="F98" s="5">
        <f>E98-D98</f>
        <v>249.10000000000002</v>
      </c>
    </row>
    <row r="99" spans="1:6" x14ac:dyDescent="0.25">
      <c r="A99" s="2"/>
      <c r="B99" s="2"/>
      <c r="C99" s="2"/>
      <c r="D99" s="59"/>
      <c r="E99" s="23"/>
      <c r="F99" s="28"/>
    </row>
    <row r="100" spans="1:6" x14ac:dyDescent="0.25">
      <c r="A100" s="2"/>
      <c r="B100" s="2"/>
      <c r="C100" s="2"/>
      <c r="D100" s="17">
        <f t="shared" ref="D100:F100" si="13">SUM(D97:D99)</f>
        <v>15371.25</v>
      </c>
      <c r="E100" s="18">
        <f t="shared" si="13"/>
        <v>30605.11</v>
      </c>
      <c r="F100" s="26">
        <f t="shared" si="13"/>
        <v>15233.86</v>
      </c>
    </row>
    <row r="101" spans="1:6" x14ac:dyDescent="0.25">
      <c r="A101" s="11"/>
      <c r="B101" s="11"/>
      <c r="C101" s="11"/>
      <c r="D101" s="3"/>
      <c r="E101" s="22"/>
      <c r="F101" s="5"/>
    </row>
    <row r="102" spans="1:6" x14ac:dyDescent="0.25">
      <c r="A102" s="1"/>
      <c r="B102" s="2"/>
      <c r="C102" s="2"/>
      <c r="D102" s="3"/>
      <c r="E102" s="22"/>
      <c r="F102" s="5"/>
    </row>
    <row r="103" spans="1:6" x14ac:dyDescent="0.25">
      <c r="A103" s="2" t="s">
        <v>89</v>
      </c>
      <c r="B103" s="2" t="s">
        <v>90</v>
      </c>
      <c r="C103" s="7" t="s">
        <v>3</v>
      </c>
      <c r="D103" s="3">
        <v>315</v>
      </c>
      <c r="E103" s="25">
        <v>728</v>
      </c>
      <c r="F103" s="5">
        <f>E103-D103</f>
        <v>413</v>
      </c>
    </row>
    <row r="104" spans="1:6" x14ac:dyDescent="0.25">
      <c r="A104" s="2" t="s">
        <v>91</v>
      </c>
      <c r="B104" s="2" t="s">
        <v>92</v>
      </c>
      <c r="C104" s="7" t="s">
        <v>3</v>
      </c>
      <c r="D104" s="3">
        <v>3855.77</v>
      </c>
      <c r="E104" s="25">
        <v>4104.05</v>
      </c>
      <c r="F104" s="5">
        <f>E104-D104</f>
        <v>248.2800000000002</v>
      </c>
    </row>
    <row r="105" spans="1:6" x14ac:dyDescent="0.25">
      <c r="A105" s="60" t="s">
        <v>93</v>
      </c>
      <c r="B105" s="60" t="s">
        <v>94</v>
      </c>
      <c r="C105" s="61" t="s">
        <v>3</v>
      </c>
      <c r="D105" s="62"/>
      <c r="E105" s="63">
        <v>9850</v>
      </c>
      <c r="F105" s="64">
        <f>E105-D105</f>
        <v>9850</v>
      </c>
    </row>
    <row r="106" spans="1:6" x14ac:dyDescent="0.25">
      <c r="A106" s="2"/>
      <c r="B106" s="2"/>
      <c r="C106" s="2"/>
      <c r="D106" s="59"/>
      <c r="E106" s="23"/>
      <c r="F106" s="28"/>
    </row>
    <row r="107" spans="1:6" x14ac:dyDescent="0.25">
      <c r="A107" s="2"/>
      <c r="B107" s="2"/>
      <c r="C107" s="2"/>
      <c r="D107" s="17">
        <f t="shared" ref="D107:F107" si="14">SUM(D103:D106)</f>
        <v>4170.7700000000004</v>
      </c>
      <c r="E107" s="18">
        <f t="shared" si="14"/>
        <v>14682.05</v>
      </c>
      <c r="F107" s="26">
        <f t="shared" si="14"/>
        <v>10511.28</v>
      </c>
    </row>
    <row r="108" spans="1:6" x14ac:dyDescent="0.25">
      <c r="A108" s="1" t="s">
        <v>95</v>
      </c>
      <c r="B108" s="2"/>
      <c r="C108" s="2"/>
      <c r="D108" s="3"/>
      <c r="E108" s="22"/>
      <c r="F108" s="5"/>
    </row>
    <row r="109" spans="1:6" x14ac:dyDescent="0.25">
      <c r="A109" s="2" t="s">
        <v>96</v>
      </c>
      <c r="B109" s="2" t="s">
        <v>97</v>
      </c>
      <c r="C109" s="7" t="s">
        <v>3</v>
      </c>
      <c r="D109" s="3">
        <v>15330.65</v>
      </c>
      <c r="E109" s="22">
        <v>20065.03</v>
      </c>
      <c r="F109" s="5">
        <f>E109-D109</f>
        <v>4734.3799999999992</v>
      </c>
    </row>
    <row r="110" spans="1:6" x14ac:dyDescent="0.25">
      <c r="A110" s="2" t="s">
        <v>98</v>
      </c>
      <c r="B110" s="2" t="s">
        <v>99</v>
      </c>
      <c r="C110" s="7" t="s">
        <v>3</v>
      </c>
      <c r="D110" s="3">
        <v>8000.1</v>
      </c>
      <c r="E110" s="22">
        <v>11002.45</v>
      </c>
      <c r="F110" s="5">
        <f>E110-D110</f>
        <v>3002.3500000000004</v>
      </c>
    </row>
    <row r="111" spans="1:6" x14ac:dyDescent="0.25">
      <c r="A111" s="2"/>
      <c r="B111" s="2"/>
      <c r="C111" s="2"/>
      <c r="D111" s="59"/>
      <c r="E111" s="23"/>
      <c r="F111" s="28"/>
    </row>
    <row r="112" spans="1:6" x14ac:dyDescent="0.25">
      <c r="A112" s="2"/>
      <c r="B112" s="2"/>
      <c r="C112" s="2"/>
      <c r="D112" s="17">
        <f t="shared" ref="D112:F112" si="15">SUM(D109:D111)</f>
        <v>23330.75</v>
      </c>
      <c r="E112" s="18">
        <f t="shared" si="15"/>
        <v>31067.48</v>
      </c>
      <c r="F112" s="26">
        <f t="shared" si="15"/>
        <v>7736.73</v>
      </c>
    </row>
    <row r="113" spans="1:6" x14ac:dyDescent="0.25">
      <c r="A113" s="2"/>
      <c r="B113" s="2"/>
      <c r="C113" s="2"/>
      <c r="D113" s="3"/>
      <c r="E113" s="22"/>
      <c r="F113" s="5"/>
    </row>
    <row r="114" spans="1:6" x14ac:dyDescent="0.25">
      <c r="A114" s="1" t="s">
        <v>100</v>
      </c>
      <c r="B114" s="2"/>
      <c r="C114" s="2"/>
      <c r="D114" s="3"/>
      <c r="E114" s="22"/>
      <c r="F114" s="5"/>
    </row>
    <row r="115" spans="1:6" x14ac:dyDescent="0.25">
      <c r="A115" s="2" t="s">
        <v>101</v>
      </c>
      <c r="B115" s="2" t="s">
        <v>102</v>
      </c>
      <c r="C115" s="7" t="s">
        <v>3</v>
      </c>
      <c r="D115" s="3"/>
      <c r="E115" s="22"/>
      <c r="F115" s="5">
        <f t="shared" ref="F115:F121" si="16">E115-D115</f>
        <v>0</v>
      </c>
    </row>
    <row r="116" spans="1:6" x14ac:dyDescent="0.25">
      <c r="A116" s="65" t="s">
        <v>103</v>
      </c>
      <c r="B116" s="65" t="s">
        <v>104</v>
      </c>
      <c r="C116" s="65" t="s">
        <v>49</v>
      </c>
      <c r="D116" s="66">
        <v>73860.740000000005</v>
      </c>
      <c r="E116" s="67">
        <v>305193.83</v>
      </c>
      <c r="F116" s="68">
        <f t="shared" si="16"/>
        <v>231333.09000000003</v>
      </c>
    </row>
    <row r="117" spans="1:6" x14ac:dyDescent="0.25">
      <c r="A117" s="65" t="s">
        <v>105</v>
      </c>
      <c r="B117" s="65" t="s">
        <v>106</v>
      </c>
      <c r="C117" s="65" t="s">
        <v>49</v>
      </c>
      <c r="D117" s="66"/>
      <c r="E117" s="67"/>
      <c r="F117" s="68">
        <f t="shared" si="16"/>
        <v>0</v>
      </c>
    </row>
    <row r="118" spans="1:6" x14ac:dyDescent="0.25">
      <c r="A118" s="11"/>
      <c r="B118" s="11" t="s">
        <v>107</v>
      </c>
      <c r="C118" s="2" t="s">
        <v>49</v>
      </c>
      <c r="D118" s="3">
        <v>71466.2</v>
      </c>
      <c r="E118" s="22">
        <v>91386.2</v>
      </c>
      <c r="F118" s="5">
        <f t="shared" si="16"/>
        <v>19920</v>
      </c>
    </row>
    <row r="119" spans="1:6" x14ac:dyDescent="0.25">
      <c r="A119" s="2" t="s">
        <v>108</v>
      </c>
      <c r="B119" s="2" t="s">
        <v>109</v>
      </c>
      <c r="C119" s="2" t="s">
        <v>49</v>
      </c>
      <c r="D119" s="3"/>
      <c r="E119" s="22"/>
      <c r="F119" s="5">
        <f t="shared" si="16"/>
        <v>0</v>
      </c>
    </row>
    <row r="120" spans="1:6" x14ac:dyDescent="0.25">
      <c r="A120" s="11" t="s">
        <v>110</v>
      </c>
      <c r="B120" s="11" t="s">
        <v>111</v>
      </c>
      <c r="C120" s="2" t="s">
        <v>49</v>
      </c>
      <c r="D120" s="3">
        <v>151318</v>
      </c>
      <c r="E120" s="22">
        <v>169084</v>
      </c>
      <c r="F120" s="5">
        <f t="shared" si="16"/>
        <v>17766</v>
      </c>
    </row>
    <row r="121" spans="1:6" x14ac:dyDescent="0.25">
      <c r="A121" s="11" t="s">
        <v>112</v>
      </c>
      <c r="B121" s="11" t="s">
        <v>113</v>
      </c>
      <c r="C121" s="2" t="s">
        <v>49</v>
      </c>
      <c r="D121" s="3">
        <v>147043.20000000001</v>
      </c>
      <c r="E121" s="22">
        <v>222123</v>
      </c>
      <c r="F121" s="5">
        <f t="shared" si="16"/>
        <v>75079.799999999988</v>
      </c>
    </row>
    <row r="122" spans="1:6" x14ac:dyDescent="0.25">
      <c r="A122" s="11" t="s">
        <v>114</v>
      </c>
      <c r="B122" s="11" t="s">
        <v>115</v>
      </c>
      <c r="C122" s="2" t="s">
        <v>49</v>
      </c>
      <c r="D122" s="3">
        <v>347185.59</v>
      </c>
      <c r="E122" s="22">
        <f>349904.38+150000</f>
        <v>499904.38</v>
      </c>
      <c r="F122" s="5">
        <f>E122-D122</f>
        <v>152718.78999999998</v>
      </c>
    </row>
    <row r="123" spans="1:6" x14ac:dyDescent="0.25">
      <c r="A123" s="2"/>
      <c r="B123" s="2"/>
      <c r="C123" s="2"/>
      <c r="D123" s="59"/>
      <c r="E123" s="23"/>
      <c r="F123" s="28"/>
    </row>
    <row r="124" spans="1:6" x14ac:dyDescent="0.25">
      <c r="A124" s="2"/>
      <c r="B124" s="2"/>
      <c r="C124" s="2"/>
      <c r="D124" s="17">
        <f t="shared" ref="D124:F124" si="17">SUM(D115:D123)</f>
        <v>790873.73</v>
      </c>
      <c r="E124" s="18">
        <f t="shared" si="17"/>
        <v>1287691.4100000001</v>
      </c>
      <c r="F124" s="26">
        <f t="shared" si="17"/>
        <v>496817.68</v>
      </c>
    </row>
    <row r="125" spans="1:6" x14ac:dyDescent="0.25">
      <c r="A125" s="2"/>
      <c r="B125" s="2"/>
      <c r="C125" s="2"/>
      <c r="D125" s="3"/>
      <c r="E125" s="22"/>
      <c r="F125" s="5"/>
    </row>
    <row r="126" spans="1:6" x14ac:dyDescent="0.25">
      <c r="A126" s="1" t="s">
        <v>116</v>
      </c>
      <c r="B126" s="2"/>
      <c r="C126" s="2"/>
      <c r="D126" s="3"/>
      <c r="E126" s="22"/>
      <c r="F126" s="5"/>
    </row>
    <row r="127" spans="1:6" x14ac:dyDescent="0.25">
      <c r="A127" s="2" t="s">
        <v>117</v>
      </c>
      <c r="B127" s="2" t="s">
        <v>118</v>
      </c>
      <c r="C127" s="2" t="s">
        <v>49</v>
      </c>
      <c r="D127" s="3">
        <v>5819.4</v>
      </c>
      <c r="E127" s="119">
        <v>6126.8</v>
      </c>
      <c r="F127" s="5">
        <f>E127-D127</f>
        <v>307.40000000000055</v>
      </c>
    </row>
    <row r="128" spans="1:6" x14ac:dyDescent="0.25">
      <c r="A128" s="11" t="s">
        <v>119</v>
      </c>
      <c r="B128" s="11" t="s">
        <v>120</v>
      </c>
      <c r="C128" s="2" t="s">
        <v>49</v>
      </c>
      <c r="D128" s="3">
        <v>11485.1</v>
      </c>
      <c r="E128" s="119">
        <v>11485.1</v>
      </c>
      <c r="F128" s="5">
        <f>E128-D128</f>
        <v>0</v>
      </c>
    </row>
    <row r="129" spans="1:6" x14ac:dyDescent="0.25">
      <c r="A129" s="2" t="s">
        <v>121</v>
      </c>
      <c r="B129" s="2" t="s">
        <v>122</v>
      </c>
      <c r="C129" s="2" t="s">
        <v>49</v>
      </c>
      <c r="D129" s="3">
        <v>6249.76</v>
      </c>
      <c r="E129" s="119">
        <v>6249.76</v>
      </c>
      <c r="F129" s="5">
        <f t="shared" ref="F129:F134" si="18">E129-D129</f>
        <v>0</v>
      </c>
    </row>
    <row r="130" spans="1:6" x14ac:dyDescent="0.25">
      <c r="A130" s="11" t="s">
        <v>123</v>
      </c>
      <c r="B130" s="11" t="s">
        <v>124</v>
      </c>
      <c r="C130" s="2" t="s">
        <v>49</v>
      </c>
      <c r="D130" s="3">
        <v>24102.52</v>
      </c>
      <c r="E130" s="119">
        <v>34696.160000000003</v>
      </c>
      <c r="F130" s="5">
        <f t="shared" si="18"/>
        <v>10593.640000000003</v>
      </c>
    </row>
    <row r="131" spans="1:6" x14ac:dyDescent="0.25">
      <c r="A131" s="11" t="s">
        <v>125</v>
      </c>
      <c r="B131" s="11" t="s">
        <v>126</v>
      </c>
      <c r="C131" s="2" t="s">
        <v>49</v>
      </c>
      <c r="D131" s="3">
        <v>30575.7</v>
      </c>
      <c r="E131" s="119">
        <v>45574.7</v>
      </c>
      <c r="F131" s="5">
        <f t="shared" si="18"/>
        <v>14998.999999999996</v>
      </c>
    </row>
    <row r="132" spans="1:6" x14ac:dyDescent="0.25">
      <c r="A132" s="11" t="s">
        <v>127</v>
      </c>
      <c r="B132" s="11" t="s">
        <v>128</v>
      </c>
      <c r="C132" s="2" t="s">
        <v>49</v>
      </c>
      <c r="D132" s="3">
        <v>19716</v>
      </c>
      <c r="E132" s="119">
        <v>19716</v>
      </c>
      <c r="F132" s="5">
        <f t="shared" si="18"/>
        <v>0</v>
      </c>
    </row>
    <row r="133" spans="1:6" x14ac:dyDescent="0.25">
      <c r="A133" s="2" t="s">
        <v>129</v>
      </c>
      <c r="B133" s="2" t="s">
        <v>130</v>
      </c>
      <c r="C133" s="2" t="s">
        <v>49</v>
      </c>
      <c r="D133" s="3">
        <v>85860</v>
      </c>
      <c r="E133" s="119">
        <v>85860</v>
      </c>
      <c r="F133" s="5">
        <f t="shared" si="18"/>
        <v>0</v>
      </c>
    </row>
    <row r="134" spans="1:6" x14ac:dyDescent="0.25">
      <c r="A134" s="2" t="s">
        <v>131</v>
      </c>
      <c r="B134" s="2" t="s">
        <v>132</v>
      </c>
      <c r="C134" s="2" t="s">
        <v>49</v>
      </c>
      <c r="D134" s="3">
        <v>9800</v>
      </c>
      <c r="E134" s="119">
        <v>9800</v>
      </c>
      <c r="F134" s="49">
        <f t="shared" si="18"/>
        <v>0</v>
      </c>
    </row>
    <row r="135" spans="1:6" x14ac:dyDescent="0.25">
      <c r="A135" s="11" t="s">
        <v>133</v>
      </c>
      <c r="B135" s="11" t="s">
        <v>134</v>
      </c>
      <c r="C135" s="2" t="s">
        <v>49</v>
      </c>
      <c r="D135" s="3">
        <v>-977.6</v>
      </c>
      <c r="E135" s="119">
        <v>-977.6</v>
      </c>
      <c r="F135" s="49">
        <f>E135-D135</f>
        <v>0</v>
      </c>
    </row>
    <row r="136" spans="1:6" x14ac:dyDescent="0.25">
      <c r="A136" s="11" t="s">
        <v>135</v>
      </c>
      <c r="B136" s="11" t="s">
        <v>136</v>
      </c>
      <c r="C136" s="2" t="s">
        <v>49</v>
      </c>
      <c r="D136" s="3">
        <v>3230</v>
      </c>
      <c r="E136" s="119">
        <v>3230</v>
      </c>
      <c r="F136" s="49">
        <f>E136-D136</f>
        <v>0</v>
      </c>
    </row>
    <row r="137" spans="1:6" x14ac:dyDescent="0.25">
      <c r="A137" s="11" t="s">
        <v>137</v>
      </c>
      <c r="B137" s="11" t="s">
        <v>138</v>
      </c>
      <c r="C137" s="2" t="s">
        <v>49</v>
      </c>
      <c r="D137" s="3"/>
      <c r="E137" s="119"/>
      <c r="F137" s="49">
        <f>E137-D137</f>
        <v>0</v>
      </c>
    </row>
    <row r="138" spans="1:6" x14ac:dyDescent="0.25">
      <c r="A138" s="11" t="s">
        <v>139</v>
      </c>
      <c r="B138" s="11" t="s">
        <v>140</v>
      </c>
      <c r="C138" s="2" t="s">
        <v>49</v>
      </c>
      <c r="D138" s="3"/>
      <c r="E138" s="119">
        <v>6105.6</v>
      </c>
      <c r="F138" s="49">
        <f>E138-D138</f>
        <v>6105.6</v>
      </c>
    </row>
    <row r="139" spans="1:6" x14ac:dyDescent="0.25">
      <c r="A139" s="11" t="s">
        <v>141</v>
      </c>
      <c r="B139" s="11" t="s">
        <v>142</v>
      </c>
      <c r="C139" s="2" t="s">
        <v>49</v>
      </c>
      <c r="D139" s="3"/>
      <c r="E139" s="119">
        <v>2226</v>
      </c>
      <c r="F139" s="49">
        <f>E139-D139</f>
        <v>2226</v>
      </c>
    </row>
    <row r="140" spans="1:6" x14ac:dyDescent="0.25">
      <c r="A140" s="2"/>
      <c r="B140" s="2"/>
      <c r="C140" s="2"/>
      <c r="D140" s="14"/>
      <c r="E140" s="23"/>
      <c r="F140" s="24"/>
    </row>
    <row r="141" spans="1:6" x14ac:dyDescent="0.25">
      <c r="A141" s="2"/>
      <c r="B141" s="2"/>
      <c r="C141" s="2"/>
      <c r="D141" s="17">
        <f t="shared" ref="D141:F141" si="19">SUM(D127:D140)</f>
        <v>195860.87999999998</v>
      </c>
      <c r="E141" s="18">
        <f t="shared" si="19"/>
        <v>230092.52000000002</v>
      </c>
      <c r="F141" s="19">
        <f t="shared" si="19"/>
        <v>34231.64</v>
      </c>
    </row>
    <row r="142" spans="1:6" x14ac:dyDescent="0.25">
      <c r="A142" s="2"/>
      <c r="B142" s="2"/>
      <c r="C142" s="2"/>
      <c r="D142" s="27"/>
      <c r="E142" s="22"/>
      <c r="F142" s="5"/>
    </row>
    <row r="143" spans="1:6" x14ac:dyDescent="0.25">
      <c r="A143" s="1" t="s">
        <v>143</v>
      </c>
      <c r="B143" s="2"/>
      <c r="C143" s="2"/>
      <c r="D143" s="3"/>
      <c r="E143" s="4"/>
      <c r="F143" s="5"/>
    </row>
    <row r="144" spans="1:6" x14ac:dyDescent="0.25">
      <c r="A144" s="2" t="s">
        <v>144</v>
      </c>
      <c r="B144" s="2" t="s">
        <v>145</v>
      </c>
      <c r="C144" s="2" t="s">
        <v>49</v>
      </c>
      <c r="D144" s="3"/>
      <c r="E144" s="4"/>
      <c r="F144" s="5">
        <f>E144-D144</f>
        <v>0</v>
      </c>
    </row>
    <row r="145" spans="1:6" x14ac:dyDescent="0.25">
      <c r="A145" s="60" t="s">
        <v>146</v>
      </c>
      <c r="B145" s="60" t="s">
        <v>147</v>
      </c>
      <c r="C145" s="60" t="s">
        <v>49</v>
      </c>
      <c r="D145" s="62">
        <v>140513.25</v>
      </c>
      <c r="E145" s="69">
        <v>249353.21</v>
      </c>
      <c r="F145" s="64">
        <f t="shared" ref="F145:F151" si="20">E145-D145</f>
        <v>108839.95999999999</v>
      </c>
    </row>
    <row r="146" spans="1:6" x14ac:dyDescent="0.25">
      <c r="A146" s="11" t="s">
        <v>148</v>
      </c>
      <c r="B146" s="11" t="s">
        <v>149</v>
      </c>
      <c r="C146" s="2" t="s">
        <v>49</v>
      </c>
      <c r="D146" s="3">
        <v>1226.8</v>
      </c>
      <c r="E146" s="120">
        <v>1226.8</v>
      </c>
      <c r="F146" s="5">
        <f t="shared" si="20"/>
        <v>0</v>
      </c>
    </row>
    <row r="147" spans="1:6" x14ac:dyDescent="0.25">
      <c r="A147" s="2" t="s">
        <v>150</v>
      </c>
      <c r="B147" s="2" t="s">
        <v>151</v>
      </c>
      <c r="C147" s="2" t="s">
        <v>49</v>
      </c>
      <c r="D147" s="3">
        <v>699.6</v>
      </c>
      <c r="E147" s="120">
        <v>784.4</v>
      </c>
      <c r="F147" s="5">
        <f t="shared" si="20"/>
        <v>84.799999999999955</v>
      </c>
    </row>
    <row r="148" spans="1:6" x14ac:dyDescent="0.25">
      <c r="A148" s="11" t="s">
        <v>152</v>
      </c>
      <c r="B148" s="11" t="s">
        <v>153</v>
      </c>
      <c r="C148" s="11" t="s">
        <v>49</v>
      </c>
      <c r="D148" s="3">
        <v>4770</v>
      </c>
      <c r="E148" s="22">
        <v>4770</v>
      </c>
      <c r="F148" s="5">
        <f>E148-D148</f>
        <v>0</v>
      </c>
    </row>
    <row r="149" spans="1:6" x14ac:dyDescent="0.25">
      <c r="A149" s="65" t="s">
        <v>154</v>
      </c>
      <c r="B149" s="65" t="s">
        <v>155</v>
      </c>
      <c r="C149" s="65" t="s">
        <v>3</v>
      </c>
      <c r="D149" s="66">
        <v>11830.9</v>
      </c>
      <c r="E149" s="67">
        <v>33880.9</v>
      </c>
      <c r="F149" s="68">
        <f t="shared" si="20"/>
        <v>22050</v>
      </c>
    </row>
    <row r="150" spans="1:6" x14ac:dyDescent="0.25">
      <c r="A150" s="11" t="s">
        <v>156</v>
      </c>
      <c r="B150" s="11" t="s">
        <v>157</v>
      </c>
      <c r="C150" s="2" t="s">
        <v>49</v>
      </c>
      <c r="D150" s="3">
        <v>9381</v>
      </c>
      <c r="E150" s="22">
        <v>10281</v>
      </c>
      <c r="F150" s="5">
        <f t="shared" si="20"/>
        <v>900</v>
      </c>
    </row>
    <row r="151" spans="1:6" x14ac:dyDescent="0.25">
      <c r="A151" s="65" t="s">
        <v>158</v>
      </c>
      <c r="B151" s="65" t="s">
        <v>159</v>
      </c>
      <c r="C151" s="65" t="s">
        <v>49</v>
      </c>
      <c r="D151" s="66">
        <v>34238</v>
      </c>
      <c r="E151" s="70">
        <v>101214.39999999999</v>
      </c>
      <c r="F151" s="68">
        <f t="shared" si="20"/>
        <v>66976.399999999994</v>
      </c>
    </row>
    <row r="152" spans="1:6" x14ac:dyDescent="0.25">
      <c r="A152" s="2"/>
      <c r="B152" s="2"/>
      <c r="C152" s="2"/>
      <c r="D152" s="14"/>
      <c r="E152" s="23"/>
      <c r="F152" s="24"/>
    </row>
    <row r="153" spans="1:6" x14ac:dyDescent="0.25">
      <c r="A153" s="2"/>
      <c r="B153" s="2"/>
      <c r="C153" s="2"/>
      <c r="D153" s="17">
        <f>SUM(D144:D152)</f>
        <v>202659.55</v>
      </c>
      <c r="E153" s="18">
        <f t="shared" ref="E153:F153" si="21">SUM(E144:E152)</f>
        <v>401510.70999999996</v>
      </c>
      <c r="F153" s="19">
        <f t="shared" si="21"/>
        <v>198851.16</v>
      </c>
    </row>
    <row r="154" spans="1:6" x14ac:dyDescent="0.25">
      <c r="A154" s="2"/>
      <c r="B154" s="2"/>
      <c r="C154" s="2"/>
      <c r="D154" s="3"/>
      <c r="E154" s="4"/>
      <c r="F154" s="5"/>
    </row>
    <row r="155" spans="1:6" x14ac:dyDescent="0.25">
      <c r="A155" s="2" t="s">
        <v>160</v>
      </c>
      <c r="B155" s="2" t="s">
        <v>161</v>
      </c>
      <c r="C155" s="2" t="s">
        <v>49</v>
      </c>
      <c r="D155" s="17"/>
      <c r="E155" s="13">
        <v>42894.62</v>
      </c>
      <c r="F155" s="35">
        <f>E155-D155</f>
        <v>42894.62</v>
      </c>
    </row>
    <row r="156" spans="1:6" x14ac:dyDescent="0.25">
      <c r="A156" s="2"/>
      <c r="B156" s="2"/>
      <c r="C156" s="2"/>
      <c r="D156" s="3"/>
      <c r="E156" s="9"/>
      <c r="F156" s="5"/>
    </row>
    <row r="157" spans="1:6" x14ac:dyDescent="0.25">
      <c r="A157" s="2" t="s">
        <v>162</v>
      </c>
      <c r="B157" s="2" t="s">
        <v>163</v>
      </c>
      <c r="C157" s="2" t="s">
        <v>49</v>
      </c>
      <c r="D157" s="17"/>
      <c r="E157" s="13"/>
      <c r="F157" s="35">
        <f>E157-D157</f>
        <v>0</v>
      </c>
    </row>
    <row r="158" spans="1:6" x14ac:dyDescent="0.25">
      <c r="A158" s="2"/>
      <c r="B158" s="2"/>
      <c r="C158" s="2"/>
      <c r="D158" s="27"/>
      <c r="E158" s="22"/>
      <c r="F158" s="5"/>
    </row>
    <row r="159" spans="1:6" x14ac:dyDescent="0.25">
      <c r="A159" s="1" t="s">
        <v>164</v>
      </c>
      <c r="B159" s="2"/>
      <c r="C159" s="2"/>
      <c r="D159" s="3"/>
      <c r="E159" s="9"/>
      <c r="F159" s="5"/>
    </row>
    <row r="160" spans="1:6" x14ac:dyDescent="0.25">
      <c r="A160" s="11" t="s">
        <v>165</v>
      </c>
      <c r="B160" s="11" t="s">
        <v>166</v>
      </c>
      <c r="C160" s="2" t="s">
        <v>49</v>
      </c>
      <c r="D160" s="3"/>
      <c r="E160" s="9"/>
      <c r="F160" s="5">
        <f>E160-D160</f>
        <v>0</v>
      </c>
    </row>
    <row r="161" spans="1:6" x14ac:dyDescent="0.25">
      <c r="A161" s="11" t="s">
        <v>167</v>
      </c>
      <c r="B161" s="11" t="s">
        <v>168</v>
      </c>
      <c r="C161" s="2" t="s">
        <v>49</v>
      </c>
      <c r="D161" s="3"/>
      <c r="E161" s="9"/>
      <c r="F161" s="5">
        <f>E161-D161</f>
        <v>0</v>
      </c>
    </row>
    <row r="162" spans="1:6" x14ac:dyDescent="0.25">
      <c r="A162" s="11" t="s">
        <v>169</v>
      </c>
      <c r="B162" s="11" t="s">
        <v>170</v>
      </c>
      <c r="C162" s="2" t="s">
        <v>49</v>
      </c>
      <c r="D162" s="3">
        <v>432385.25</v>
      </c>
      <c r="E162" s="9">
        <v>432385.25</v>
      </c>
      <c r="F162" s="5">
        <f>E162-D162</f>
        <v>0</v>
      </c>
    </row>
    <row r="163" spans="1:6" x14ac:dyDescent="0.25">
      <c r="A163" s="11" t="s">
        <v>171</v>
      </c>
      <c r="B163" s="11" t="s">
        <v>172</v>
      </c>
      <c r="C163" s="2" t="s">
        <v>49</v>
      </c>
      <c r="D163" s="3">
        <v>40802.04</v>
      </c>
      <c r="E163" s="9">
        <v>40802.04</v>
      </c>
      <c r="F163" s="5">
        <f>E163-D163</f>
        <v>0</v>
      </c>
    </row>
    <row r="164" spans="1:6" x14ac:dyDescent="0.25">
      <c r="A164" s="2"/>
      <c r="B164" s="2"/>
      <c r="C164" s="2"/>
      <c r="D164" s="14"/>
      <c r="E164" s="23"/>
      <c r="F164" s="28"/>
    </row>
    <row r="165" spans="1:6" x14ac:dyDescent="0.25">
      <c r="A165" s="2"/>
      <c r="B165" s="2"/>
      <c r="C165" s="2"/>
      <c r="D165" s="17">
        <f t="shared" ref="D165:F165" si="22">SUM(D160:D164)</f>
        <v>473187.29</v>
      </c>
      <c r="E165" s="18">
        <f t="shared" si="22"/>
        <v>473187.29</v>
      </c>
      <c r="F165" s="26">
        <f t="shared" si="22"/>
        <v>0</v>
      </c>
    </row>
    <row r="166" spans="1:6" x14ac:dyDescent="0.25">
      <c r="A166" s="1" t="s">
        <v>173</v>
      </c>
      <c r="B166" s="2"/>
      <c r="C166" s="2"/>
      <c r="D166" s="30"/>
      <c r="E166" s="9"/>
      <c r="F166" s="5"/>
    </row>
    <row r="167" spans="1:6" x14ac:dyDescent="0.25">
      <c r="A167" s="65" t="s">
        <v>174</v>
      </c>
      <c r="B167" s="65" t="s">
        <v>175</v>
      </c>
      <c r="C167" s="65" t="s">
        <v>49</v>
      </c>
      <c r="D167" s="66">
        <v>22016</v>
      </c>
      <c r="E167" s="71">
        <v>29516</v>
      </c>
      <c r="F167" s="68">
        <f>E167-D167</f>
        <v>7500</v>
      </c>
    </row>
    <row r="168" spans="1:6" x14ac:dyDescent="0.25">
      <c r="A168" s="72" t="s">
        <v>176</v>
      </c>
      <c r="B168" s="65" t="s">
        <v>177</v>
      </c>
      <c r="C168" s="65" t="s">
        <v>3</v>
      </c>
      <c r="D168" s="66"/>
      <c r="E168" s="67">
        <v>3943.2</v>
      </c>
      <c r="F168" s="68">
        <f>E168-D168</f>
        <v>3943.2</v>
      </c>
    </row>
    <row r="169" spans="1:6" x14ac:dyDescent="0.25">
      <c r="A169" s="11"/>
      <c r="B169" s="11"/>
      <c r="C169" s="11"/>
      <c r="D169" s="14"/>
      <c r="E169" s="20"/>
      <c r="F169" s="29"/>
    </row>
    <row r="170" spans="1:6" x14ac:dyDescent="0.25">
      <c r="A170" s="11"/>
      <c r="B170" s="11"/>
      <c r="C170" s="11"/>
      <c r="D170" s="17">
        <f>SUM(D167:D169)</f>
        <v>22016</v>
      </c>
      <c r="E170" s="18">
        <f>SUM(E167:E168)</f>
        <v>33459.199999999997</v>
      </c>
      <c r="F170" s="26">
        <f>SUM(F167:F168)</f>
        <v>11443.2</v>
      </c>
    </row>
    <row r="171" spans="1:6" x14ac:dyDescent="0.25">
      <c r="A171" s="11"/>
      <c r="B171" s="11"/>
      <c r="C171" s="11"/>
      <c r="D171" s="30"/>
      <c r="E171" s="22"/>
      <c r="F171" s="5"/>
    </row>
    <row r="172" spans="1:6" x14ac:dyDescent="0.25">
      <c r="A172" s="1" t="s">
        <v>178</v>
      </c>
      <c r="B172" s="2"/>
      <c r="C172" s="2"/>
      <c r="D172" s="3"/>
      <c r="E172" s="22"/>
      <c r="F172" s="5"/>
    </row>
    <row r="173" spans="1:6" x14ac:dyDescent="0.25">
      <c r="A173" s="65" t="s">
        <v>179</v>
      </c>
      <c r="B173" s="65" t="s">
        <v>180</v>
      </c>
      <c r="C173" s="65" t="s">
        <v>49</v>
      </c>
      <c r="D173" s="66">
        <v>333.9</v>
      </c>
      <c r="E173" s="67">
        <v>32826.9</v>
      </c>
      <c r="F173" s="68">
        <f t="shared" ref="F173:F178" si="23">E173-D173</f>
        <v>32493</v>
      </c>
    </row>
    <row r="174" spans="1:6" x14ac:dyDescent="0.25">
      <c r="A174" s="2" t="s">
        <v>181</v>
      </c>
      <c r="B174" s="2" t="s">
        <v>182</v>
      </c>
      <c r="C174" s="2" t="s">
        <v>49</v>
      </c>
      <c r="D174" s="3"/>
      <c r="E174" s="22"/>
      <c r="F174" s="5">
        <f t="shared" si="23"/>
        <v>0</v>
      </c>
    </row>
    <row r="175" spans="1:6" x14ac:dyDescent="0.25">
      <c r="A175" s="2" t="s">
        <v>183</v>
      </c>
      <c r="B175" s="2" t="s">
        <v>184</v>
      </c>
      <c r="C175" s="2" t="s">
        <v>49</v>
      </c>
      <c r="D175" s="3"/>
      <c r="E175" s="22"/>
      <c r="F175" s="5">
        <f t="shared" si="23"/>
        <v>0</v>
      </c>
    </row>
    <row r="176" spans="1:6" x14ac:dyDescent="0.25">
      <c r="A176" s="2" t="s">
        <v>185</v>
      </c>
      <c r="B176" s="2" t="s">
        <v>186</v>
      </c>
      <c r="C176" s="2" t="s">
        <v>49</v>
      </c>
      <c r="D176" s="3">
        <v>12558.9</v>
      </c>
      <c r="E176" s="22">
        <v>12558.9</v>
      </c>
      <c r="F176" s="5">
        <f t="shared" si="23"/>
        <v>0</v>
      </c>
    </row>
    <row r="177" spans="1:6" x14ac:dyDescent="0.25">
      <c r="A177" s="2" t="s">
        <v>187</v>
      </c>
      <c r="B177" s="2" t="s">
        <v>188</v>
      </c>
      <c r="C177" s="2" t="s">
        <v>49</v>
      </c>
      <c r="D177" s="3"/>
      <c r="E177" s="22"/>
      <c r="F177" s="5">
        <f t="shared" si="23"/>
        <v>0</v>
      </c>
    </row>
    <row r="178" spans="1:6" x14ac:dyDescent="0.25">
      <c r="A178" s="65" t="s">
        <v>189</v>
      </c>
      <c r="B178" s="65" t="s">
        <v>190</v>
      </c>
      <c r="C178" s="65" t="s">
        <v>49</v>
      </c>
      <c r="D178" s="66">
        <v>14791.15</v>
      </c>
      <c r="E178" s="67">
        <v>71435.22</v>
      </c>
      <c r="F178" s="68">
        <f t="shared" si="23"/>
        <v>56644.07</v>
      </c>
    </row>
    <row r="179" spans="1:6" x14ac:dyDescent="0.25">
      <c r="A179" s="2"/>
      <c r="B179" s="2"/>
      <c r="C179" s="2"/>
      <c r="D179" s="14"/>
      <c r="E179" s="20"/>
      <c r="F179" s="29"/>
    </row>
    <row r="180" spans="1:6" x14ac:dyDescent="0.25">
      <c r="A180" s="2"/>
      <c r="B180" s="2"/>
      <c r="C180" s="2"/>
      <c r="D180" s="17">
        <f>SUM(D173:D179)</f>
        <v>27683.949999999997</v>
      </c>
      <c r="E180" s="18">
        <f>SUM(E173:E178)</f>
        <v>116821.02</v>
      </c>
      <c r="F180" s="26">
        <f>SUM(F173:F178)</f>
        <v>89137.07</v>
      </c>
    </row>
    <row r="181" spans="1:6" x14ac:dyDescent="0.25">
      <c r="A181" s="2"/>
      <c r="B181" s="2"/>
      <c r="C181" s="2"/>
      <c r="D181" s="3"/>
      <c r="E181" s="22"/>
      <c r="F181" s="36"/>
    </row>
    <row r="182" spans="1:6" x14ac:dyDescent="0.25">
      <c r="A182" s="73" t="s">
        <v>191</v>
      </c>
      <c r="B182" s="73" t="s">
        <v>192</v>
      </c>
      <c r="C182" s="60" t="s">
        <v>49</v>
      </c>
      <c r="D182" s="74"/>
      <c r="E182" s="75">
        <v>338753.29</v>
      </c>
      <c r="F182" s="76">
        <f>E182-D182</f>
        <v>338753.29</v>
      </c>
    </row>
    <row r="183" spans="1:6" x14ac:dyDescent="0.25">
      <c r="A183" s="2"/>
      <c r="B183" s="2"/>
      <c r="C183" s="2"/>
      <c r="D183" s="3"/>
      <c r="E183" s="22"/>
      <c r="F183" s="36"/>
    </row>
    <row r="184" spans="1:6" x14ac:dyDescent="0.25">
      <c r="A184" s="2"/>
      <c r="B184" s="2"/>
      <c r="C184" s="2"/>
      <c r="D184" s="3"/>
      <c r="E184" s="22"/>
      <c r="F184" s="36"/>
    </row>
    <row r="185" spans="1:6" x14ac:dyDescent="0.25">
      <c r="A185" s="1" t="s">
        <v>193</v>
      </c>
      <c r="B185" s="2"/>
      <c r="C185" s="2"/>
      <c r="D185" s="3"/>
      <c r="E185" s="22"/>
      <c r="F185" s="5"/>
    </row>
    <row r="186" spans="1:6" x14ac:dyDescent="0.25">
      <c r="A186" s="11" t="s">
        <v>194</v>
      </c>
      <c r="B186" s="11" t="s">
        <v>195</v>
      </c>
      <c r="C186" s="2" t="s">
        <v>49</v>
      </c>
      <c r="D186" s="31">
        <v>27582.400000000001</v>
      </c>
      <c r="E186" s="22">
        <v>46974.400000000001</v>
      </c>
      <c r="F186" s="5">
        <f>E186-D186</f>
        <v>19392</v>
      </c>
    </row>
    <row r="187" spans="1:6" x14ac:dyDescent="0.25">
      <c r="A187" s="65" t="s">
        <v>196</v>
      </c>
      <c r="B187" s="65" t="s">
        <v>197</v>
      </c>
      <c r="C187" s="65" t="s">
        <v>49</v>
      </c>
      <c r="D187" s="77">
        <v>29924.3</v>
      </c>
      <c r="E187" s="67">
        <v>55924.3</v>
      </c>
      <c r="F187" s="68">
        <f t="shared" ref="F187:F200" si="24">E187-D187</f>
        <v>26000.000000000004</v>
      </c>
    </row>
    <row r="188" spans="1:6" x14ac:dyDescent="0.25">
      <c r="A188" s="65" t="s">
        <v>198</v>
      </c>
      <c r="B188" s="65" t="s">
        <v>199</v>
      </c>
      <c r="C188" s="65" t="s">
        <v>49</v>
      </c>
      <c r="D188" s="77">
        <v>3187.9</v>
      </c>
      <c r="E188" s="67">
        <v>51876.7</v>
      </c>
      <c r="F188" s="68">
        <f t="shared" si="24"/>
        <v>48688.799999999996</v>
      </c>
    </row>
    <row r="189" spans="1:6" x14ac:dyDescent="0.25">
      <c r="A189" s="2" t="s">
        <v>200</v>
      </c>
      <c r="B189" s="2" t="s">
        <v>201</v>
      </c>
      <c r="C189" s="2" t="s">
        <v>49</v>
      </c>
      <c r="D189" s="31">
        <v>61454.239999999998</v>
      </c>
      <c r="E189" s="22">
        <v>61454.239999999998</v>
      </c>
      <c r="F189" s="5">
        <f t="shared" si="24"/>
        <v>0</v>
      </c>
    </row>
    <row r="190" spans="1:6" x14ac:dyDescent="0.25">
      <c r="A190" s="2" t="s">
        <v>202</v>
      </c>
      <c r="B190" s="2" t="s">
        <v>203</v>
      </c>
      <c r="C190" s="2" t="s">
        <v>49</v>
      </c>
      <c r="D190" s="31">
        <v>120</v>
      </c>
      <c r="E190" s="22">
        <v>120</v>
      </c>
      <c r="F190" s="5">
        <f t="shared" si="24"/>
        <v>0</v>
      </c>
    </row>
    <row r="191" spans="1:6" x14ac:dyDescent="0.25">
      <c r="A191" s="2" t="s">
        <v>204</v>
      </c>
      <c r="B191" s="2" t="s">
        <v>205</v>
      </c>
      <c r="C191" s="2" t="s">
        <v>49</v>
      </c>
      <c r="D191" s="31">
        <v>2136.17</v>
      </c>
      <c r="E191" s="22"/>
      <c r="F191" s="5">
        <f t="shared" si="24"/>
        <v>-2136.17</v>
      </c>
    </row>
    <row r="192" spans="1:6" x14ac:dyDescent="0.25">
      <c r="A192" s="65" t="s">
        <v>206</v>
      </c>
      <c r="B192" s="65" t="s">
        <v>207</v>
      </c>
      <c r="C192" s="65" t="s">
        <v>49</v>
      </c>
      <c r="D192" s="77"/>
      <c r="E192" s="67">
        <v>97828.58</v>
      </c>
      <c r="F192" s="68">
        <f t="shared" si="24"/>
        <v>97828.58</v>
      </c>
    </row>
    <row r="193" spans="1:6" x14ac:dyDescent="0.25">
      <c r="A193" s="11" t="s">
        <v>208</v>
      </c>
      <c r="B193" s="11" t="s">
        <v>209</v>
      </c>
      <c r="C193" s="2" t="s">
        <v>49</v>
      </c>
      <c r="D193" s="31"/>
      <c r="E193" s="22"/>
      <c r="F193" s="5">
        <f t="shared" si="24"/>
        <v>0</v>
      </c>
    </row>
    <row r="194" spans="1:6" x14ac:dyDescent="0.25">
      <c r="A194" s="65" t="s">
        <v>210</v>
      </c>
      <c r="B194" s="65" t="s">
        <v>211</v>
      </c>
      <c r="C194" s="65" t="s">
        <v>49</v>
      </c>
      <c r="D194" s="77">
        <v>1737</v>
      </c>
      <c r="E194" s="67">
        <v>125119.4</v>
      </c>
      <c r="F194" s="68">
        <f t="shared" si="24"/>
        <v>123382.39999999999</v>
      </c>
    </row>
    <row r="195" spans="1:6" x14ac:dyDescent="0.25">
      <c r="A195" s="11" t="s">
        <v>212</v>
      </c>
      <c r="B195" s="11" t="s">
        <v>213</v>
      </c>
      <c r="C195" s="11" t="s">
        <v>49</v>
      </c>
      <c r="D195" s="31">
        <v>4051.58</v>
      </c>
      <c r="E195" s="22">
        <v>4464.9799999999996</v>
      </c>
      <c r="F195" s="5">
        <f t="shared" si="24"/>
        <v>413.39999999999964</v>
      </c>
    </row>
    <row r="196" spans="1:6" x14ac:dyDescent="0.25">
      <c r="A196" s="11" t="s">
        <v>214</v>
      </c>
      <c r="B196" s="11" t="s">
        <v>215</v>
      </c>
      <c r="C196" s="11" t="s">
        <v>49</v>
      </c>
      <c r="D196" s="31">
        <v>50000</v>
      </c>
      <c r="E196" s="22">
        <v>50000</v>
      </c>
      <c r="F196" s="5">
        <f t="shared" si="24"/>
        <v>0</v>
      </c>
    </row>
    <row r="197" spans="1:6" x14ac:dyDescent="0.25">
      <c r="A197" s="11" t="s">
        <v>216</v>
      </c>
      <c r="B197" s="11" t="s">
        <v>217</v>
      </c>
      <c r="C197" s="11" t="s">
        <v>49</v>
      </c>
      <c r="D197" s="31">
        <v>50000</v>
      </c>
      <c r="E197" s="22">
        <v>50000</v>
      </c>
      <c r="F197" s="5">
        <f t="shared" si="24"/>
        <v>0</v>
      </c>
    </row>
    <row r="198" spans="1:6" x14ac:dyDescent="0.25">
      <c r="A198" s="65" t="s">
        <v>218</v>
      </c>
      <c r="B198" s="65" t="s">
        <v>219</v>
      </c>
      <c r="C198" s="65" t="s">
        <v>49</v>
      </c>
      <c r="D198" s="77"/>
      <c r="E198" s="67">
        <v>53423.6</v>
      </c>
      <c r="F198" s="68">
        <f t="shared" si="24"/>
        <v>53423.6</v>
      </c>
    </row>
    <row r="199" spans="1:6" x14ac:dyDescent="0.25">
      <c r="A199" s="65" t="s">
        <v>220</v>
      </c>
      <c r="B199" s="65" t="s">
        <v>221</v>
      </c>
      <c r="C199" s="65" t="s">
        <v>49</v>
      </c>
      <c r="D199" s="77"/>
      <c r="E199" s="67">
        <v>100000</v>
      </c>
      <c r="F199" s="68">
        <f t="shared" si="24"/>
        <v>100000</v>
      </c>
    </row>
    <row r="200" spans="1:6" x14ac:dyDescent="0.25">
      <c r="A200" s="65" t="s">
        <v>222</v>
      </c>
      <c r="B200" s="65" t="s">
        <v>223</v>
      </c>
      <c r="C200" s="65" t="s">
        <v>49</v>
      </c>
      <c r="D200" s="77"/>
      <c r="E200" s="67">
        <v>48264.800000000003</v>
      </c>
      <c r="F200" s="68">
        <f t="shared" si="24"/>
        <v>48264.800000000003</v>
      </c>
    </row>
    <row r="201" spans="1:6" x14ac:dyDescent="0.25">
      <c r="A201" s="2"/>
      <c r="B201" s="2"/>
      <c r="C201" s="2"/>
      <c r="D201" s="14"/>
      <c r="E201" s="23"/>
      <c r="F201" s="28"/>
    </row>
    <row r="202" spans="1:6" x14ac:dyDescent="0.25">
      <c r="A202" s="2"/>
      <c r="B202" s="2"/>
      <c r="C202" s="2"/>
      <c r="D202" s="17">
        <f t="shared" ref="D202:F202" si="25">SUM(D186:D201)</f>
        <v>230193.59</v>
      </c>
      <c r="E202" s="18">
        <f>SUM(E186:E201)</f>
        <v>745451</v>
      </c>
      <c r="F202" s="26">
        <f t="shared" si="25"/>
        <v>515257.41</v>
      </c>
    </row>
    <row r="203" spans="1:6" x14ac:dyDescent="0.25">
      <c r="A203" s="2"/>
      <c r="B203" s="2"/>
      <c r="C203" s="2"/>
      <c r="D203" s="27"/>
      <c r="E203" s="22"/>
      <c r="F203" s="5"/>
    </row>
    <row r="204" spans="1:6" x14ac:dyDescent="0.25">
      <c r="A204" s="1"/>
      <c r="B204" s="2"/>
      <c r="C204" s="2"/>
      <c r="D204" s="78"/>
      <c r="E204" s="79"/>
      <c r="F204" s="5"/>
    </row>
    <row r="205" spans="1:6" x14ac:dyDescent="0.25">
      <c r="A205" s="11" t="s">
        <v>224</v>
      </c>
      <c r="B205" s="11" t="s">
        <v>225</v>
      </c>
      <c r="C205" s="2" t="s">
        <v>49</v>
      </c>
      <c r="D205" s="3">
        <v>79712</v>
      </c>
      <c r="E205" s="22">
        <v>199280</v>
      </c>
      <c r="F205" s="5">
        <f>E205-D205</f>
        <v>119568</v>
      </c>
    </row>
    <row r="206" spans="1:6" x14ac:dyDescent="0.25">
      <c r="A206" s="11" t="s">
        <v>226</v>
      </c>
      <c r="B206" s="11" t="s">
        <v>227</v>
      </c>
      <c r="C206" s="2" t="s">
        <v>49</v>
      </c>
      <c r="D206" s="3">
        <v>45960.2</v>
      </c>
      <c r="E206" s="22">
        <v>54828.24</v>
      </c>
      <c r="F206" s="5">
        <f>E206-D206</f>
        <v>8868.0400000000009</v>
      </c>
    </row>
    <row r="207" spans="1:6" x14ac:dyDescent="0.25">
      <c r="A207" s="2"/>
      <c r="B207" s="2"/>
      <c r="C207" s="2"/>
      <c r="D207" s="14"/>
      <c r="E207" s="23"/>
      <c r="F207" s="16"/>
    </row>
    <row r="208" spans="1:6" x14ac:dyDescent="0.25">
      <c r="A208" s="2"/>
      <c r="B208" s="2"/>
      <c r="C208" s="2"/>
      <c r="D208" s="17">
        <f t="shared" ref="D208:F208" si="26">SUM(D205:D207)</f>
        <v>125672.2</v>
      </c>
      <c r="E208" s="18">
        <f t="shared" si="26"/>
        <v>254108.24</v>
      </c>
      <c r="F208" s="26">
        <f t="shared" si="26"/>
        <v>128436.04000000001</v>
      </c>
    </row>
    <row r="209" spans="1:6" x14ac:dyDescent="0.25">
      <c r="A209" s="56"/>
      <c r="B209" s="56"/>
      <c r="C209" s="56"/>
      <c r="D209" s="31"/>
      <c r="E209" s="9"/>
      <c r="F209" s="5"/>
    </row>
    <row r="210" spans="1:6" x14ac:dyDescent="0.25">
      <c r="A210" s="80" t="s">
        <v>228</v>
      </c>
      <c r="B210" s="56"/>
      <c r="C210" s="56"/>
      <c r="D210" s="31"/>
      <c r="E210" s="9"/>
      <c r="F210" s="5"/>
    </row>
    <row r="211" spans="1:6" x14ac:dyDescent="0.25">
      <c r="A211" s="56" t="s">
        <v>229</v>
      </c>
      <c r="B211" s="56" t="s">
        <v>230</v>
      </c>
      <c r="C211" s="2" t="s">
        <v>49</v>
      </c>
      <c r="D211" s="31">
        <v>9500</v>
      </c>
      <c r="E211" s="9">
        <v>16377.5</v>
      </c>
      <c r="F211" s="5">
        <f t="shared" ref="F211:F240" si="27">E211-D211</f>
        <v>6877.5</v>
      </c>
    </row>
    <row r="212" spans="1:6" x14ac:dyDescent="0.25">
      <c r="A212" s="81" t="s">
        <v>231</v>
      </c>
      <c r="B212" s="81" t="s">
        <v>232</v>
      </c>
      <c r="C212" s="65" t="s">
        <v>49</v>
      </c>
      <c r="D212" s="77">
        <v>99442.97</v>
      </c>
      <c r="E212" s="71">
        <v>174872.2</v>
      </c>
      <c r="F212" s="68">
        <f t="shared" si="27"/>
        <v>75429.23000000001</v>
      </c>
    </row>
    <row r="213" spans="1:6" x14ac:dyDescent="0.25">
      <c r="A213" s="81" t="s">
        <v>233</v>
      </c>
      <c r="B213" s="81" t="s">
        <v>234</v>
      </c>
      <c r="C213" s="65" t="s">
        <v>49</v>
      </c>
      <c r="D213" s="77">
        <v>60577</v>
      </c>
      <c r="E213" s="71">
        <v>101345.06</v>
      </c>
      <c r="F213" s="68">
        <f t="shared" si="27"/>
        <v>40768.06</v>
      </c>
    </row>
    <row r="214" spans="1:6" x14ac:dyDescent="0.25">
      <c r="A214" s="56" t="s">
        <v>235</v>
      </c>
      <c r="B214" s="56" t="s">
        <v>236</v>
      </c>
      <c r="C214" s="2" t="s">
        <v>49</v>
      </c>
      <c r="D214" s="31">
        <v>5665.1</v>
      </c>
      <c r="E214" s="9">
        <v>8166.4</v>
      </c>
      <c r="F214" s="5">
        <f t="shared" si="27"/>
        <v>2501.2999999999993</v>
      </c>
    </row>
    <row r="215" spans="1:6" x14ac:dyDescent="0.25">
      <c r="A215" s="81" t="s">
        <v>237</v>
      </c>
      <c r="B215" s="81" t="s">
        <v>238</v>
      </c>
      <c r="C215" s="65" t="s">
        <v>49</v>
      </c>
      <c r="D215" s="77">
        <v>26260</v>
      </c>
      <c r="E215" s="71">
        <v>46260</v>
      </c>
      <c r="F215" s="68">
        <f t="shared" si="27"/>
        <v>20000</v>
      </c>
    </row>
    <row r="216" spans="1:6" x14ac:dyDescent="0.25">
      <c r="A216" s="81" t="s">
        <v>239</v>
      </c>
      <c r="B216" s="81" t="s">
        <v>240</v>
      </c>
      <c r="C216" s="65" t="s">
        <v>49</v>
      </c>
      <c r="D216" s="66">
        <v>55158.71</v>
      </c>
      <c r="E216" s="71">
        <v>122496.15</v>
      </c>
      <c r="F216" s="68">
        <f t="shared" si="27"/>
        <v>67337.440000000002</v>
      </c>
    </row>
    <row r="217" spans="1:6" x14ac:dyDescent="0.25">
      <c r="A217" s="81" t="s">
        <v>241</v>
      </c>
      <c r="B217" s="81" t="s">
        <v>242</v>
      </c>
      <c r="C217" s="65" t="s">
        <v>49</v>
      </c>
      <c r="D217" s="77">
        <v>105732.28</v>
      </c>
      <c r="E217" s="71">
        <v>157167.48000000001</v>
      </c>
      <c r="F217" s="68">
        <f t="shared" si="27"/>
        <v>51435.200000000012</v>
      </c>
    </row>
    <row r="218" spans="1:6" x14ac:dyDescent="0.25">
      <c r="A218" s="56" t="s">
        <v>243</v>
      </c>
      <c r="B218" s="56" t="s">
        <v>244</v>
      </c>
      <c r="C218" s="2" t="s">
        <v>49</v>
      </c>
      <c r="D218" s="3">
        <v>350</v>
      </c>
      <c r="E218" s="9">
        <v>1016</v>
      </c>
      <c r="F218" s="5">
        <f t="shared" si="27"/>
        <v>666</v>
      </c>
    </row>
    <row r="219" spans="1:6" x14ac:dyDescent="0.25">
      <c r="A219" s="56" t="s">
        <v>245</v>
      </c>
      <c r="B219" s="82" t="s">
        <v>246</v>
      </c>
      <c r="C219" s="2" t="s">
        <v>49</v>
      </c>
      <c r="D219" s="31"/>
      <c r="E219" s="9"/>
      <c r="F219" s="5">
        <f t="shared" si="27"/>
        <v>0</v>
      </c>
    </row>
    <row r="220" spans="1:6" x14ac:dyDescent="0.25">
      <c r="A220" s="56" t="s">
        <v>247</v>
      </c>
      <c r="B220" s="82" t="s">
        <v>248</v>
      </c>
      <c r="C220" s="2" t="s">
        <v>49</v>
      </c>
      <c r="D220" s="31"/>
      <c r="E220" s="9"/>
      <c r="F220" s="5">
        <f t="shared" si="27"/>
        <v>0</v>
      </c>
    </row>
    <row r="221" spans="1:6" x14ac:dyDescent="0.25">
      <c r="A221" s="83" t="s">
        <v>249</v>
      </c>
      <c r="B221" s="83" t="s">
        <v>250</v>
      </c>
      <c r="C221" s="84" t="s">
        <v>49</v>
      </c>
      <c r="D221" s="85">
        <v>145000</v>
      </c>
      <c r="E221" s="86">
        <v>145000</v>
      </c>
      <c r="F221" s="87">
        <f t="shared" si="27"/>
        <v>0</v>
      </c>
    </row>
    <row r="222" spans="1:6" x14ac:dyDescent="0.25">
      <c r="A222" s="56" t="s">
        <v>251</v>
      </c>
      <c r="B222" s="56" t="s">
        <v>252</v>
      </c>
      <c r="C222" s="2" t="s">
        <v>49</v>
      </c>
      <c r="D222" s="31"/>
      <c r="E222" s="9">
        <v>2400</v>
      </c>
      <c r="F222" s="5">
        <f t="shared" si="27"/>
        <v>2400</v>
      </c>
    </row>
    <row r="223" spans="1:6" x14ac:dyDescent="0.25">
      <c r="A223" s="56" t="s">
        <v>253</v>
      </c>
      <c r="B223" s="56" t="s">
        <v>254</v>
      </c>
      <c r="C223" s="2" t="s">
        <v>49</v>
      </c>
      <c r="D223" s="31"/>
      <c r="E223" s="9"/>
      <c r="F223" s="5">
        <f t="shared" si="27"/>
        <v>0</v>
      </c>
    </row>
    <row r="224" spans="1:6" x14ac:dyDescent="0.25">
      <c r="A224" s="56" t="s">
        <v>255</v>
      </c>
      <c r="B224" s="56" t="s">
        <v>256</v>
      </c>
      <c r="C224" s="2" t="s">
        <v>49</v>
      </c>
      <c r="D224" s="31"/>
      <c r="E224" s="9"/>
      <c r="F224" s="5">
        <f t="shared" si="27"/>
        <v>0</v>
      </c>
    </row>
    <row r="225" spans="1:6" x14ac:dyDescent="0.25">
      <c r="A225" s="56" t="s">
        <v>257</v>
      </c>
      <c r="B225" s="56" t="s">
        <v>258</v>
      </c>
      <c r="C225" s="2" t="s">
        <v>49</v>
      </c>
      <c r="D225" s="31"/>
      <c r="E225" s="9"/>
      <c r="F225" s="5">
        <f t="shared" si="27"/>
        <v>0</v>
      </c>
    </row>
    <row r="226" spans="1:6" x14ac:dyDescent="0.25">
      <c r="A226" s="56" t="s">
        <v>259</v>
      </c>
      <c r="B226" s="56" t="s">
        <v>260</v>
      </c>
      <c r="C226" s="2" t="s">
        <v>49</v>
      </c>
      <c r="D226" s="31"/>
      <c r="E226" s="9"/>
      <c r="F226" s="5">
        <f t="shared" si="27"/>
        <v>0</v>
      </c>
    </row>
    <row r="227" spans="1:6" x14ac:dyDescent="0.25">
      <c r="A227" s="56" t="s">
        <v>261</v>
      </c>
      <c r="B227" s="56" t="s">
        <v>262</v>
      </c>
      <c r="C227" s="2" t="s">
        <v>49</v>
      </c>
      <c r="D227" s="31"/>
      <c r="E227" s="9"/>
      <c r="F227" s="5">
        <f t="shared" si="27"/>
        <v>0</v>
      </c>
    </row>
    <row r="228" spans="1:6" x14ac:dyDescent="0.25">
      <c r="A228" s="56" t="s">
        <v>263</v>
      </c>
      <c r="B228" s="56" t="s">
        <v>264</v>
      </c>
      <c r="C228" s="2" t="s">
        <v>49</v>
      </c>
      <c r="D228" s="31">
        <v>30000</v>
      </c>
      <c r="E228" s="9">
        <v>30000</v>
      </c>
      <c r="F228" s="5">
        <f t="shared" si="27"/>
        <v>0</v>
      </c>
    </row>
    <row r="229" spans="1:6" x14ac:dyDescent="0.25">
      <c r="A229" s="56" t="s">
        <v>265</v>
      </c>
      <c r="B229" s="56" t="s">
        <v>266</v>
      </c>
      <c r="C229" s="2" t="s">
        <v>49</v>
      </c>
      <c r="D229" s="31"/>
      <c r="E229" s="9"/>
      <c r="F229" s="5">
        <f t="shared" si="27"/>
        <v>0</v>
      </c>
    </row>
    <row r="230" spans="1:6" x14ac:dyDescent="0.25">
      <c r="A230" s="82" t="s">
        <v>267</v>
      </c>
      <c r="B230" s="82" t="s">
        <v>268</v>
      </c>
      <c r="C230" s="2" t="s">
        <v>49</v>
      </c>
      <c r="D230" s="31">
        <v>833571.08</v>
      </c>
      <c r="E230" s="9">
        <v>833571.08</v>
      </c>
      <c r="F230" s="5">
        <f t="shared" si="27"/>
        <v>0</v>
      </c>
    </row>
    <row r="231" spans="1:6" x14ac:dyDescent="0.25">
      <c r="A231" s="73" t="s">
        <v>269</v>
      </c>
      <c r="B231" s="73" t="s">
        <v>270</v>
      </c>
      <c r="C231" s="60" t="s">
        <v>49</v>
      </c>
      <c r="D231" s="88">
        <v>451891.48</v>
      </c>
      <c r="E231" s="69">
        <v>588335.98</v>
      </c>
      <c r="F231" s="64">
        <f t="shared" si="27"/>
        <v>136444.5</v>
      </c>
    </row>
    <row r="232" spans="1:6" x14ac:dyDescent="0.25">
      <c r="A232" s="82" t="s">
        <v>271</v>
      </c>
      <c r="B232" s="82" t="s">
        <v>272</v>
      </c>
      <c r="C232" s="2" t="s">
        <v>49</v>
      </c>
      <c r="D232" s="31">
        <v>4021.8</v>
      </c>
      <c r="E232" s="9">
        <v>4021.8</v>
      </c>
      <c r="F232" s="5">
        <f t="shared" si="27"/>
        <v>0</v>
      </c>
    </row>
    <row r="233" spans="1:6" x14ac:dyDescent="0.25">
      <c r="A233" s="56" t="s">
        <v>273</v>
      </c>
      <c r="B233" s="56" t="s">
        <v>274</v>
      </c>
      <c r="C233" s="2" t="s">
        <v>49</v>
      </c>
      <c r="D233" s="31"/>
      <c r="E233" s="9"/>
      <c r="F233" s="5">
        <f t="shared" si="27"/>
        <v>0</v>
      </c>
    </row>
    <row r="234" spans="1:6" x14ac:dyDescent="0.25">
      <c r="A234" s="82" t="s">
        <v>275</v>
      </c>
      <c r="B234" s="82" t="s">
        <v>276</v>
      </c>
      <c r="C234" s="2" t="s">
        <v>49</v>
      </c>
      <c r="D234" s="3"/>
      <c r="E234" s="9"/>
      <c r="F234" s="5">
        <f t="shared" si="27"/>
        <v>0</v>
      </c>
    </row>
    <row r="235" spans="1:6" x14ac:dyDescent="0.25">
      <c r="A235" s="81" t="s">
        <v>277</v>
      </c>
      <c r="B235" s="81" t="s">
        <v>278</v>
      </c>
      <c r="C235" s="65" t="s">
        <v>49</v>
      </c>
      <c r="D235" s="66"/>
      <c r="E235" s="71">
        <v>15210</v>
      </c>
      <c r="F235" s="68">
        <f t="shared" si="27"/>
        <v>15210</v>
      </c>
    </row>
    <row r="236" spans="1:6" x14ac:dyDescent="0.25">
      <c r="A236" s="81" t="s">
        <v>279</v>
      </c>
      <c r="B236" s="81" t="s">
        <v>280</v>
      </c>
      <c r="C236" s="65" t="s">
        <v>49</v>
      </c>
      <c r="D236" s="66">
        <v>-1154.52</v>
      </c>
      <c r="E236" s="71">
        <v>49294.28</v>
      </c>
      <c r="F236" s="68">
        <f t="shared" si="27"/>
        <v>50448.799999999996</v>
      </c>
    </row>
    <row r="237" spans="1:6" x14ac:dyDescent="0.25">
      <c r="A237" s="82" t="s">
        <v>281</v>
      </c>
      <c r="B237" s="82" t="s">
        <v>282</v>
      </c>
      <c r="C237" s="11" t="s">
        <v>49</v>
      </c>
      <c r="D237" s="3">
        <v>485291.06</v>
      </c>
      <c r="E237" s="4">
        <v>485291.06</v>
      </c>
      <c r="F237" s="5">
        <f t="shared" si="27"/>
        <v>0</v>
      </c>
    </row>
    <row r="238" spans="1:6" x14ac:dyDescent="0.25">
      <c r="A238" s="82" t="s">
        <v>283</v>
      </c>
      <c r="B238" s="82" t="s">
        <v>284</v>
      </c>
      <c r="C238" s="11" t="s">
        <v>49</v>
      </c>
      <c r="D238" s="3">
        <v>13495.95</v>
      </c>
      <c r="E238" s="4">
        <v>14695.95</v>
      </c>
      <c r="F238" s="5">
        <f t="shared" si="27"/>
        <v>1200</v>
      </c>
    </row>
    <row r="239" spans="1:6" x14ac:dyDescent="0.25">
      <c r="A239" s="81" t="s">
        <v>285</v>
      </c>
      <c r="B239" s="81" t="s">
        <v>286</v>
      </c>
      <c r="C239" s="65" t="s">
        <v>49</v>
      </c>
      <c r="D239" s="66">
        <v>70443.399999999994</v>
      </c>
      <c r="E239" s="71">
        <v>95354.58</v>
      </c>
      <c r="F239" s="68">
        <f t="shared" si="27"/>
        <v>24911.180000000008</v>
      </c>
    </row>
    <row r="240" spans="1:6" x14ac:dyDescent="0.25">
      <c r="A240" s="81" t="s">
        <v>287</v>
      </c>
      <c r="B240" s="81" t="s">
        <v>288</v>
      </c>
      <c r="C240" s="65" t="s">
        <v>49</v>
      </c>
      <c r="D240" s="66"/>
      <c r="E240" s="71">
        <v>24536.1</v>
      </c>
      <c r="F240" s="68">
        <f t="shared" si="27"/>
        <v>24536.1</v>
      </c>
    </row>
    <row r="241" spans="1:6" x14ac:dyDescent="0.25">
      <c r="A241" s="56"/>
      <c r="B241" s="56"/>
      <c r="C241" s="56"/>
      <c r="D241" s="14"/>
      <c r="E241" s="15"/>
      <c r="F241" s="16"/>
    </row>
    <row r="242" spans="1:6" x14ac:dyDescent="0.25">
      <c r="A242" s="56"/>
      <c r="B242" s="56"/>
      <c r="C242" s="56"/>
      <c r="D242" s="17">
        <f t="shared" ref="D242:F242" si="28">SUM(D211:D241)</f>
        <v>2395246.31</v>
      </c>
      <c r="E242" s="89">
        <f t="shared" si="28"/>
        <v>2915411.62</v>
      </c>
      <c r="F242" s="90">
        <f t="shared" si="28"/>
        <v>520165.31</v>
      </c>
    </row>
    <row r="243" spans="1:6" x14ac:dyDescent="0.25">
      <c r="A243" s="56"/>
      <c r="B243" s="56"/>
      <c r="C243" s="56"/>
      <c r="D243" s="91"/>
      <c r="E243" s="9"/>
      <c r="F243" s="5"/>
    </row>
    <row r="244" spans="1:6" x14ac:dyDescent="0.25">
      <c r="A244" s="80" t="s">
        <v>289</v>
      </c>
      <c r="B244" s="56"/>
      <c r="C244" s="82"/>
      <c r="D244" s="3"/>
      <c r="E244" s="9"/>
      <c r="F244" s="5"/>
    </row>
    <row r="245" spans="1:6" x14ac:dyDescent="0.25">
      <c r="A245" s="56" t="s">
        <v>290</v>
      </c>
      <c r="B245" s="56" t="s">
        <v>291</v>
      </c>
      <c r="C245" s="11" t="s">
        <v>49</v>
      </c>
      <c r="D245" s="31">
        <v>2960</v>
      </c>
      <c r="E245" s="4">
        <v>2960</v>
      </c>
      <c r="F245" s="5">
        <f>E245-D245</f>
        <v>0</v>
      </c>
    </row>
    <row r="246" spans="1:6" x14ac:dyDescent="0.25">
      <c r="A246" s="82" t="s">
        <v>292</v>
      </c>
      <c r="B246" s="82" t="s">
        <v>293</v>
      </c>
      <c r="C246" s="11" t="s">
        <v>49</v>
      </c>
      <c r="D246" s="31">
        <v>18454.62</v>
      </c>
      <c r="E246" s="4">
        <v>18454.62</v>
      </c>
      <c r="F246" s="5">
        <f t="shared" ref="F246:F271" si="29">E246-D246</f>
        <v>0</v>
      </c>
    </row>
    <row r="247" spans="1:6" x14ac:dyDescent="0.25">
      <c r="A247" s="82" t="s">
        <v>294</v>
      </c>
      <c r="B247" s="82" t="s">
        <v>295</v>
      </c>
      <c r="C247" s="11" t="s">
        <v>49</v>
      </c>
      <c r="D247" s="31">
        <v>171425.89</v>
      </c>
      <c r="E247" s="4">
        <v>171425.89</v>
      </c>
      <c r="F247" s="5">
        <f t="shared" si="29"/>
        <v>0</v>
      </c>
    </row>
    <row r="248" spans="1:6" x14ac:dyDescent="0.25">
      <c r="A248" s="56" t="s">
        <v>296</v>
      </c>
      <c r="B248" s="56" t="s">
        <v>297</v>
      </c>
      <c r="C248" s="11" t="s">
        <v>49</v>
      </c>
      <c r="D248" s="31"/>
      <c r="E248" s="4">
        <v>0</v>
      </c>
      <c r="F248" s="5">
        <f t="shared" si="29"/>
        <v>0</v>
      </c>
    </row>
    <row r="249" spans="1:6" x14ac:dyDescent="0.25">
      <c r="A249" s="56" t="s">
        <v>298</v>
      </c>
      <c r="B249" s="56" t="s">
        <v>299</v>
      </c>
      <c r="C249" s="11" t="s">
        <v>49</v>
      </c>
      <c r="D249" s="31"/>
      <c r="E249" s="4"/>
      <c r="F249" s="5">
        <f t="shared" si="29"/>
        <v>0</v>
      </c>
    </row>
    <row r="250" spans="1:6" x14ac:dyDescent="0.25">
      <c r="A250" s="56" t="s">
        <v>300</v>
      </c>
      <c r="B250" s="56" t="s">
        <v>301</v>
      </c>
      <c r="C250" s="11" t="s">
        <v>49</v>
      </c>
      <c r="D250" s="31">
        <v>4463.8900000000003</v>
      </c>
      <c r="E250" s="4">
        <v>4463.8900000000003</v>
      </c>
      <c r="F250" s="5">
        <f t="shared" si="29"/>
        <v>0</v>
      </c>
    </row>
    <row r="251" spans="1:6" x14ac:dyDescent="0.25">
      <c r="A251" s="81" t="s">
        <v>302</v>
      </c>
      <c r="B251" s="81" t="s">
        <v>303</v>
      </c>
      <c r="C251" s="65" t="s">
        <v>49</v>
      </c>
      <c r="D251" s="77"/>
      <c r="E251" s="71">
        <v>19540.04</v>
      </c>
      <c r="F251" s="68">
        <f t="shared" si="29"/>
        <v>19540.04</v>
      </c>
    </row>
    <row r="252" spans="1:6" x14ac:dyDescent="0.25">
      <c r="A252" s="56" t="s">
        <v>304</v>
      </c>
      <c r="B252" s="82" t="s">
        <v>305</v>
      </c>
      <c r="C252" s="2" t="s">
        <v>49</v>
      </c>
      <c r="D252" s="31"/>
      <c r="E252" s="4"/>
      <c r="F252" s="5">
        <f t="shared" si="29"/>
        <v>0</v>
      </c>
    </row>
    <row r="253" spans="1:6" x14ac:dyDescent="0.25">
      <c r="A253" s="56" t="s">
        <v>306</v>
      </c>
      <c r="B253" s="56" t="s">
        <v>307</v>
      </c>
      <c r="C253" s="2" t="s">
        <v>49</v>
      </c>
      <c r="D253" s="31"/>
      <c r="E253" s="4"/>
      <c r="F253" s="5">
        <f t="shared" si="29"/>
        <v>0</v>
      </c>
    </row>
    <row r="254" spans="1:6" x14ac:dyDescent="0.25">
      <c r="A254" s="56" t="s">
        <v>308</v>
      </c>
      <c r="B254" s="56" t="s">
        <v>309</v>
      </c>
      <c r="C254" s="2" t="s">
        <v>49</v>
      </c>
      <c r="D254" s="31"/>
      <c r="E254" s="4"/>
      <c r="F254" s="5">
        <f t="shared" si="29"/>
        <v>0</v>
      </c>
    </row>
    <row r="255" spans="1:6" x14ac:dyDescent="0.25">
      <c r="A255" s="56" t="s">
        <v>310</v>
      </c>
      <c r="B255" s="56" t="s">
        <v>311</v>
      </c>
      <c r="C255" s="2" t="s">
        <v>49</v>
      </c>
      <c r="D255" s="31"/>
      <c r="E255" s="4"/>
      <c r="F255" s="5">
        <f t="shared" si="29"/>
        <v>0</v>
      </c>
    </row>
    <row r="256" spans="1:6" x14ac:dyDescent="0.25">
      <c r="A256" s="56" t="s">
        <v>312</v>
      </c>
      <c r="B256" s="56" t="s">
        <v>313</v>
      </c>
      <c r="C256" s="2" t="s">
        <v>49</v>
      </c>
      <c r="D256" s="31">
        <v>18878.669999999998</v>
      </c>
      <c r="E256" s="4">
        <v>18878.669999999998</v>
      </c>
      <c r="F256" s="5">
        <f t="shared" si="29"/>
        <v>0</v>
      </c>
    </row>
    <row r="257" spans="1:6" x14ac:dyDescent="0.25">
      <c r="A257" s="56" t="s">
        <v>314</v>
      </c>
      <c r="B257" s="56" t="s">
        <v>315</v>
      </c>
      <c r="C257" s="2" t="s">
        <v>49</v>
      </c>
      <c r="D257" s="31"/>
      <c r="E257" s="4"/>
      <c r="F257" s="5">
        <f t="shared" si="29"/>
        <v>0</v>
      </c>
    </row>
    <row r="258" spans="1:6" x14ac:dyDescent="0.25">
      <c r="A258" s="81" t="s">
        <v>316</v>
      </c>
      <c r="B258" s="81" t="s">
        <v>317</v>
      </c>
      <c r="C258" s="65" t="s">
        <v>49</v>
      </c>
      <c r="D258" s="77">
        <v>96399.69</v>
      </c>
      <c r="E258" s="71">
        <v>380496.89</v>
      </c>
      <c r="F258" s="68">
        <f t="shared" si="29"/>
        <v>284097.2</v>
      </c>
    </row>
    <row r="259" spans="1:6" x14ac:dyDescent="0.25">
      <c r="A259" s="56" t="s">
        <v>318</v>
      </c>
      <c r="B259" s="56" t="s">
        <v>319</v>
      </c>
      <c r="C259" s="2" t="s">
        <v>49</v>
      </c>
      <c r="D259" s="31"/>
      <c r="E259" s="4"/>
      <c r="F259" s="5">
        <f t="shared" si="29"/>
        <v>0</v>
      </c>
    </row>
    <row r="260" spans="1:6" x14ac:dyDescent="0.25">
      <c r="A260" s="56" t="s">
        <v>320</v>
      </c>
      <c r="B260" s="56" t="s">
        <v>321</v>
      </c>
      <c r="C260" s="2" t="s">
        <v>49</v>
      </c>
      <c r="D260" s="31"/>
      <c r="E260" s="4"/>
      <c r="F260" s="5">
        <f t="shared" si="29"/>
        <v>0</v>
      </c>
    </row>
    <row r="261" spans="1:6" x14ac:dyDescent="0.25">
      <c r="A261" s="56" t="s">
        <v>322</v>
      </c>
      <c r="B261" s="56" t="s">
        <v>323</v>
      </c>
      <c r="C261" s="2" t="s">
        <v>49</v>
      </c>
      <c r="D261" s="31"/>
      <c r="E261" s="4"/>
      <c r="F261" s="5">
        <f t="shared" si="29"/>
        <v>0</v>
      </c>
    </row>
    <row r="262" spans="1:6" x14ac:dyDescent="0.25">
      <c r="A262" s="56" t="s">
        <v>324</v>
      </c>
      <c r="B262" s="56" t="s">
        <v>325</v>
      </c>
      <c r="C262" s="2" t="s">
        <v>49</v>
      </c>
      <c r="D262" s="31"/>
      <c r="E262" s="4"/>
      <c r="F262" s="5">
        <f t="shared" si="29"/>
        <v>0</v>
      </c>
    </row>
    <row r="263" spans="1:6" x14ac:dyDescent="0.25">
      <c r="A263" s="82" t="s">
        <v>326</v>
      </c>
      <c r="B263" s="82" t="s">
        <v>327</v>
      </c>
      <c r="C263" s="2" t="s">
        <v>49</v>
      </c>
      <c r="D263" s="31"/>
      <c r="E263" s="4"/>
      <c r="F263" s="5">
        <f t="shared" si="29"/>
        <v>0</v>
      </c>
    </row>
    <row r="264" spans="1:6" x14ac:dyDescent="0.25">
      <c r="A264" s="56" t="s">
        <v>328</v>
      </c>
      <c r="B264" s="56" t="s">
        <v>329</v>
      </c>
      <c r="C264" s="2" t="s">
        <v>49</v>
      </c>
      <c r="D264" s="31"/>
      <c r="E264" s="4"/>
      <c r="F264" s="5">
        <f t="shared" si="29"/>
        <v>0</v>
      </c>
    </row>
    <row r="265" spans="1:6" x14ac:dyDescent="0.25">
      <c r="A265" s="56" t="s">
        <v>330</v>
      </c>
      <c r="B265" s="56" t="s">
        <v>331</v>
      </c>
      <c r="C265" s="2" t="s">
        <v>49</v>
      </c>
      <c r="D265" s="31"/>
      <c r="E265" s="4"/>
      <c r="F265" s="5">
        <f t="shared" si="29"/>
        <v>0</v>
      </c>
    </row>
    <row r="266" spans="1:6" x14ac:dyDescent="0.25">
      <c r="A266" s="81" t="s">
        <v>332</v>
      </c>
      <c r="B266" s="81" t="s">
        <v>333</v>
      </c>
      <c r="C266" s="65" t="s">
        <v>49</v>
      </c>
      <c r="D266" s="77"/>
      <c r="E266" s="71">
        <v>24563.34</v>
      </c>
      <c r="F266" s="68">
        <f t="shared" si="29"/>
        <v>24563.34</v>
      </c>
    </row>
    <row r="267" spans="1:6" x14ac:dyDescent="0.25">
      <c r="A267" s="56" t="s">
        <v>334</v>
      </c>
      <c r="B267" s="56" t="s">
        <v>335</v>
      </c>
      <c r="C267" s="2" t="s">
        <v>49</v>
      </c>
      <c r="D267" s="31"/>
      <c r="E267" s="4"/>
      <c r="F267" s="5">
        <f t="shared" si="29"/>
        <v>0</v>
      </c>
    </row>
    <row r="268" spans="1:6" x14ac:dyDescent="0.25">
      <c r="A268" s="56" t="s">
        <v>336</v>
      </c>
      <c r="B268" s="56" t="s">
        <v>337</v>
      </c>
      <c r="C268" s="2" t="s">
        <v>49</v>
      </c>
      <c r="D268" s="3"/>
      <c r="E268" s="4"/>
      <c r="F268" s="5">
        <f t="shared" si="29"/>
        <v>0</v>
      </c>
    </row>
    <row r="269" spans="1:6" x14ac:dyDescent="0.25">
      <c r="A269" s="82" t="s">
        <v>338</v>
      </c>
      <c r="B269" s="82" t="s">
        <v>339</v>
      </c>
      <c r="C269" s="2" t="s">
        <v>49</v>
      </c>
      <c r="D269" s="31"/>
      <c r="E269" s="4"/>
      <c r="F269" s="5">
        <f t="shared" si="29"/>
        <v>0</v>
      </c>
    </row>
    <row r="270" spans="1:6" x14ac:dyDescent="0.25">
      <c r="A270" s="82" t="s">
        <v>340</v>
      </c>
      <c r="B270" s="82" t="s">
        <v>341</v>
      </c>
      <c r="C270" s="2" t="s">
        <v>49</v>
      </c>
      <c r="D270" s="31"/>
      <c r="E270" s="4"/>
      <c r="F270" s="5">
        <f t="shared" si="29"/>
        <v>0</v>
      </c>
    </row>
    <row r="271" spans="1:6" x14ac:dyDescent="0.25">
      <c r="A271" s="56" t="s">
        <v>342</v>
      </c>
      <c r="B271" s="56" t="s">
        <v>343</v>
      </c>
      <c r="C271" s="2" t="s">
        <v>49</v>
      </c>
      <c r="D271" s="3">
        <v>45324.54</v>
      </c>
      <c r="E271" s="4">
        <v>45324.54</v>
      </c>
      <c r="F271" s="5">
        <f t="shared" si="29"/>
        <v>0</v>
      </c>
    </row>
    <row r="272" spans="1:6" x14ac:dyDescent="0.25">
      <c r="A272" s="56" t="s">
        <v>344</v>
      </c>
      <c r="B272" s="56" t="s">
        <v>345</v>
      </c>
      <c r="C272" s="2" t="s">
        <v>49</v>
      </c>
      <c r="D272" s="31">
        <v>1130.33</v>
      </c>
      <c r="E272" s="4">
        <v>1130.33</v>
      </c>
      <c r="F272" s="5">
        <f>E272-D272</f>
        <v>0</v>
      </c>
    </row>
    <row r="273" spans="1:6" x14ac:dyDescent="0.25">
      <c r="A273" s="82" t="s">
        <v>346</v>
      </c>
      <c r="B273" s="82" t="s">
        <v>347</v>
      </c>
      <c r="C273" s="11" t="s">
        <v>49</v>
      </c>
      <c r="D273" s="31">
        <v>11140.46</v>
      </c>
      <c r="E273" s="4">
        <v>11140.46</v>
      </c>
      <c r="F273" s="5">
        <f t="shared" ref="F273:F280" si="30">E273-D273</f>
        <v>0</v>
      </c>
    </row>
    <row r="274" spans="1:6" x14ac:dyDescent="0.25">
      <c r="A274" s="82" t="s">
        <v>348</v>
      </c>
      <c r="B274" s="82" t="s">
        <v>349</v>
      </c>
      <c r="C274" s="11" t="s">
        <v>49</v>
      </c>
      <c r="D274" s="31">
        <v>25814.58</v>
      </c>
      <c r="E274" s="4">
        <v>25814.58</v>
      </c>
      <c r="F274" s="5">
        <f t="shared" si="30"/>
        <v>0</v>
      </c>
    </row>
    <row r="275" spans="1:6" x14ac:dyDescent="0.25">
      <c r="A275" s="82" t="s">
        <v>350</v>
      </c>
      <c r="B275" s="82" t="s">
        <v>351</v>
      </c>
      <c r="C275" s="11" t="s">
        <v>49</v>
      </c>
      <c r="D275" s="31">
        <v>9118.07</v>
      </c>
      <c r="E275" s="4">
        <v>9118.07</v>
      </c>
      <c r="F275" s="5">
        <f t="shared" si="30"/>
        <v>0</v>
      </c>
    </row>
    <row r="276" spans="1:6" x14ac:dyDescent="0.25">
      <c r="A276" s="82" t="s">
        <v>352</v>
      </c>
      <c r="B276" s="82" t="s">
        <v>353</v>
      </c>
      <c r="C276" s="11" t="s">
        <v>49</v>
      </c>
      <c r="D276" s="31">
        <v>70975.12</v>
      </c>
      <c r="E276" s="4">
        <v>85850.63</v>
      </c>
      <c r="F276" s="5">
        <f t="shared" si="30"/>
        <v>14875.510000000009</v>
      </c>
    </row>
    <row r="277" spans="1:6" x14ac:dyDescent="0.25">
      <c r="A277" s="82" t="s">
        <v>354</v>
      </c>
      <c r="B277" s="82" t="s">
        <v>355</v>
      </c>
      <c r="C277" s="11" t="s">
        <v>49</v>
      </c>
      <c r="D277" s="31">
        <v>3470.13</v>
      </c>
      <c r="E277" s="4">
        <v>3470.13</v>
      </c>
      <c r="F277" s="5">
        <f t="shared" si="30"/>
        <v>0</v>
      </c>
    </row>
    <row r="278" spans="1:6" x14ac:dyDescent="0.25">
      <c r="A278" s="82" t="s">
        <v>356</v>
      </c>
      <c r="B278" s="82" t="s">
        <v>357</v>
      </c>
      <c r="C278" s="11" t="s">
        <v>49</v>
      </c>
      <c r="D278" s="31">
        <v>16721.8</v>
      </c>
      <c r="E278" s="4">
        <v>18915.09</v>
      </c>
      <c r="F278" s="5">
        <f t="shared" si="30"/>
        <v>2193.2900000000009</v>
      </c>
    </row>
    <row r="279" spans="1:6" x14ac:dyDescent="0.25">
      <c r="A279" s="82" t="s">
        <v>358</v>
      </c>
      <c r="B279" s="82" t="s">
        <v>359</v>
      </c>
      <c r="C279" s="11" t="s">
        <v>49</v>
      </c>
      <c r="D279" s="31">
        <v>2162.96</v>
      </c>
      <c r="E279" s="4">
        <v>11225.42</v>
      </c>
      <c r="F279" s="5">
        <f t="shared" si="30"/>
        <v>9062.4599999999991</v>
      </c>
    </row>
    <row r="280" spans="1:6" x14ac:dyDescent="0.25">
      <c r="A280" s="82" t="s">
        <v>360</v>
      </c>
      <c r="B280" s="82" t="s">
        <v>361</v>
      </c>
      <c r="C280" s="11" t="s">
        <v>49</v>
      </c>
      <c r="D280" s="31"/>
      <c r="E280" s="4">
        <v>2664.9</v>
      </c>
      <c r="F280" s="5">
        <f t="shared" si="30"/>
        <v>2664.9</v>
      </c>
    </row>
    <row r="281" spans="1:6" x14ac:dyDescent="0.25">
      <c r="A281" s="92"/>
      <c r="B281" s="93"/>
      <c r="C281" s="93"/>
      <c r="D281" s="94"/>
      <c r="E281" s="95"/>
      <c r="F281" s="16"/>
    </row>
    <row r="282" spans="1:6" x14ac:dyDescent="0.25">
      <c r="A282" s="92"/>
      <c r="B282" s="93"/>
      <c r="C282" s="93"/>
      <c r="D282" s="96">
        <f t="shared" ref="D282:F282" si="31">SUM(D245:D281)</f>
        <v>498440.75000000006</v>
      </c>
      <c r="E282" s="97">
        <f>SUM(E245:E281)</f>
        <v>855437.48999999987</v>
      </c>
      <c r="F282" s="35">
        <f t="shared" si="31"/>
        <v>356996.74000000005</v>
      </c>
    </row>
    <row r="283" spans="1:6" x14ac:dyDescent="0.25">
      <c r="A283" s="34" t="s">
        <v>362</v>
      </c>
      <c r="B283" s="93"/>
      <c r="C283" s="93"/>
      <c r="D283" s="91"/>
      <c r="E283" s="79"/>
      <c r="F283" s="5"/>
    </row>
    <row r="284" spans="1:6" x14ac:dyDescent="0.25">
      <c r="A284" s="92" t="s">
        <v>363</v>
      </c>
      <c r="B284" s="93" t="s">
        <v>364</v>
      </c>
      <c r="C284" s="2" t="s">
        <v>49</v>
      </c>
      <c r="D284" s="98">
        <v>0</v>
      </c>
      <c r="E284" s="99"/>
      <c r="F284" s="35">
        <f>D284+E284</f>
        <v>0</v>
      </c>
    </row>
    <row r="285" spans="1:6" x14ac:dyDescent="0.25">
      <c r="A285" s="100"/>
      <c r="B285" s="101"/>
      <c r="C285" s="102"/>
      <c r="D285" s="103"/>
      <c r="E285" s="102"/>
      <c r="F285" s="104"/>
    </row>
    <row r="286" spans="1:6" x14ac:dyDescent="0.25">
      <c r="A286" s="21" t="s">
        <v>365</v>
      </c>
      <c r="B286" s="2" t="s">
        <v>366</v>
      </c>
      <c r="C286" s="2" t="s">
        <v>3</v>
      </c>
      <c r="D286" s="3"/>
      <c r="E286" s="22">
        <v>5000</v>
      </c>
      <c r="F286" s="5">
        <f>E286-D286</f>
        <v>5000</v>
      </c>
    </row>
    <row r="287" spans="1:6" x14ac:dyDescent="0.25">
      <c r="A287" s="21" t="s">
        <v>367</v>
      </c>
      <c r="B287" s="11" t="s">
        <v>368</v>
      </c>
      <c r="C287" s="2" t="s">
        <v>3</v>
      </c>
      <c r="D287" s="3">
        <v>6333.2</v>
      </c>
      <c r="E287" s="22">
        <v>8194</v>
      </c>
      <c r="F287" s="5">
        <f t="shared" ref="F287:F292" si="32">E287-D287</f>
        <v>1860.8000000000002</v>
      </c>
    </row>
    <row r="288" spans="1:6" x14ac:dyDescent="0.25">
      <c r="A288" s="21" t="s">
        <v>369</v>
      </c>
      <c r="B288" s="11" t="s">
        <v>370</v>
      </c>
      <c r="C288" s="2" t="s">
        <v>3</v>
      </c>
      <c r="D288" s="3">
        <v>771.2</v>
      </c>
      <c r="E288" s="22">
        <v>2053.8000000000002</v>
      </c>
      <c r="F288" s="5">
        <f t="shared" si="32"/>
        <v>1282.6000000000001</v>
      </c>
    </row>
    <row r="289" spans="1:6" x14ac:dyDescent="0.25">
      <c r="A289" s="10" t="s">
        <v>371</v>
      </c>
      <c r="B289" s="11" t="s">
        <v>372</v>
      </c>
      <c r="C289" s="2" t="s">
        <v>3</v>
      </c>
      <c r="D289" s="3">
        <v>572.29999999999995</v>
      </c>
      <c r="E289" s="22">
        <v>756.03</v>
      </c>
      <c r="F289" s="5">
        <f t="shared" si="32"/>
        <v>183.73000000000002</v>
      </c>
    </row>
    <row r="290" spans="1:6" x14ac:dyDescent="0.25">
      <c r="A290" s="10" t="s">
        <v>373</v>
      </c>
      <c r="B290" s="11" t="s">
        <v>374</v>
      </c>
      <c r="C290" s="2" t="s">
        <v>3</v>
      </c>
      <c r="D290" s="3">
        <v>150</v>
      </c>
      <c r="E290" s="22">
        <v>150</v>
      </c>
      <c r="F290" s="5">
        <f t="shared" si="32"/>
        <v>0</v>
      </c>
    </row>
    <row r="291" spans="1:6" x14ac:dyDescent="0.25">
      <c r="A291" s="10" t="s">
        <v>375</v>
      </c>
      <c r="B291" s="11" t="s">
        <v>376</v>
      </c>
      <c r="C291" s="2" t="s">
        <v>49</v>
      </c>
      <c r="D291" s="3">
        <v>851.19</v>
      </c>
      <c r="E291" s="22">
        <v>851.19</v>
      </c>
      <c r="F291" s="5">
        <f t="shared" si="32"/>
        <v>0</v>
      </c>
    </row>
    <row r="292" spans="1:6" x14ac:dyDescent="0.25">
      <c r="A292" s="10" t="s">
        <v>377</v>
      </c>
      <c r="B292" s="11" t="s">
        <v>378</v>
      </c>
      <c r="C292" s="2" t="s">
        <v>3</v>
      </c>
      <c r="D292" s="31">
        <v>330</v>
      </c>
      <c r="E292" s="22">
        <v>330</v>
      </c>
      <c r="F292" s="5">
        <f t="shared" si="32"/>
        <v>0</v>
      </c>
    </row>
    <row r="293" spans="1:6" x14ac:dyDescent="0.25">
      <c r="A293" s="10" t="s">
        <v>379</v>
      </c>
      <c r="B293" s="11" t="s">
        <v>380</v>
      </c>
      <c r="C293" s="2" t="s">
        <v>49</v>
      </c>
      <c r="D293" s="31"/>
      <c r="E293" s="22">
        <v>1412</v>
      </c>
      <c r="F293" s="5">
        <f>E293-D293</f>
        <v>1412</v>
      </c>
    </row>
    <row r="294" spans="1:6" x14ac:dyDescent="0.25">
      <c r="A294" s="21"/>
      <c r="B294" s="2"/>
      <c r="C294" s="2"/>
      <c r="D294" s="14"/>
      <c r="E294" s="23"/>
      <c r="F294" s="16"/>
    </row>
    <row r="295" spans="1:6" x14ac:dyDescent="0.25">
      <c r="A295" s="1"/>
      <c r="B295" s="2"/>
      <c r="C295" s="2"/>
      <c r="D295" s="17">
        <f t="shared" ref="D295:F295" si="33">SUM(D286:D294)</f>
        <v>9007.89</v>
      </c>
      <c r="E295" s="18">
        <f>SUM(E286:E294)</f>
        <v>18747.02</v>
      </c>
      <c r="F295" s="26">
        <f t="shared" si="33"/>
        <v>9739.130000000001</v>
      </c>
    </row>
    <row r="296" spans="1:6" x14ac:dyDescent="0.25">
      <c r="A296" s="1"/>
      <c r="B296" s="2"/>
      <c r="C296" s="2"/>
      <c r="D296" s="105"/>
      <c r="E296" s="22"/>
      <c r="F296" s="5"/>
    </row>
    <row r="297" spans="1:6" x14ac:dyDescent="0.25">
      <c r="A297" s="1" t="s">
        <v>381</v>
      </c>
      <c r="B297" s="2"/>
      <c r="C297" s="2"/>
      <c r="D297" s="3"/>
      <c r="E297" s="22"/>
      <c r="F297" s="5"/>
    </row>
    <row r="298" spans="1:6" x14ac:dyDescent="0.25">
      <c r="A298" s="21" t="s">
        <v>382</v>
      </c>
      <c r="B298" s="21" t="s">
        <v>383</v>
      </c>
      <c r="C298" s="2" t="s">
        <v>49</v>
      </c>
      <c r="D298" s="3"/>
      <c r="E298" s="22"/>
      <c r="F298" s="5">
        <f>E298-D298</f>
        <v>0</v>
      </c>
    </row>
    <row r="299" spans="1:6" x14ac:dyDescent="0.25">
      <c r="A299" s="10" t="s">
        <v>384</v>
      </c>
      <c r="B299" s="11" t="s">
        <v>385</v>
      </c>
      <c r="C299" s="2" t="s">
        <v>49</v>
      </c>
      <c r="D299" s="3">
        <v>10386.34</v>
      </c>
      <c r="E299" s="22">
        <v>21776.82</v>
      </c>
      <c r="F299" s="5">
        <f>E299-D299</f>
        <v>11390.48</v>
      </c>
    </row>
    <row r="300" spans="1:6" x14ac:dyDescent="0.25">
      <c r="A300" s="2" t="s">
        <v>386</v>
      </c>
      <c r="B300" s="2" t="s">
        <v>387</v>
      </c>
      <c r="C300" s="2" t="s">
        <v>49</v>
      </c>
      <c r="D300" s="3"/>
      <c r="E300" s="22"/>
      <c r="F300" s="5">
        <f>E300-D300</f>
        <v>0</v>
      </c>
    </row>
    <row r="301" spans="1:6" x14ac:dyDescent="0.25">
      <c r="A301" s="2" t="s">
        <v>388</v>
      </c>
      <c r="B301" s="2" t="s">
        <v>389</v>
      </c>
      <c r="C301" s="2" t="s">
        <v>49</v>
      </c>
      <c r="D301" s="3"/>
      <c r="E301" s="22"/>
      <c r="F301" s="5">
        <f>E301-D301</f>
        <v>0</v>
      </c>
    </row>
    <row r="302" spans="1:6" x14ac:dyDescent="0.25">
      <c r="A302" s="2" t="s">
        <v>390</v>
      </c>
      <c r="B302" s="2" t="s">
        <v>391</v>
      </c>
      <c r="C302" s="2" t="s">
        <v>49</v>
      </c>
      <c r="D302" s="3"/>
      <c r="E302" s="22"/>
      <c r="F302" s="5">
        <f>E302-D302</f>
        <v>0</v>
      </c>
    </row>
    <row r="303" spans="1:6" x14ac:dyDescent="0.25">
      <c r="A303" s="92"/>
      <c r="B303" s="93"/>
      <c r="C303" s="93"/>
      <c r="D303" s="94"/>
      <c r="E303" s="95"/>
      <c r="F303" s="16"/>
    </row>
    <row r="304" spans="1:6" x14ac:dyDescent="0.25">
      <c r="A304" s="92"/>
      <c r="B304" s="93"/>
      <c r="C304" s="93"/>
      <c r="D304" s="96">
        <f t="shared" ref="D304:F304" si="34">SUM(D298:D303)</f>
        <v>10386.34</v>
      </c>
      <c r="E304" s="97">
        <f t="shared" si="34"/>
        <v>21776.82</v>
      </c>
      <c r="F304" s="35">
        <f t="shared" si="34"/>
        <v>11390.48</v>
      </c>
    </row>
    <row r="305" spans="1:6" x14ac:dyDescent="0.25">
      <c r="A305" s="92"/>
      <c r="B305" s="93"/>
      <c r="C305" s="93"/>
      <c r="D305" s="78"/>
      <c r="E305" s="79"/>
      <c r="F305" s="49"/>
    </row>
    <row r="306" spans="1:6" x14ac:dyDescent="0.25">
      <c r="A306" s="92"/>
      <c r="B306" s="93" t="s">
        <v>392</v>
      </c>
      <c r="C306" s="2" t="s">
        <v>49</v>
      </c>
      <c r="D306" s="106">
        <f>SUMIF($C$16:$C$304,$C$306,$D$16:$D$304)</f>
        <v>4972425.0200000005</v>
      </c>
      <c r="E306" s="49">
        <f>SUMIF($C$16:$C$304,$C$306,$E$16:$E$304)</f>
        <v>7701227.660000002</v>
      </c>
      <c r="F306" s="49">
        <f>SUMIF($C$16:$C$311,$C$315,$F$16:$F$311)</f>
        <v>0</v>
      </c>
    </row>
    <row r="307" spans="1:6" x14ac:dyDescent="0.25">
      <c r="A307" s="92"/>
      <c r="B307" s="93" t="s">
        <v>393</v>
      </c>
      <c r="C307" s="2" t="s">
        <v>3</v>
      </c>
      <c r="D307" s="107">
        <f>SUMIF($C$7:$C$304,$C$307,$D$7:$D$304)</f>
        <v>1208274.6899999997</v>
      </c>
      <c r="E307" s="49">
        <f>SUMIF($C$6:$C$304,$C$307,$E$6:$E$304)</f>
        <v>1688136.8399999994</v>
      </c>
      <c r="F307" s="49">
        <f>SUMIF($C$16:$C$311,$C$316,$F$16:$F$311)</f>
        <v>0</v>
      </c>
    </row>
    <row r="308" spans="1:6" ht="15.75" thickBot="1" x14ac:dyDescent="0.3">
      <c r="A308" s="92"/>
      <c r="B308" s="93"/>
      <c r="C308" s="93"/>
      <c r="D308" s="108">
        <f t="shared" ref="D308:F308" si="35">D304+D295+D284+D282+D242+D208+D202+D182+D180+D170+D165+D157+D155+D153+D141+D124+D107+D100+D94+D88+D82+D76+D74+D62+D56+D49+D41+D35+D29+D23+D18+D12+D112</f>
        <v>6180699.7099999981</v>
      </c>
      <c r="E308" s="109">
        <f t="shared" si="35"/>
        <v>9389364.5</v>
      </c>
      <c r="F308" s="109">
        <f t="shared" si="35"/>
        <v>3208664.7900000005</v>
      </c>
    </row>
    <row r="309" spans="1:6" ht="15.75" thickTop="1" x14ac:dyDescent="0.25">
      <c r="D309" s="110">
        <f>D306+D307-D308</f>
        <v>0</v>
      </c>
      <c r="E309" s="110">
        <f>E306+E307-E308</f>
        <v>0</v>
      </c>
    </row>
  </sheetData>
  <autoFilter ref="A2:F304">
    <filterColumn colId="3" showButton="0"/>
    <filterColumn colId="4" showButton="0"/>
  </autoFilter>
  <mergeCells count="2">
    <mergeCell ref="D2:F2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2017-05-05T02:10:42Z</dcterms:modified>
</cp:coreProperties>
</file>